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gEcon1-Grain Marketing &amp; Risk Mgmt\Grain Mkt Analysis &amp; Outlook\Grain Mkt Outlook 2007+\Grain Market Outlook Resources - Materials\"/>
    </mc:Choice>
  </mc:AlternateContent>
  <bookViews>
    <workbookView xWindow="-216" yWindow="-96" windowWidth="23256" windowHeight="6600" tabRatio="825"/>
  </bookViews>
  <sheets>
    <sheet name="1 US Prodn-$" sheetId="14" r:id="rId1"/>
    <sheet name="2 World S-D" sheetId="17" r:id="rId2"/>
    <sheet name="3 US MY S-D" sheetId="18" r:id="rId3"/>
    <sheet name="4 US MY Wheat Class S-D " sheetId="21" r:id="rId4"/>
    <sheet name="5 US Qtrly S-D" sheetId="20" r:id="rId5"/>
    <sheet name="6 Qrtly S-D(2)" sheetId="8" r:id="rId6"/>
    <sheet name="7 US Prodn Est" sheetId="13" r:id="rId7"/>
    <sheet name="7a U.S. States Production" sheetId="24" r:id="rId8"/>
    <sheet name="8 US Acres Est" sheetId="19" r:id="rId9"/>
    <sheet name="9 US Yield Est" sheetId="2" r:id="rId10"/>
    <sheet name="10 Major Wheat Exporters" sheetId="22" r:id="rId11"/>
    <sheet name="11 Major Wheat Importers" sheetId="23" r:id="rId12"/>
  </sheets>
  <calcPr calcId="162913"/>
</workbook>
</file>

<file path=xl/calcChain.xml><?xml version="1.0" encoding="utf-8"?>
<calcChain xmlns="http://schemas.openxmlformats.org/spreadsheetml/2006/main">
  <c r="GK63" i="22" l="1"/>
  <c r="GJ63" i="22"/>
  <c r="GI63" i="22"/>
  <c r="GH63" i="22"/>
  <c r="GG63" i="22"/>
  <c r="GF63" i="22"/>
  <c r="GE63" i="22"/>
  <c r="GD63" i="22"/>
  <c r="GC63" i="22"/>
  <c r="GB63" i="22"/>
  <c r="FZ63" i="22"/>
  <c r="GK62" i="22"/>
  <c r="GJ62" i="22"/>
  <c r="GI62" i="22"/>
  <c r="GH62" i="22"/>
  <c r="GG62" i="22"/>
  <c r="GF62" i="22"/>
  <c r="GE62" i="22"/>
  <c r="GD62" i="22"/>
  <c r="GC62" i="22"/>
  <c r="GB62" i="22"/>
  <c r="FZ62" i="22"/>
  <c r="JW63" i="23"/>
  <c r="JV63" i="23"/>
  <c r="JU63" i="23"/>
  <c r="JT63" i="23"/>
  <c r="JS63" i="23"/>
  <c r="JR63" i="23"/>
  <c r="JQ63" i="23"/>
  <c r="JP63" i="23"/>
  <c r="JO63" i="23"/>
  <c r="JN63" i="23"/>
  <c r="JL63" i="23"/>
  <c r="JW62" i="23"/>
  <c r="JV62" i="23"/>
  <c r="JU62" i="23"/>
  <c r="JT62" i="23"/>
  <c r="JS62" i="23"/>
  <c r="JR62" i="23"/>
  <c r="JQ62" i="23"/>
  <c r="JP62" i="23"/>
  <c r="JO62" i="23"/>
  <c r="JN62" i="23"/>
  <c r="JL62" i="23"/>
  <c r="JM62" i="23" s="1"/>
  <c r="JK63" i="23"/>
  <c r="JK62" i="23"/>
  <c r="JK61" i="23"/>
  <c r="JK60" i="23"/>
  <c r="JK59" i="23"/>
  <c r="JK58" i="23"/>
  <c r="JK57" i="23"/>
  <c r="JK56" i="23"/>
  <c r="JK55" i="23"/>
  <c r="JK54" i="23"/>
  <c r="JK53" i="23"/>
  <c r="JK52" i="23"/>
  <c r="JK51" i="23"/>
  <c r="JK50" i="23"/>
  <c r="JK49" i="23"/>
  <c r="JK48" i="23"/>
  <c r="JK47" i="23"/>
  <c r="JK46" i="23"/>
  <c r="JK45" i="23"/>
  <c r="JK44" i="23"/>
  <c r="JK43" i="23"/>
  <c r="JK42" i="23"/>
  <c r="JK41" i="23"/>
  <c r="JK40" i="23"/>
  <c r="JK39" i="23"/>
  <c r="JK38" i="23"/>
  <c r="JK37" i="23"/>
  <c r="JK36" i="23"/>
  <c r="JK35" i="23"/>
  <c r="JK34" i="23"/>
  <c r="JK33" i="23"/>
  <c r="JK32" i="23"/>
  <c r="JK31" i="23"/>
  <c r="JK30" i="23"/>
  <c r="JK29" i="23"/>
  <c r="JK28" i="23"/>
  <c r="JK27" i="23"/>
  <c r="JK26" i="23"/>
  <c r="JK25" i="23"/>
  <c r="JK24" i="23"/>
  <c r="JK23" i="23"/>
  <c r="JK22" i="23"/>
  <c r="JK21" i="23"/>
  <c r="JK20" i="23"/>
  <c r="JK19" i="23"/>
  <c r="JK18" i="23"/>
  <c r="JK17" i="23"/>
  <c r="JK16" i="23"/>
  <c r="JK15" i="23"/>
  <c r="JK14" i="23"/>
  <c r="JK13" i="23"/>
  <c r="JK12" i="23"/>
  <c r="JK11" i="23"/>
  <c r="JK10" i="23"/>
  <c r="JK9" i="23"/>
  <c r="JK8" i="23"/>
  <c r="JK7" i="23"/>
  <c r="JK6" i="23"/>
  <c r="JI63" i="23"/>
  <c r="JI62" i="23"/>
  <c r="JI61" i="23"/>
  <c r="JI60" i="23"/>
  <c r="JI59" i="23"/>
  <c r="JI58" i="23"/>
  <c r="JI57" i="23"/>
  <c r="JI56" i="23"/>
  <c r="JI55" i="23"/>
  <c r="JI54" i="23"/>
  <c r="JI53" i="23"/>
  <c r="JI52" i="23"/>
  <c r="JI51" i="23"/>
  <c r="JI50" i="23"/>
  <c r="JI49" i="23"/>
  <c r="JI48" i="23"/>
  <c r="JI47" i="23"/>
  <c r="JI46" i="23"/>
  <c r="JI45" i="23"/>
  <c r="JI44" i="23"/>
  <c r="JI43" i="23"/>
  <c r="JI42" i="23"/>
  <c r="JI41" i="23"/>
  <c r="JI40" i="23"/>
  <c r="JI39" i="23"/>
  <c r="JI38" i="23"/>
  <c r="JI37" i="23"/>
  <c r="JI36" i="23"/>
  <c r="JI35" i="23"/>
  <c r="JI34" i="23"/>
  <c r="JI33" i="23"/>
  <c r="JI32" i="23"/>
  <c r="JI31" i="23"/>
  <c r="JI30" i="23"/>
  <c r="JI29" i="23"/>
  <c r="JI28" i="23"/>
  <c r="JI27" i="23"/>
  <c r="JI26" i="23"/>
  <c r="JI25" i="23"/>
  <c r="JI24" i="23"/>
  <c r="JI23" i="23"/>
  <c r="JI22" i="23"/>
  <c r="JI21" i="23"/>
  <c r="JI20" i="23"/>
  <c r="JI19" i="23"/>
  <c r="JI18" i="23"/>
  <c r="JI17" i="23"/>
  <c r="JI16" i="23"/>
  <c r="JI15" i="23"/>
  <c r="JI14" i="23"/>
  <c r="JI13" i="23"/>
  <c r="JI12" i="23"/>
  <c r="JI11" i="23"/>
  <c r="JI10" i="23"/>
  <c r="JI9" i="23"/>
  <c r="JI8" i="23"/>
  <c r="JI7" i="23"/>
  <c r="IV63" i="23"/>
  <c r="IV62" i="23"/>
  <c r="IV61" i="23"/>
  <c r="IV60" i="23"/>
  <c r="IV59" i="23"/>
  <c r="IV58" i="23"/>
  <c r="IV57" i="23"/>
  <c r="IV56" i="23"/>
  <c r="IV55" i="23"/>
  <c r="IV54" i="23"/>
  <c r="IV53" i="23"/>
  <c r="IV52" i="23"/>
  <c r="IV51" i="23"/>
  <c r="IV50" i="23"/>
  <c r="IV49" i="23"/>
  <c r="IV48" i="23"/>
  <c r="IV47" i="23"/>
  <c r="IV46" i="23"/>
  <c r="IV45" i="23"/>
  <c r="IV44" i="23"/>
  <c r="IV43" i="23"/>
  <c r="IV42" i="23"/>
  <c r="IV41" i="23"/>
  <c r="IV40" i="23"/>
  <c r="IV39" i="23"/>
  <c r="IV38" i="23"/>
  <c r="IV37" i="23"/>
  <c r="IV36" i="23"/>
  <c r="IV35" i="23"/>
  <c r="IV34" i="23"/>
  <c r="IV33" i="23"/>
  <c r="IV32" i="23"/>
  <c r="IV31" i="23"/>
  <c r="IV30" i="23"/>
  <c r="IV29" i="23"/>
  <c r="IV28" i="23"/>
  <c r="IV27" i="23"/>
  <c r="IV26" i="23"/>
  <c r="IV25" i="23"/>
  <c r="IV24" i="23"/>
  <c r="IV23" i="23"/>
  <c r="IV22" i="23"/>
  <c r="IV21" i="23"/>
  <c r="IV20" i="23"/>
  <c r="IV19" i="23"/>
  <c r="IV18" i="23"/>
  <c r="IV17" i="23"/>
  <c r="IV16" i="23"/>
  <c r="IV15" i="23"/>
  <c r="IV14" i="23"/>
  <c r="IV13" i="23"/>
  <c r="IV12" i="23"/>
  <c r="IV11" i="23"/>
  <c r="IV10" i="23"/>
  <c r="IV9" i="23"/>
  <c r="IV8" i="23"/>
  <c r="IV7" i="23"/>
  <c r="IV6" i="23"/>
  <c r="IT63" i="23"/>
  <c r="IT62" i="23"/>
  <c r="IT61" i="23"/>
  <c r="IT60" i="23"/>
  <c r="IT59" i="23"/>
  <c r="IT58" i="23"/>
  <c r="IT57" i="23"/>
  <c r="IT56" i="23"/>
  <c r="IT55" i="23"/>
  <c r="IT54" i="23"/>
  <c r="IT53" i="23"/>
  <c r="IT52" i="23"/>
  <c r="IT51" i="23"/>
  <c r="IT50" i="23"/>
  <c r="IT49" i="23"/>
  <c r="IT48" i="23"/>
  <c r="IT47" i="23"/>
  <c r="IT46" i="23"/>
  <c r="IT45" i="23"/>
  <c r="IT44" i="23"/>
  <c r="IT43" i="23"/>
  <c r="IT42" i="23"/>
  <c r="IT41" i="23"/>
  <c r="IT40" i="23"/>
  <c r="IT39" i="23"/>
  <c r="IT38" i="23"/>
  <c r="IT37" i="23"/>
  <c r="IT36" i="23"/>
  <c r="IT35" i="23"/>
  <c r="IT34" i="23"/>
  <c r="IT33" i="23"/>
  <c r="IT32" i="23"/>
  <c r="IT31" i="23"/>
  <c r="IT30" i="23"/>
  <c r="IT29" i="23"/>
  <c r="IT28" i="23"/>
  <c r="IT27" i="23"/>
  <c r="IT26" i="23"/>
  <c r="IT25" i="23"/>
  <c r="IT24" i="23"/>
  <c r="IT23" i="23"/>
  <c r="IT22" i="23"/>
  <c r="IT21" i="23"/>
  <c r="IT20" i="23"/>
  <c r="IT19" i="23"/>
  <c r="IT18" i="23"/>
  <c r="IT17" i="23"/>
  <c r="IT16" i="23"/>
  <c r="IT15" i="23"/>
  <c r="IT14" i="23"/>
  <c r="IT13" i="23"/>
  <c r="IT12" i="23"/>
  <c r="IT11" i="23"/>
  <c r="IT10" i="23"/>
  <c r="IT9" i="23"/>
  <c r="IT8" i="23"/>
  <c r="IT7" i="23"/>
  <c r="IG63" i="23"/>
  <c r="IG62" i="23"/>
  <c r="IG61" i="23"/>
  <c r="IG60" i="23"/>
  <c r="IG59" i="23"/>
  <c r="IG58" i="23"/>
  <c r="IG57" i="23"/>
  <c r="IG56" i="23"/>
  <c r="IG55" i="23"/>
  <c r="IG54" i="23"/>
  <c r="IG53" i="23"/>
  <c r="IG52" i="23"/>
  <c r="IG51" i="23"/>
  <c r="IG50" i="23"/>
  <c r="IG49" i="23"/>
  <c r="IG48" i="23"/>
  <c r="IG47" i="23"/>
  <c r="IG46" i="23"/>
  <c r="IG45" i="23"/>
  <c r="IG44" i="23"/>
  <c r="IG43" i="23"/>
  <c r="IG42" i="23"/>
  <c r="IG41" i="23"/>
  <c r="IG40" i="23"/>
  <c r="IG39" i="23"/>
  <c r="IG38" i="23"/>
  <c r="IG37" i="23"/>
  <c r="IG36" i="23"/>
  <c r="IG35" i="23"/>
  <c r="IG34" i="23"/>
  <c r="IG33" i="23"/>
  <c r="IG32" i="23"/>
  <c r="IG31" i="23"/>
  <c r="IG30" i="23"/>
  <c r="IG29" i="23"/>
  <c r="IG28" i="23"/>
  <c r="IG27" i="23"/>
  <c r="IG26" i="23"/>
  <c r="IG25" i="23"/>
  <c r="IG24" i="23"/>
  <c r="IG23" i="23"/>
  <c r="IG22" i="23"/>
  <c r="IG21" i="23"/>
  <c r="IG20" i="23"/>
  <c r="IG19" i="23"/>
  <c r="IG18" i="23"/>
  <c r="IG17" i="23"/>
  <c r="IG16" i="23"/>
  <c r="IG15" i="23"/>
  <c r="IG14" i="23"/>
  <c r="IG13" i="23"/>
  <c r="IG12" i="23"/>
  <c r="IG11" i="23"/>
  <c r="IG10" i="23"/>
  <c r="IG9" i="23"/>
  <c r="IG8" i="23"/>
  <c r="IG7" i="23"/>
  <c r="IG6" i="23"/>
  <c r="IE63" i="23"/>
  <c r="IE62" i="23"/>
  <c r="IE61" i="23"/>
  <c r="IE60" i="23"/>
  <c r="IE59" i="23"/>
  <c r="IE58" i="23"/>
  <c r="IE57" i="23"/>
  <c r="IE56" i="23"/>
  <c r="IE55" i="23"/>
  <c r="IE54" i="23"/>
  <c r="IE53" i="23"/>
  <c r="IE52" i="23"/>
  <c r="IE51" i="23"/>
  <c r="IE50" i="23"/>
  <c r="IE49" i="23"/>
  <c r="IE48" i="23"/>
  <c r="IE47" i="23"/>
  <c r="IE46" i="23"/>
  <c r="IE45" i="23"/>
  <c r="IE44" i="23"/>
  <c r="IE43" i="23"/>
  <c r="IE42" i="23"/>
  <c r="IE41" i="23"/>
  <c r="IE40" i="23"/>
  <c r="IE39" i="23"/>
  <c r="IE38" i="23"/>
  <c r="IE37" i="23"/>
  <c r="IE36" i="23"/>
  <c r="IE35" i="23"/>
  <c r="IE34" i="23"/>
  <c r="IE33" i="23"/>
  <c r="IE32" i="23"/>
  <c r="IE31" i="23"/>
  <c r="IE30" i="23"/>
  <c r="IE29" i="23"/>
  <c r="IE28" i="23"/>
  <c r="IE27" i="23"/>
  <c r="IE26" i="23"/>
  <c r="IE25" i="23"/>
  <c r="IE24" i="23"/>
  <c r="IE23" i="23"/>
  <c r="IE22" i="23"/>
  <c r="IE21" i="23"/>
  <c r="IE20" i="23"/>
  <c r="IE19" i="23"/>
  <c r="IE18" i="23"/>
  <c r="IE17" i="23"/>
  <c r="IE16" i="23"/>
  <c r="IE15" i="23"/>
  <c r="IE14" i="23"/>
  <c r="IE13" i="23"/>
  <c r="IE12" i="23"/>
  <c r="IE11" i="23"/>
  <c r="IE10" i="23"/>
  <c r="IE9" i="23"/>
  <c r="IE8" i="23"/>
  <c r="IE7" i="23"/>
  <c r="HR63" i="23"/>
  <c r="HR62" i="23"/>
  <c r="HR61" i="23"/>
  <c r="HR60" i="23"/>
  <c r="HR59" i="23"/>
  <c r="HR58" i="23"/>
  <c r="HR57" i="23"/>
  <c r="HR56" i="23"/>
  <c r="HR55" i="23"/>
  <c r="HR54" i="23"/>
  <c r="HR53" i="23"/>
  <c r="HR52" i="23"/>
  <c r="HR51" i="23"/>
  <c r="HR50" i="23"/>
  <c r="HR49" i="23"/>
  <c r="HR48" i="23"/>
  <c r="HR47" i="23"/>
  <c r="HR46" i="23"/>
  <c r="HR45" i="23"/>
  <c r="HR44" i="23"/>
  <c r="HR43" i="23"/>
  <c r="HR42" i="23"/>
  <c r="HR41" i="23"/>
  <c r="HR40" i="23"/>
  <c r="HR39" i="23"/>
  <c r="HR38" i="23"/>
  <c r="HR37" i="23"/>
  <c r="HR36" i="23"/>
  <c r="HR35" i="23"/>
  <c r="HR34" i="23"/>
  <c r="HR33" i="23"/>
  <c r="HR32" i="23"/>
  <c r="HR31" i="23"/>
  <c r="HR30" i="23"/>
  <c r="HR29" i="23"/>
  <c r="HR28" i="23"/>
  <c r="HR27" i="23"/>
  <c r="HR26" i="23"/>
  <c r="HR25" i="23"/>
  <c r="HR24" i="23"/>
  <c r="HR23" i="23"/>
  <c r="HR22" i="23"/>
  <c r="HR21" i="23"/>
  <c r="HR20" i="23"/>
  <c r="HR19" i="23"/>
  <c r="HR18" i="23"/>
  <c r="HR17" i="23"/>
  <c r="HR16" i="23"/>
  <c r="HR15" i="23"/>
  <c r="HR14" i="23"/>
  <c r="HR13" i="23"/>
  <c r="HR12" i="23"/>
  <c r="HR11" i="23"/>
  <c r="HR10" i="23"/>
  <c r="HR9" i="23"/>
  <c r="HR8" i="23"/>
  <c r="HR7" i="23"/>
  <c r="HR6" i="23"/>
  <c r="HP63" i="23"/>
  <c r="HP62" i="23"/>
  <c r="HP61" i="23"/>
  <c r="HP60" i="23"/>
  <c r="HP59" i="23"/>
  <c r="HP58" i="23"/>
  <c r="HP57" i="23"/>
  <c r="HP56" i="23"/>
  <c r="HP55" i="23"/>
  <c r="HP54" i="23"/>
  <c r="HP53" i="23"/>
  <c r="HP52" i="23"/>
  <c r="HP51" i="23"/>
  <c r="HP50" i="23"/>
  <c r="HP49" i="23"/>
  <c r="HP48" i="23"/>
  <c r="HP47" i="23"/>
  <c r="HP46" i="23"/>
  <c r="HP45" i="23"/>
  <c r="HP44" i="23"/>
  <c r="HP43" i="23"/>
  <c r="HP42" i="23"/>
  <c r="HP41" i="23"/>
  <c r="HP40" i="23"/>
  <c r="HP39" i="23"/>
  <c r="HP38" i="23"/>
  <c r="HP37" i="23"/>
  <c r="HP36" i="23"/>
  <c r="HP35" i="23"/>
  <c r="HP34" i="23"/>
  <c r="HP33" i="23"/>
  <c r="HP32" i="23"/>
  <c r="HP31" i="23"/>
  <c r="HP30" i="23"/>
  <c r="HP29" i="23"/>
  <c r="HP28" i="23"/>
  <c r="HP27" i="23"/>
  <c r="HP26" i="23"/>
  <c r="HP25" i="23"/>
  <c r="HP24" i="23"/>
  <c r="HP23" i="23"/>
  <c r="HP22" i="23"/>
  <c r="HP21" i="23"/>
  <c r="HP20" i="23"/>
  <c r="HP19" i="23"/>
  <c r="HP18" i="23"/>
  <c r="HP17" i="23"/>
  <c r="HP16" i="23"/>
  <c r="HP15" i="23"/>
  <c r="HP14" i="23"/>
  <c r="HP13" i="23"/>
  <c r="HP12" i="23"/>
  <c r="HP11" i="23"/>
  <c r="HP10" i="23"/>
  <c r="HP9" i="23"/>
  <c r="HP8" i="23"/>
  <c r="HP7" i="23"/>
  <c r="HC63" i="23"/>
  <c r="HC62" i="23"/>
  <c r="HC61" i="23"/>
  <c r="HC60" i="23"/>
  <c r="HC59" i="23"/>
  <c r="HC58" i="23"/>
  <c r="HC57" i="23"/>
  <c r="HC56" i="23"/>
  <c r="HC55" i="23"/>
  <c r="HC54" i="23"/>
  <c r="HC53" i="23"/>
  <c r="HC52" i="23"/>
  <c r="HC51" i="23"/>
  <c r="HC50" i="23"/>
  <c r="HC49" i="23"/>
  <c r="HC48" i="23"/>
  <c r="HC47" i="23"/>
  <c r="HC46" i="23"/>
  <c r="HC45" i="23"/>
  <c r="HC44" i="23"/>
  <c r="HC43" i="23"/>
  <c r="HC42" i="23"/>
  <c r="HC41" i="23"/>
  <c r="HC40" i="23"/>
  <c r="HC39" i="23"/>
  <c r="HC38" i="23"/>
  <c r="HC37" i="23"/>
  <c r="HC36" i="23"/>
  <c r="HC35" i="23"/>
  <c r="HC34" i="23"/>
  <c r="HC33" i="23"/>
  <c r="HC32" i="23"/>
  <c r="HC31" i="23"/>
  <c r="HC30" i="23"/>
  <c r="HC29" i="23"/>
  <c r="HC28" i="23"/>
  <c r="HC27" i="23"/>
  <c r="HC26" i="23"/>
  <c r="HC25" i="23"/>
  <c r="HC24" i="23"/>
  <c r="HC23" i="23"/>
  <c r="HC22" i="23"/>
  <c r="HC21" i="23"/>
  <c r="HC20" i="23"/>
  <c r="HC19" i="23"/>
  <c r="HC18" i="23"/>
  <c r="HC17" i="23"/>
  <c r="HC16" i="23"/>
  <c r="HC15" i="23"/>
  <c r="HC14" i="23"/>
  <c r="HC13" i="23"/>
  <c r="HC12" i="23"/>
  <c r="HC11" i="23"/>
  <c r="HC10" i="23"/>
  <c r="HC9" i="23"/>
  <c r="HC8" i="23"/>
  <c r="HC7" i="23"/>
  <c r="HC6" i="23"/>
  <c r="HA63" i="23"/>
  <c r="HA62" i="23"/>
  <c r="HA61" i="23"/>
  <c r="HA60" i="23"/>
  <c r="HA59" i="23"/>
  <c r="HA58" i="23"/>
  <c r="HA57" i="23"/>
  <c r="HA56" i="23"/>
  <c r="HA55" i="23"/>
  <c r="HA54" i="23"/>
  <c r="HA53" i="23"/>
  <c r="HA52" i="23"/>
  <c r="HA51" i="23"/>
  <c r="HA50" i="23"/>
  <c r="HA49" i="23"/>
  <c r="HA48" i="23"/>
  <c r="HA47" i="23"/>
  <c r="HA46" i="23"/>
  <c r="HA45" i="23"/>
  <c r="HA44" i="23"/>
  <c r="HA43" i="23"/>
  <c r="HA42" i="23"/>
  <c r="HA41" i="23"/>
  <c r="HA40" i="23"/>
  <c r="HA39" i="23"/>
  <c r="HA38" i="23"/>
  <c r="HA37" i="23"/>
  <c r="HA36" i="23"/>
  <c r="HA35" i="23"/>
  <c r="HA34" i="23"/>
  <c r="HA33" i="23"/>
  <c r="HA32" i="23"/>
  <c r="HA31" i="23"/>
  <c r="HA30" i="23"/>
  <c r="HA29" i="23"/>
  <c r="HA28" i="23"/>
  <c r="HA27" i="23"/>
  <c r="HA26" i="23"/>
  <c r="HA25" i="23"/>
  <c r="HA24" i="23"/>
  <c r="HA23" i="23"/>
  <c r="HA22" i="23"/>
  <c r="HA21" i="23"/>
  <c r="HA20" i="23"/>
  <c r="HA19" i="23"/>
  <c r="HA18" i="23"/>
  <c r="HA17" i="23"/>
  <c r="HA16" i="23"/>
  <c r="HA15" i="23"/>
  <c r="HA14" i="23"/>
  <c r="HA13" i="23"/>
  <c r="HA12" i="23"/>
  <c r="HA11" i="23"/>
  <c r="HA10" i="23"/>
  <c r="HA9" i="23"/>
  <c r="HA8" i="23"/>
  <c r="HA7" i="23"/>
  <c r="GN63" i="23"/>
  <c r="GN62" i="23"/>
  <c r="GN61" i="23"/>
  <c r="GN60" i="23"/>
  <c r="GN59" i="23"/>
  <c r="GN58" i="23"/>
  <c r="GN57" i="23"/>
  <c r="GN56" i="23"/>
  <c r="GN55" i="23"/>
  <c r="GN54" i="23"/>
  <c r="GN53" i="23"/>
  <c r="GN52" i="23"/>
  <c r="GN51" i="23"/>
  <c r="GN50" i="23"/>
  <c r="GN49" i="23"/>
  <c r="GN48" i="23"/>
  <c r="GN47" i="23"/>
  <c r="GN46" i="23"/>
  <c r="GN45" i="23"/>
  <c r="GN44" i="23"/>
  <c r="GN43" i="23"/>
  <c r="GN42" i="23"/>
  <c r="GN41" i="23"/>
  <c r="GN40" i="23"/>
  <c r="GN39" i="23"/>
  <c r="GN38" i="23"/>
  <c r="GN37" i="23"/>
  <c r="GN36" i="23"/>
  <c r="GN35" i="23"/>
  <c r="GN34" i="23"/>
  <c r="GN33" i="23"/>
  <c r="GN32" i="23"/>
  <c r="GN31" i="23"/>
  <c r="GN30" i="23"/>
  <c r="GN29" i="23"/>
  <c r="GN28" i="23"/>
  <c r="GN27" i="23"/>
  <c r="GN26" i="23"/>
  <c r="GN25" i="23"/>
  <c r="GN24" i="23"/>
  <c r="GN23" i="23"/>
  <c r="GN22" i="23"/>
  <c r="GN21" i="23"/>
  <c r="GN20" i="23"/>
  <c r="GN19" i="23"/>
  <c r="GN18" i="23"/>
  <c r="GN17" i="23"/>
  <c r="GN16" i="23"/>
  <c r="GN15" i="23"/>
  <c r="GN14" i="23"/>
  <c r="GN13" i="23"/>
  <c r="GN12" i="23"/>
  <c r="GN11" i="23"/>
  <c r="GN10" i="23"/>
  <c r="GN9" i="23"/>
  <c r="GN8" i="23"/>
  <c r="GN7" i="23"/>
  <c r="GN6" i="23"/>
  <c r="GL63" i="23"/>
  <c r="GL62" i="23"/>
  <c r="GL61" i="23"/>
  <c r="GL60" i="23"/>
  <c r="GL59" i="23"/>
  <c r="GL58" i="23"/>
  <c r="GL57" i="23"/>
  <c r="GL56" i="23"/>
  <c r="GL55" i="23"/>
  <c r="GL54" i="23"/>
  <c r="GL53" i="23"/>
  <c r="GL52" i="23"/>
  <c r="GL51" i="23"/>
  <c r="GL50" i="23"/>
  <c r="GL49" i="23"/>
  <c r="GL48" i="23"/>
  <c r="GL47" i="23"/>
  <c r="GL46" i="23"/>
  <c r="GL45" i="23"/>
  <c r="GL44" i="23"/>
  <c r="GL43" i="23"/>
  <c r="GL42" i="23"/>
  <c r="GL41" i="23"/>
  <c r="GL40" i="23"/>
  <c r="GL39" i="23"/>
  <c r="GL38" i="23"/>
  <c r="GL37" i="23"/>
  <c r="GL36" i="23"/>
  <c r="GL35" i="23"/>
  <c r="GL34" i="23"/>
  <c r="GL33" i="23"/>
  <c r="GL32" i="23"/>
  <c r="GL31" i="23"/>
  <c r="GL30" i="23"/>
  <c r="GL29" i="23"/>
  <c r="GL28" i="23"/>
  <c r="GL27" i="23"/>
  <c r="GL26" i="23"/>
  <c r="GL25" i="23"/>
  <c r="GL24" i="23"/>
  <c r="GL23" i="23"/>
  <c r="GL22" i="23"/>
  <c r="GL21" i="23"/>
  <c r="GL20" i="23"/>
  <c r="GL19" i="23"/>
  <c r="GL18" i="23"/>
  <c r="GL17" i="23"/>
  <c r="GL16" i="23"/>
  <c r="GL15" i="23"/>
  <c r="GL14" i="23"/>
  <c r="GL13" i="23"/>
  <c r="GL12" i="23"/>
  <c r="GL11" i="23"/>
  <c r="GL10" i="23"/>
  <c r="GL9" i="23"/>
  <c r="GL8" i="23"/>
  <c r="GL7" i="23"/>
  <c r="FY63" i="23"/>
  <c r="FY62" i="23"/>
  <c r="FY61" i="23"/>
  <c r="FY60" i="23"/>
  <c r="FY59" i="23"/>
  <c r="FY58" i="23"/>
  <c r="FY57" i="23"/>
  <c r="FY56" i="23"/>
  <c r="FY55" i="23"/>
  <c r="FY54" i="23"/>
  <c r="FY53" i="23"/>
  <c r="FY52" i="23"/>
  <c r="FY51" i="23"/>
  <c r="FY50" i="23"/>
  <c r="FY49" i="23"/>
  <c r="FY48" i="23"/>
  <c r="FY47" i="23"/>
  <c r="FY46" i="23"/>
  <c r="FY45" i="23"/>
  <c r="FY44" i="23"/>
  <c r="FY43" i="23"/>
  <c r="FY42" i="23"/>
  <c r="FY41" i="23"/>
  <c r="FY40" i="23"/>
  <c r="FY39" i="23"/>
  <c r="FY38" i="23"/>
  <c r="FY37" i="23"/>
  <c r="FY36" i="23"/>
  <c r="FY35" i="23"/>
  <c r="FY34" i="23"/>
  <c r="FY33" i="23"/>
  <c r="FY32" i="23"/>
  <c r="FY31" i="23"/>
  <c r="FY30" i="23"/>
  <c r="FY29" i="23"/>
  <c r="FY28" i="23"/>
  <c r="FY27" i="23"/>
  <c r="FY26" i="23"/>
  <c r="FY25" i="23"/>
  <c r="FY24" i="23"/>
  <c r="FY23" i="23"/>
  <c r="FY22" i="23"/>
  <c r="FY21" i="23"/>
  <c r="FY20" i="23"/>
  <c r="FY19" i="23"/>
  <c r="FY18" i="23"/>
  <c r="FY17" i="23"/>
  <c r="FY16" i="23"/>
  <c r="FY15" i="23"/>
  <c r="FY14" i="23"/>
  <c r="FY13" i="23"/>
  <c r="FY12" i="23"/>
  <c r="FY11" i="23"/>
  <c r="FY10" i="23"/>
  <c r="FY9" i="23"/>
  <c r="FY8" i="23"/>
  <c r="FY7" i="23"/>
  <c r="FY6" i="23"/>
  <c r="FW63" i="23"/>
  <c r="FW62" i="23"/>
  <c r="FW61" i="23"/>
  <c r="FW60" i="23"/>
  <c r="FW59" i="23"/>
  <c r="FW58" i="23"/>
  <c r="FW57" i="23"/>
  <c r="FW56" i="23"/>
  <c r="FW55" i="23"/>
  <c r="FW54" i="23"/>
  <c r="FW53" i="23"/>
  <c r="FW52" i="23"/>
  <c r="FW51" i="23"/>
  <c r="FW50" i="23"/>
  <c r="FW49" i="23"/>
  <c r="FW48" i="23"/>
  <c r="FW47" i="23"/>
  <c r="FW46" i="23"/>
  <c r="FW45" i="23"/>
  <c r="FW44" i="23"/>
  <c r="FW43" i="23"/>
  <c r="FW42" i="23"/>
  <c r="FW41" i="23"/>
  <c r="FW40" i="23"/>
  <c r="FW39" i="23"/>
  <c r="FW38" i="23"/>
  <c r="FW37" i="23"/>
  <c r="FW36" i="23"/>
  <c r="FW35" i="23"/>
  <c r="FW34" i="23"/>
  <c r="FW33" i="23"/>
  <c r="FW32" i="23"/>
  <c r="FW31" i="23"/>
  <c r="FW30" i="23"/>
  <c r="FW29" i="23"/>
  <c r="FW28" i="23"/>
  <c r="FW27" i="23"/>
  <c r="FW26" i="23"/>
  <c r="FW25" i="23"/>
  <c r="FW24" i="23"/>
  <c r="FW23" i="23"/>
  <c r="FW22" i="23"/>
  <c r="FW21" i="23"/>
  <c r="FW20" i="23"/>
  <c r="FW19" i="23"/>
  <c r="FW18" i="23"/>
  <c r="FW17" i="23"/>
  <c r="FW16" i="23"/>
  <c r="FW15" i="23"/>
  <c r="FW14" i="23"/>
  <c r="FW13" i="23"/>
  <c r="FW12" i="23"/>
  <c r="FW11" i="23"/>
  <c r="FW10" i="23"/>
  <c r="FW9" i="23"/>
  <c r="FW8" i="23"/>
  <c r="FW7" i="23"/>
  <c r="FJ63" i="23"/>
  <c r="FJ62" i="23"/>
  <c r="FJ61" i="23"/>
  <c r="FJ60" i="23"/>
  <c r="FJ59" i="23"/>
  <c r="FJ58" i="23"/>
  <c r="FJ57" i="23"/>
  <c r="FJ56" i="23"/>
  <c r="FJ55" i="23"/>
  <c r="FJ54" i="23"/>
  <c r="FJ53" i="23"/>
  <c r="FJ52" i="23"/>
  <c r="FJ51" i="23"/>
  <c r="FJ50" i="23"/>
  <c r="FJ49" i="23"/>
  <c r="FJ48" i="23"/>
  <c r="FJ47" i="23"/>
  <c r="FJ46" i="23"/>
  <c r="FJ45" i="23"/>
  <c r="FJ44" i="23"/>
  <c r="FJ43" i="23"/>
  <c r="FJ42" i="23"/>
  <c r="FJ41" i="23"/>
  <c r="FJ40" i="23"/>
  <c r="FJ39" i="23"/>
  <c r="FJ38" i="23"/>
  <c r="FJ37" i="23"/>
  <c r="FJ36" i="23"/>
  <c r="FJ35" i="23"/>
  <c r="FJ34" i="23"/>
  <c r="FJ33" i="23"/>
  <c r="FJ32" i="23"/>
  <c r="FJ31" i="23"/>
  <c r="FJ30" i="23"/>
  <c r="FJ29" i="23"/>
  <c r="FJ28" i="23"/>
  <c r="FJ27" i="23"/>
  <c r="FJ26" i="23"/>
  <c r="FJ25" i="23"/>
  <c r="FJ24" i="23"/>
  <c r="FJ23" i="23"/>
  <c r="FJ22" i="23"/>
  <c r="FJ21" i="23"/>
  <c r="FJ20" i="23"/>
  <c r="FJ19" i="23"/>
  <c r="FJ18" i="23"/>
  <c r="FJ17" i="23"/>
  <c r="FJ16" i="23"/>
  <c r="FJ15" i="23"/>
  <c r="FJ14" i="23"/>
  <c r="FJ13" i="23"/>
  <c r="FJ12" i="23"/>
  <c r="FJ11" i="23"/>
  <c r="FJ10" i="23"/>
  <c r="FJ9" i="23"/>
  <c r="FJ8" i="23"/>
  <c r="FJ7" i="23"/>
  <c r="FJ6" i="23"/>
  <c r="FH63" i="23"/>
  <c r="FH62" i="23"/>
  <c r="FH61" i="23"/>
  <c r="FH60" i="23"/>
  <c r="FH59" i="23"/>
  <c r="FH58" i="23"/>
  <c r="FH57" i="23"/>
  <c r="FH56" i="23"/>
  <c r="FH55" i="23"/>
  <c r="FH54" i="23"/>
  <c r="FH53" i="23"/>
  <c r="FH52" i="23"/>
  <c r="FH51" i="23"/>
  <c r="FH50" i="23"/>
  <c r="FH49" i="23"/>
  <c r="FH48" i="23"/>
  <c r="FH47" i="23"/>
  <c r="FH46" i="23"/>
  <c r="FH45" i="23"/>
  <c r="FH44" i="23"/>
  <c r="FH43" i="23"/>
  <c r="FH42" i="23"/>
  <c r="FH41" i="23"/>
  <c r="FH40" i="23"/>
  <c r="FH39" i="23"/>
  <c r="FH38" i="23"/>
  <c r="FH37" i="23"/>
  <c r="FH36" i="23"/>
  <c r="FH35" i="23"/>
  <c r="FH34" i="23"/>
  <c r="FH33" i="23"/>
  <c r="FH32" i="23"/>
  <c r="FH31" i="23"/>
  <c r="FH30" i="23"/>
  <c r="FH29" i="23"/>
  <c r="FH28" i="23"/>
  <c r="FH27" i="23"/>
  <c r="FH26" i="23"/>
  <c r="FH25" i="23"/>
  <c r="FH24" i="23"/>
  <c r="FH23" i="23"/>
  <c r="FH22" i="23"/>
  <c r="FH21" i="23"/>
  <c r="FH20" i="23"/>
  <c r="FH19" i="23"/>
  <c r="FH18" i="23"/>
  <c r="FH17" i="23"/>
  <c r="FH16" i="23"/>
  <c r="FH15" i="23"/>
  <c r="FH14" i="23"/>
  <c r="FH13" i="23"/>
  <c r="FH12" i="23"/>
  <c r="FH11" i="23"/>
  <c r="FH10" i="23"/>
  <c r="FH9" i="23"/>
  <c r="FH8" i="23"/>
  <c r="FH7" i="23"/>
  <c r="EU63" i="23"/>
  <c r="EU62" i="23"/>
  <c r="EU61" i="23"/>
  <c r="EU60" i="23"/>
  <c r="EU59" i="23"/>
  <c r="EU58" i="23"/>
  <c r="EU57" i="23"/>
  <c r="EU56" i="23"/>
  <c r="EU55" i="23"/>
  <c r="EU54" i="23"/>
  <c r="EU53" i="23"/>
  <c r="EU52" i="23"/>
  <c r="EU51" i="23"/>
  <c r="EU50" i="23"/>
  <c r="EU49" i="23"/>
  <c r="EU48" i="23"/>
  <c r="EU47" i="23"/>
  <c r="EU46" i="23"/>
  <c r="EU45" i="23"/>
  <c r="EU44" i="23"/>
  <c r="EU43" i="23"/>
  <c r="EU42" i="23"/>
  <c r="EU41" i="23"/>
  <c r="EU40" i="23"/>
  <c r="EU39" i="23"/>
  <c r="EU38" i="23"/>
  <c r="EU37" i="23"/>
  <c r="EU36" i="23"/>
  <c r="EU35" i="23"/>
  <c r="EU34" i="23"/>
  <c r="EU33" i="23"/>
  <c r="EU32" i="23"/>
  <c r="EU31" i="23"/>
  <c r="EU30" i="23"/>
  <c r="EU29" i="23"/>
  <c r="EU28" i="23"/>
  <c r="EU27" i="23"/>
  <c r="EU26" i="23"/>
  <c r="EU25" i="23"/>
  <c r="EU24" i="23"/>
  <c r="EU23" i="23"/>
  <c r="EU22" i="23"/>
  <c r="EU21" i="23"/>
  <c r="EU20" i="23"/>
  <c r="EU19" i="23"/>
  <c r="EU18" i="23"/>
  <c r="EU17" i="23"/>
  <c r="EU16" i="23"/>
  <c r="EU15" i="23"/>
  <c r="EU14" i="23"/>
  <c r="EU13" i="23"/>
  <c r="EU12" i="23"/>
  <c r="EU11" i="23"/>
  <c r="EU10" i="23"/>
  <c r="EU9" i="23"/>
  <c r="EU8" i="23"/>
  <c r="EU7" i="23"/>
  <c r="EU6" i="23"/>
  <c r="ES63" i="23"/>
  <c r="ES62" i="23"/>
  <c r="ES61" i="23"/>
  <c r="ES60" i="23"/>
  <c r="ES59" i="23"/>
  <c r="ES58" i="23"/>
  <c r="ES57" i="23"/>
  <c r="ES56" i="23"/>
  <c r="ES55" i="23"/>
  <c r="ES54" i="23"/>
  <c r="ES53" i="23"/>
  <c r="ES52" i="23"/>
  <c r="ES51" i="23"/>
  <c r="ES50" i="23"/>
  <c r="ES49" i="23"/>
  <c r="ES48" i="23"/>
  <c r="ES47" i="23"/>
  <c r="ES46" i="23"/>
  <c r="ES45" i="23"/>
  <c r="ES44" i="23"/>
  <c r="ES43" i="23"/>
  <c r="ES42" i="23"/>
  <c r="ES41" i="23"/>
  <c r="ES40" i="23"/>
  <c r="ES39" i="23"/>
  <c r="ES38" i="23"/>
  <c r="ES37" i="23"/>
  <c r="ES36" i="23"/>
  <c r="ES35" i="23"/>
  <c r="ES34" i="23"/>
  <c r="ES33" i="23"/>
  <c r="ES32" i="23"/>
  <c r="ES31" i="23"/>
  <c r="ES30" i="23"/>
  <c r="ES29" i="23"/>
  <c r="ES28" i="23"/>
  <c r="ES27" i="23"/>
  <c r="ES26" i="23"/>
  <c r="ES25" i="23"/>
  <c r="ES24" i="23"/>
  <c r="ES23" i="23"/>
  <c r="ES22" i="23"/>
  <c r="ES21" i="23"/>
  <c r="ES20" i="23"/>
  <c r="ES19" i="23"/>
  <c r="ES18" i="23"/>
  <c r="ES17" i="23"/>
  <c r="ES16" i="23"/>
  <c r="ES15" i="23"/>
  <c r="ES14" i="23"/>
  <c r="ES13" i="23"/>
  <c r="ES12" i="23"/>
  <c r="ES11" i="23"/>
  <c r="ES10" i="23"/>
  <c r="ES9" i="23"/>
  <c r="ES8" i="23"/>
  <c r="ES7" i="23"/>
  <c r="EF63" i="23"/>
  <c r="EF62" i="23"/>
  <c r="EF61" i="23"/>
  <c r="EF60" i="23"/>
  <c r="EF59" i="23"/>
  <c r="EF58" i="23"/>
  <c r="EF57" i="23"/>
  <c r="EF56" i="23"/>
  <c r="EF55" i="23"/>
  <c r="EF54" i="23"/>
  <c r="EF53" i="23"/>
  <c r="EF52" i="23"/>
  <c r="EF51" i="23"/>
  <c r="EF50" i="23"/>
  <c r="EF49" i="23"/>
  <c r="EF48" i="23"/>
  <c r="EF47" i="23"/>
  <c r="EF46" i="23"/>
  <c r="EF45" i="23"/>
  <c r="EF44" i="23"/>
  <c r="EF43" i="23"/>
  <c r="EF42" i="23"/>
  <c r="EF41" i="23"/>
  <c r="EF40" i="23"/>
  <c r="EF39" i="23"/>
  <c r="EF38" i="23"/>
  <c r="EF37" i="23"/>
  <c r="EF36" i="23"/>
  <c r="EF35" i="23"/>
  <c r="EF34" i="23"/>
  <c r="EF33" i="23"/>
  <c r="EF32" i="23"/>
  <c r="EF31" i="23"/>
  <c r="EF30" i="23"/>
  <c r="EF29" i="23"/>
  <c r="EF28" i="23"/>
  <c r="EF27" i="23"/>
  <c r="EF26" i="23"/>
  <c r="EF25" i="23"/>
  <c r="EF24" i="23"/>
  <c r="EF23" i="23"/>
  <c r="EF22" i="23"/>
  <c r="EF21" i="23"/>
  <c r="EF20" i="23"/>
  <c r="EF19" i="23"/>
  <c r="EF18" i="23"/>
  <c r="EF17" i="23"/>
  <c r="EF16" i="23"/>
  <c r="EF15" i="23"/>
  <c r="EF14" i="23"/>
  <c r="EF13" i="23"/>
  <c r="EF12" i="23"/>
  <c r="EF11" i="23"/>
  <c r="EF10" i="23"/>
  <c r="EF9" i="23"/>
  <c r="EF8" i="23"/>
  <c r="EF7" i="23"/>
  <c r="EF6" i="23"/>
  <c r="ED63" i="23"/>
  <c r="ED62" i="23"/>
  <c r="ED61" i="23"/>
  <c r="ED60" i="23"/>
  <c r="ED59" i="23"/>
  <c r="ED58" i="23"/>
  <c r="ED57" i="23"/>
  <c r="ED56" i="23"/>
  <c r="ED55" i="23"/>
  <c r="ED54" i="23"/>
  <c r="ED53" i="23"/>
  <c r="ED52" i="23"/>
  <c r="ED51" i="23"/>
  <c r="ED50" i="23"/>
  <c r="ED49" i="23"/>
  <c r="ED48" i="23"/>
  <c r="ED47" i="23"/>
  <c r="ED46" i="23"/>
  <c r="ED45" i="23"/>
  <c r="ED44" i="23"/>
  <c r="ED43" i="23"/>
  <c r="ED42" i="23"/>
  <c r="ED41" i="23"/>
  <c r="ED40" i="23"/>
  <c r="ED39" i="23"/>
  <c r="ED38" i="23"/>
  <c r="ED37" i="23"/>
  <c r="ED36" i="23"/>
  <c r="ED35" i="23"/>
  <c r="ED34" i="23"/>
  <c r="ED33" i="23"/>
  <c r="ED32" i="23"/>
  <c r="ED31" i="23"/>
  <c r="ED30" i="23"/>
  <c r="ED29" i="23"/>
  <c r="ED28" i="23"/>
  <c r="ED27" i="23"/>
  <c r="ED26" i="23"/>
  <c r="ED25" i="23"/>
  <c r="ED24" i="23"/>
  <c r="ED23" i="23"/>
  <c r="ED22" i="23"/>
  <c r="ED21" i="23"/>
  <c r="ED20" i="23"/>
  <c r="ED19" i="23"/>
  <c r="ED18" i="23"/>
  <c r="ED17" i="23"/>
  <c r="ED16" i="23"/>
  <c r="ED15" i="23"/>
  <c r="ED14" i="23"/>
  <c r="ED13" i="23"/>
  <c r="ED12" i="23"/>
  <c r="ED11" i="23"/>
  <c r="ED10" i="23"/>
  <c r="ED9" i="23"/>
  <c r="ED8" i="23"/>
  <c r="ED7" i="23"/>
  <c r="DQ63" i="23"/>
  <c r="DQ62" i="23"/>
  <c r="DQ61" i="23"/>
  <c r="DQ60" i="23"/>
  <c r="DQ59" i="23"/>
  <c r="DQ58" i="23"/>
  <c r="DQ57" i="23"/>
  <c r="DQ56" i="23"/>
  <c r="DQ55" i="23"/>
  <c r="DQ54" i="23"/>
  <c r="DQ53" i="23"/>
  <c r="DQ52" i="23"/>
  <c r="DQ51" i="23"/>
  <c r="DQ50" i="23"/>
  <c r="DQ49" i="23"/>
  <c r="DQ48" i="23"/>
  <c r="DQ47" i="23"/>
  <c r="DQ46" i="23"/>
  <c r="DQ45" i="23"/>
  <c r="DQ44" i="23"/>
  <c r="DQ43" i="23"/>
  <c r="DQ42" i="23"/>
  <c r="DQ41" i="23"/>
  <c r="DQ40" i="23"/>
  <c r="DQ39" i="23"/>
  <c r="DQ38" i="23"/>
  <c r="DQ37" i="23"/>
  <c r="DQ36" i="23"/>
  <c r="DQ35" i="23"/>
  <c r="DQ34" i="23"/>
  <c r="DQ33" i="23"/>
  <c r="DQ32" i="23"/>
  <c r="DQ31" i="23"/>
  <c r="DQ30" i="23"/>
  <c r="DQ29" i="23"/>
  <c r="DQ28" i="23"/>
  <c r="DQ27" i="23"/>
  <c r="DQ26" i="23"/>
  <c r="DQ25" i="23"/>
  <c r="DQ24" i="23"/>
  <c r="DQ23" i="23"/>
  <c r="DQ22" i="23"/>
  <c r="DQ21" i="23"/>
  <c r="DQ20" i="23"/>
  <c r="DQ19" i="23"/>
  <c r="DQ18" i="23"/>
  <c r="DQ17" i="23"/>
  <c r="DQ16" i="23"/>
  <c r="DQ15" i="23"/>
  <c r="DQ14" i="23"/>
  <c r="DQ13" i="23"/>
  <c r="DQ12" i="23"/>
  <c r="DQ11" i="23"/>
  <c r="DQ10" i="23"/>
  <c r="DQ9" i="23"/>
  <c r="DQ8" i="23"/>
  <c r="DQ7" i="23"/>
  <c r="DQ6" i="23"/>
  <c r="DO63" i="23"/>
  <c r="DO62" i="23"/>
  <c r="DO61" i="23"/>
  <c r="DO60" i="23"/>
  <c r="DO59" i="23"/>
  <c r="DO58" i="23"/>
  <c r="DO57" i="23"/>
  <c r="DO56" i="23"/>
  <c r="DO55" i="23"/>
  <c r="DO54" i="23"/>
  <c r="DO53" i="23"/>
  <c r="DO52" i="23"/>
  <c r="DO51" i="23"/>
  <c r="DO50" i="23"/>
  <c r="DO49" i="23"/>
  <c r="DO48" i="23"/>
  <c r="DO47" i="23"/>
  <c r="DO46" i="23"/>
  <c r="DO45" i="23"/>
  <c r="DO44" i="23"/>
  <c r="DO43" i="23"/>
  <c r="DO42" i="23"/>
  <c r="DO41" i="23"/>
  <c r="DO40" i="23"/>
  <c r="DO39" i="23"/>
  <c r="DO38" i="23"/>
  <c r="DO37" i="23"/>
  <c r="DO36" i="23"/>
  <c r="DO35" i="23"/>
  <c r="DO34" i="23"/>
  <c r="DO33" i="23"/>
  <c r="DO32" i="23"/>
  <c r="DO31" i="23"/>
  <c r="DO30" i="23"/>
  <c r="DO29" i="23"/>
  <c r="DO28" i="23"/>
  <c r="DO27" i="23"/>
  <c r="DO26" i="23"/>
  <c r="DO25" i="23"/>
  <c r="DO24" i="23"/>
  <c r="DO23" i="23"/>
  <c r="DO22" i="23"/>
  <c r="DO21" i="23"/>
  <c r="DO20" i="23"/>
  <c r="DO19" i="23"/>
  <c r="DO18" i="23"/>
  <c r="DO17" i="23"/>
  <c r="DO16" i="23"/>
  <c r="DO15" i="23"/>
  <c r="DO14" i="23"/>
  <c r="DO13" i="23"/>
  <c r="DO12" i="23"/>
  <c r="DO11" i="23"/>
  <c r="DO10" i="23"/>
  <c r="DO9" i="23"/>
  <c r="DO8" i="23"/>
  <c r="DO7" i="23"/>
  <c r="DB63" i="23"/>
  <c r="DB62" i="23"/>
  <c r="DB61" i="23"/>
  <c r="DB60" i="23"/>
  <c r="DB59" i="23"/>
  <c r="DB58" i="23"/>
  <c r="DB57" i="23"/>
  <c r="DB56" i="23"/>
  <c r="DB55" i="23"/>
  <c r="DB54" i="23"/>
  <c r="DB53" i="23"/>
  <c r="DB52" i="23"/>
  <c r="DB51" i="23"/>
  <c r="DB50" i="23"/>
  <c r="DB49" i="23"/>
  <c r="DB48" i="23"/>
  <c r="DB47" i="23"/>
  <c r="DB46" i="23"/>
  <c r="DB45" i="23"/>
  <c r="DB44" i="23"/>
  <c r="DB43" i="23"/>
  <c r="DB42" i="23"/>
  <c r="DB41" i="23"/>
  <c r="DB40" i="23"/>
  <c r="DB39" i="23"/>
  <c r="DB38" i="23"/>
  <c r="DB37" i="23"/>
  <c r="DB36" i="23"/>
  <c r="DB35" i="23"/>
  <c r="DB34" i="23"/>
  <c r="DB33" i="23"/>
  <c r="DB32" i="23"/>
  <c r="DB31" i="23"/>
  <c r="DB30" i="23"/>
  <c r="DB29" i="23"/>
  <c r="DB28" i="23"/>
  <c r="DB27" i="23"/>
  <c r="DB26" i="23"/>
  <c r="DB25" i="23"/>
  <c r="DB24" i="23"/>
  <c r="DB23" i="23"/>
  <c r="DB22" i="23"/>
  <c r="DB21" i="23"/>
  <c r="DB20" i="23"/>
  <c r="DB19" i="23"/>
  <c r="DB18" i="23"/>
  <c r="DB17" i="23"/>
  <c r="DB16" i="23"/>
  <c r="DB15" i="23"/>
  <c r="DB14" i="23"/>
  <c r="DB13" i="23"/>
  <c r="DB12" i="23"/>
  <c r="DB11" i="23"/>
  <c r="DB10" i="23"/>
  <c r="DB9" i="23"/>
  <c r="DB8" i="23"/>
  <c r="DB7" i="23"/>
  <c r="DB6" i="23"/>
  <c r="CZ63" i="23"/>
  <c r="CZ62" i="23"/>
  <c r="CZ61" i="23"/>
  <c r="CZ60" i="23"/>
  <c r="CZ59" i="23"/>
  <c r="CZ58" i="23"/>
  <c r="CZ57" i="23"/>
  <c r="CZ56" i="23"/>
  <c r="CZ55" i="23"/>
  <c r="CZ54" i="23"/>
  <c r="CZ53" i="23"/>
  <c r="CZ52" i="23"/>
  <c r="CZ51" i="23"/>
  <c r="CZ50" i="23"/>
  <c r="CZ49" i="23"/>
  <c r="CZ48" i="23"/>
  <c r="CZ47" i="23"/>
  <c r="CZ46" i="23"/>
  <c r="CZ45" i="23"/>
  <c r="CZ44" i="23"/>
  <c r="CZ43" i="23"/>
  <c r="CZ42" i="23"/>
  <c r="CZ41" i="23"/>
  <c r="CZ40" i="23"/>
  <c r="CZ39" i="23"/>
  <c r="CZ38" i="23"/>
  <c r="CZ37" i="23"/>
  <c r="CZ36" i="23"/>
  <c r="CZ35" i="23"/>
  <c r="CZ34" i="23"/>
  <c r="CZ33" i="23"/>
  <c r="CZ32" i="23"/>
  <c r="CZ31" i="23"/>
  <c r="CZ30" i="23"/>
  <c r="CZ29" i="23"/>
  <c r="CZ28" i="23"/>
  <c r="CZ27" i="23"/>
  <c r="CZ26" i="23"/>
  <c r="CZ25" i="23"/>
  <c r="CZ24" i="23"/>
  <c r="CZ23" i="23"/>
  <c r="CZ22" i="23"/>
  <c r="CZ21" i="23"/>
  <c r="CZ20" i="23"/>
  <c r="CZ19" i="23"/>
  <c r="CZ18" i="23"/>
  <c r="CZ17" i="23"/>
  <c r="CZ16" i="23"/>
  <c r="CZ15" i="23"/>
  <c r="CZ14" i="23"/>
  <c r="CZ13" i="23"/>
  <c r="CZ12" i="23"/>
  <c r="CZ11" i="23"/>
  <c r="CZ10" i="23"/>
  <c r="CZ9" i="23"/>
  <c r="CZ8" i="23"/>
  <c r="CZ7" i="23"/>
  <c r="CZ6" i="23"/>
  <c r="CM63" i="23"/>
  <c r="CM62" i="23"/>
  <c r="CM61" i="23"/>
  <c r="CM60" i="23"/>
  <c r="CM59" i="23"/>
  <c r="CM58" i="23"/>
  <c r="CM57" i="23"/>
  <c r="CM56" i="23"/>
  <c r="CM55" i="23"/>
  <c r="CM54" i="23"/>
  <c r="CM53" i="23"/>
  <c r="CM52" i="23"/>
  <c r="CM51" i="23"/>
  <c r="CM50" i="23"/>
  <c r="CM49" i="23"/>
  <c r="CM48" i="23"/>
  <c r="CM47" i="23"/>
  <c r="CM46" i="23"/>
  <c r="CM45" i="23"/>
  <c r="CM44" i="23"/>
  <c r="CM43" i="23"/>
  <c r="CM42" i="23"/>
  <c r="CM41" i="23"/>
  <c r="CM40" i="23"/>
  <c r="CM39" i="23"/>
  <c r="CM38" i="23"/>
  <c r="CM37" i="23"/>
  <c r="CM36" i="23"/>
  <c r="CM35" i="23"/>
  <c r="CM34" i="23"/>
  <c r="CM33" i="23"/>
  <c r="CM32" i="23"/>
  <c r="CM31" i="23"/>
  <c r="CM30" i="23"/>
  <c r="CM29" i="23"/>
  <c r="CM28" i="23"/>
  <c r="CM27" i="23"/>
  <c r="CM26" i="23"/>
  <c r="CM25" i="23"/>
  <c r="CM24" i="23"/>
  <c r="CM23" i="23"/>
  <c r="CM22" i="23"/>
  <c r="CM21" i="23"/>
  <c r="CM20" i="23"/>
  <c r="CM19" i="23"/>
  <c r="CM18" i="23"/>
  <c r="CM17" i="23"/>
  <c r="CM16" i="23"/>
  <c r="CM15" i="23"/>
  <c r="CM14" i="23"/>
  <c r="CM13" i="23"/>
  <c r="CM12" i="23"/>
  <c r="CM11" i="23"/>
  <c r="CM10" i="23"/>
  <c r="CM9" i="23"/>
  <c r="CM8" i="23"/>
  <c r="CM7" i="23"/>
  <c r="CM6" i="23"/>
  <c r="CK63" i="23"/>
  <c r="CK62" i="23"/>
  <c r="CK61" i="23"/>
  <c r="CK60" i="23"/>
  <c r="CK59" i="23"/>
  <c r="CK58" i="23"/>
  <c r="CK57" i="23"/>
  <c r="CK56" i="23"/>
  <c r="CK55" i="23"/>
  <c r="CK54" i="23"/>
  <c r="CK53" i="23"/>
  <c r="CK52" i="23"/>
  <c r="CK51" i="23"/>
  <c r="CK50" i="23"/>
  <c r="CK49" i="23"/>
  <c r="CK48" i="23"/>
  <c r="CK47" i="23"/>
  <c r="CK46" i="23"/>
  <c r="CK45" i="23"/>
  <c r="CK44" i="23"/>
  <c r="CK43" i="23"/>
  <c r="CK42" i="23"/>
  <c r="CK41" i="23"/>
  <c r="CK40" i="23"/>
  <c r="CK39" i="23"/>
  <c r="CK38" i="23"/>
  <c r="CK37" i="23"/>
  <c r="CK36" i="23"/>
  <c r="CK35" i="23"/>
  <c r="CK34" i="23"/>
  <c r="CK33" i="23"/>
  <c r="CK32" i="23"/>
  <c r="CK31" i="23"/>
  <c r="CK30" i="23"/>
  <c r="CK29" i="23"/>
  <c r="CK28" i="23"/>
  <c r="CK27" i="23"/>
  <c r="CK26" i="23"/>
  <c r="CK25" i="23"/>
  <c r="CK24" i="23"/>
  <c r="CK23" i="23"/>
  <c r="CK22" i="23"/>
  <c r="CK21" i="23"/>
  <c r="CK20" i="23"/>
  <c r="CK19" i="23"/>
  <c r="CK18" i="23"/>
  <c r="CK17" i="23"/>
  <c r="CK16" i="23"/>
  <c r="CK15" i="23"/>
  <c r="CK14" i="23"/>
  <c r="CK13" i="23"/>
  <c r="CK12" i="23"/>
  <c r="CK11" i="23"/>
  <c r="CK10" i="23"/>
  <c r="CK9" i="23"/>
  <c r="CK8" i="23"/>
  <c r="CK7" i="23"/>
  <c r="CK6" i="23"/>
  <c r="BX63" i="23"/>
  <c r="BX62" i="23"/>
  <c r="BX61" i="23"/>
  <c r="BX60" i="23"/>
  <c r="BX59" i="23"/>
  <c r="BX58" i="23"/>
  <c r="BX57" i="23"/>
  <c r="BX56" i="23"/>
  <c r="BX55" i="23"/>
  <c r="BX54" i="23"/>
  <c r="BX53" i="23"/>
  <c r="BX52" i="23"/>
  <c r="BX51" i="23"/>
  <c r="BX50" i="23"/>
  <c r="BX49" i="23"/>
  <c r="BX48" i="23"/>
  <c r="BX47" i="23"/>
  <c r="BX46" i="23"/>
  <c r="BX45" i="23"/>
  <c r="BX44" i="23"/>
  <c r="BX43" i="23"/>
  <c r="BX42" i="23"/>
  <c r="BX41" i="23"/>
  <c r="BX40" i="23"/>
  <c r="BX39" i="23"/>
  <c r="BX38" i="23"/>
  <c r="BX37" i="23"/>
  <c r="BX36" i="23"/>
  <c r="BX35" i="23"/>
  <c r="BX34" i="23"/>
  <c r="BX33" i="23"/>
  <c r="BX32" i="23"/>
  <c r="BX31" i="23"/>
  <c r="BX30" i="23"/>
  <c r="BX29" i="23"/>
  <c r="BX28" i="23"/>
  <c r="BX27" i="23"/>
  <c r="BX26" i="23"/>
  <c r="BX25" i="23"/>
  <c r="BX24" i="23"/>
  <c r="BX23" i="23"/>
  <c r="BX22" i="23"/>
  <c r="BX21" i="23"/>
  <c r="BX20" i="23"/>
  <c r="BX19" i="23"/>
  <c r="BX18" i="23"/>
  <c r="BX17" i="23"/>
  <c r="BX16" i="23"/>
  <c r="BX15" i="23"/>
  <c r="BX14" i="23"/>
  <c r="BX13" i="23"/>
  <c r="BX12" i="23"/>
  <c r="BX11" i="23"/>
  <c r="BX10" i="23"/>
  <c r="BX9" i="23"/>
  <c r="BX8" i="23"/>
  <c r="BX7" i="23"/>
  <c r="BX6" i="23"/>
  <c r="BV63" i="23"/>
  <c r="BV62" i="23"/>
  <c r="BI63" i="23"/>
  <c r="BI62" i="23"/>
  <c r="BI61" i="23"/>
  <c r="BI60" i="23"/>
  <c r="BI59" i="23"/>
  <c r="BI58" i="23"/>
  <c r="BI57" i="23"/>
  <c r="BI56" i="23"/>
  <c r="BI55" i="23"/>
  <c r="BI54" i="23"/>
  <c r="BI53" i="23"/>
  <c r="BI52" i="23"/>
  <c r="BI51" i="23"/>
  <c r="BI50" i="23"/>
  <c r="BI49" i="23"/>
  <c r="BI48" i="23"/>
  <c r="BI47" i="23"/>
  <c r="BI46" i="23"/>
  <c r="BI45" i="23"/>
  <c r="BI44" i="23"/>
  <c r="BI43" i="23"/>
  <c r="BI42" i="23"/>
  <c r="BI41" i="23"/>
  <c r="BI40" i="23"/>
  <c r="BI39" i="23"/>
  <c r="BI38" i="23"/>
  <c r="BI37" i="23"/>
  <c r="BI36" i="23"/>
  <c r="BI35" i="23"/>
  <c r="BI34" i="23"/>
  <c r="BI33" i="23"/>
  <c r="BI32" i="23"/>
  <c r="BI31" i="23"/>
  <c r="BI30" i="23"/>
  <c r="BI29" i="23"/>
  <c r="BI28" i="23"/>
  <c r="BI27" i="23"/>
  <c r="BI26" i="23"/>
  <c r="BI25" i="23"/>
  <c r="BI24" i="23"/>
  <c r="BI23" i="23"/>
  <c r="BI22" i="23"/>
  <c r="BI21" i="23"/>
  <c r="BI20" i="23"/>
  <c r="BI19" i="23"/>
  <c r="BI18" i="23"/>
  <c r="BI17" i="23"/>
  <c r="BI16" i="23"/>
  <c r="BI15" i="23"/>
  <c r="BI14" i="23"/>
  <c r="BI13" i="23"/>
  <c r="BI12" i="23"/>
  <c r="BI11" i="23"/>
  <c r="BI10" i="23"/>
  <c r="BI9" i="23"/>
  <c r="BI8" i="23"/>
  <c r="BI7" i="23"/>
  <c r="BI6" i="23"/>
  <c r="BG63" i="23"/>
  <c r="BG62" i="23"/>
  <c r="AT63" i="23"/>
  <c r="AT62" i="23"/>
  <c r="AT61" i="23"/>
  <c r="AT60" i="23"/>
  <c r="AT59" i="23"/>
  <c r="AT58" i="23"/>
  <c r="AT57" i="23"/>
  <c r="AT56" i="23"/>
  <c r="AT55" i="23"/>
  <c r="AT54" i="23"/>
  <c r="AT53" i="23"/>
  <c r="AT52" i="23"/>
  <c r="AT51" i="23"/>
  <c r="AT50" i="23"/>
  <c r="AT49" i="23"/>
  <c r="AT48" i="23"/>
  <c r="AT47" i="23"/>
  <c r="AT46" i="23"/>
  <c r="AT45" i="23"/>
  <c r="AT44" i="23"/>
  <c r="AT43" i="23"/>
  <c r="AT42" i="23"/>
  <c r="AT41" i="23"/>
  <c r="AT40" i="23"/>
  <c r="AT39" i="23"/>
  <c r="AT38" i="23"/>
  <c r="AT37" i="23"/>
  <c r="AT36" i="23"/>
  <c r="AT35" i="23"/>
  <c r="AT34" i="23"/>
  <c r="AT33" i="23"/>
  <c r="AT32" i="23"/>
  <c r="AT31" i="23"/>
  <c r="AT30" i="23"/>
  <c r="AT29" i="23"/>
  <c r="AT28" i="23"/>
  <c r="AT27" i="23"/>
  <c r="AT26" i="23"/>
  <c r="AT25" i="23"/>
  <c r="AT24" i="23"/>
  <c r="AT23" i="23"/>
  <c r="AT22" i="23"/>
  <c r="AT21" i="23"/>
  <c r="AT20" i="23"/>
  <c r="AT19" i="23"/>
  <c r="AT18" i="23"/>
  <c r="AT17" i="23"/>
  <c r="AT16" i="23"/>
  <c r="AT15" i="23"/>
  <c r="AT14" i="23"/>
  <c r="AT13" i="23"/>
  <c r="AT12" i="23"/>
  <c r="AT11" i="23"/>
  <c r="AT10" i="23"/>
  <c r="AT9" i="23"/>
  <c r="AT8" i="23"/>
  <c r="AT7" i="23"/>
  <c r="AT6" i="23"/>
  <c r="AR63" i="23"/>
  <c r="AR62" i="23"/>
  <c r="AE63" i="23"/>
  <c r="AE62" i="23"/>
  <c r="AE61" i="23"/>
  <c r="AE60" i="23"/>
  <c r="AE59" i="23"/>
  <c r="AE58" i="23"/>
  <c r="AE57" i="23"/>
  <c r="AE56" i="23"/>
  <c r="AE55" i="23"/>
  <c r="AE54" i="23"/>
  <c r="AE53" i="23"/>
  <c r="AE52" i="23"/>
  <c r="AE51" i="23"/>
  <c r="AE50" i="23"/>
  <c r="AE49" i="23"/>
  <c r="AE48" i="23"/>
  <c r="AE47" i="23"/>
  <c r="AE46" i="23"/>
  <c r="AE45" i="23"/>
  <c r="AE44" i="23"/>
  <c r="AE43" i="23"/>
  <c r="AE42" i="23"/>
  <c r="AE41" i="23"/>
  <c r="AE40" i="23"/>
  <c r="AE39" i="23"/>
  <c r="AE38" i="23"/>
  <c r="AE37" i="23"/>
  <c r="AE36" i="23"/>
  <c r="AE35" i="23"/>
  <c r="AE34" i="23"/>
  <c r="AE33" i="23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5" i="23"/>
  <c r="AE14" i="23"/>
  <c r="AE13" i="23"/>
  <c r="AE12" i="23"/>
  <c r="AE11" i="23"/>
  <c r="AE10" i="23"/>
  <c r="AE9" i="23"/>
  <c r="AE8" i="23"/>
  <c r="AE7" i="23"/>
  <c r="AE6" i="23"/>
  <c r="AC63" i="23"/>
  <c r="AC62" i="23"/>
  <c r="P63" i="23"/>
  <c r="P62" i="23"/>
  <c r="P61" i="23"/>
  <c r="P60" i="23"/>
  <c r="P59" i="23"/>
  <c r="P58" i="23"/>
  <c r="P57" i="23"/>
  <c r="P56" i="23"/>
  <c r="P55" i="23"/>
  <c r="P54" i="23"/>
  <c r="P53" i="23"/>
  <c r="P52" i="23"/>
  <c r="P51" i="23"/>
  <c r="P50" i="23"/>
  <c r="P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6" i="23"/>
  <c r="N35" i="23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AC63" i="22"/>
  <c r="AC62" i="22"/>
  <c r="AC61" i="22"/>
  <c r="AC60" i="22"/>
  <c r="AC59" i="22"/>
  <c r="AC58" i="22"/>
  <c r="AC57" i="22"/>
  <c r="AC56" i="22"/>
  <c r="AC55" i="22"/>
  <c r="AC54" i="22"/>
  <c r="AC53" i="22"/>
  <c r="AC52" i="22"/>
  <c r="AC51" i="22"/>
  <c r="AC50" i="22"/>
  <c r="AC49" i="22"/>
  <c r="AC48" i="22"/>
  <c r="AC47" i="22"/>
  <c r="AC46" i="22"/>
  <c r="AC45" i="22"/>
  <c r="AC44" i="22"/>
  <c r="AC43" i="22"/>
  <c r="AC42" i="22"/>
  <c r="AC41" i="22"/>
  <c r="AC40" i="22"/>
  <c r="AC39" i="22"/>
  <c r="AC38" i="22"/>
  <c r="AC37" i="22"/>
  <c r="AC36" i="22"/>
  <c r="AC35" i="22"/>
  <c r="AC34" i="22"/>
  <c r="AC33" i="22"/>
  <c r="AC32" i="22"/>
  <c r="AC31" i="22"/>
  <c r="AC30" i="22"/>
  <c r="AC29" i="22"/>
  <c r="AC28" i="22"/>
  <c r="AC27" i="22"/>
  <c r="AC26" i="22"/>
  <c r="AC25" i="22"/>
  <c r="AC24" i="22"/>
  <c r="AC23" i="22"/>
  <c r="AC22" i="22"/>
  <c r="AC21" i="22"/>
  <c r="AC20" i="22"/>
  <c r="AC19" i="22"/>
  <c r="AC18" i="22"/>
  <c r="AC17" i="22"/>
  <c r="AC16" i="22"/>
  <c r="AC15" i="22"/>
  <c r="AC14" i="22"/>
  <c r="AC13" i="22"/>
  <c r="AC12" i="22"/>
  <c r="AC11" i="22"/>
  <c r="AC10" i="22"/>
  <c r="AC9" i="22"/>
  <c r="AC8" i="22"/>
  <c r="AC7" i="22"/>
  <c r="AC6" i="22"/>
  <c r="AR63" i="22"/>
  <c r="AR62" i="22"/>
  <c r="AR61" i="22"/>
  <c r="AR60" i="22"/>
  <c r="AR59" i="22"/>
  <c r="AR58" i="22"/>
  <c r="AR57" i="22"/>
  <c r="AR56" i="22"/>
  <c r="AR55" i="22"/>
  <c r="AR54" i="22"/>
  <c r="AR53" i="22"/>
  <c r="AR52" i="22"/>
  <c r="AR51" i="22"/>
  <c r="AR50" i="22"/>
  <c r="AR49" i="22"/>
  <c r="AR48" i="22"/>
  <c r="AR47" i="22"/>
  <c r="AR46" i="22"/>
  <c r="AR45" i="22"/>
  <c r="AR44" i="22"/>
  <c r="AR43" i="22"/>
  <c r="AR42" i="22"/>
  <c r="AR41" i="22"/>
  <c r="AR40" i="22"/>
  <c r="AR39" i="22"/>
  <c r="AR38" i="22"/>
  <c r="AR37" i="22"/>
  <c r="AR36" i="22"/>
  <c r="AR35" i="22"/>
  <c r="AR34" i="22"/>
  <c r="AR33" i="22"/>
  <c r="AR32" i="22"/>
  <c r="AR31" i="22"/>
  <c r="AR30" i="22"/>
  <c r="AR29" i="22"/>
  <c r="AR28" i="22"/>
  <c r="AR27" i="22"/>
  <c r="AR26" i="22"/>
  <c r="AR25" i="22"/>
  <c r="AR24" i="22"/>
  <c r="AR23" i="22"/>
  <c r="AR22" i="22"/>
  <c r="AR21" i="22"/>
  <c r="AR20" i="22"/>
  <c r="AR19" i="22"/>
  <c r="AR18" i="22"/>
  <c r="AR17" i="22"/>
  <c r="AR16" i="22"/>
  <c r="AR15" i="22"/>
  <c r="AR14" i="22"/>
  <c r="AR13" i="22"/>
  <c r="AR12" i="22"/>
  <c r="AR11" i="22"/>
  <c r="AR10" i="22"/>
  <c r="AR9" i="22"/>
  <c r="AR8" i="22"/>
  <c r="AR7" i="22"/>
  <c r="AR6" i="22"/>
  <c r="BG63" i="22"/>
  <c r="BG62" i="22"/>
  <c r="BG61" i="22"/>
  <c r="BG60" i="22"/>
  <c r="BG59" i="22"/>
  <c r="BG58" i="22"/>
  <c r="BG57" i="22"/>
  <c r="BG56" i="22"/>
  <c r="BG55" i="22"/>
  <c r="BG54" i="22"/>
  <c r="BG53" i="22"/>
  <c r="BG52" i="22"/>
  <c r="BG51" i="22"/>
  <c r="BG50" i="22"/>
  <c r="BG49" i="22"/>
  <c r="BG48" i="22"/>
  <c r="BG47" i="22"/>
  <c r="BG46" i="22"/>
  <c r="BG45" i="22"/>
  <c r="BG44" i="22"/>
  <c r="BG43" i="22"/>
  <c r="BG42" i="22"/>
  <c r="BG41" i="22"/>
  <c r="BG40" i="22"/>
  <c r="BG39" i="22"/>
  <c r="BG38" i="22"/>
  <c r="BG37" i="22"/>
  <c r="BG36" i="22"/>
  <c r="BG35" i="22"/>
  <c r="BG34" i="22"/>
  <c r="BG33" i="22"/>
  <c r="BG32" i="22"/>
  <c r="BG31" i="22"/>
  <c r="BG30" i="22"/>
  <c r="BG29" i="22"/>
  <c r="BG28" i="22"/>
  <c r="BG27" i="22"/>
  <c r="BG26" i="22"/>
  <c r="BG25" i="22"/>
  <c r="BG24" i="22"/>
  <c r="BG23" i="22"/>
  <c r="BG22" i="22"/>
  <c r="BG21" i="22"/>
  <c r="BG20" i="22"/>
  <c r="BG19" i="22"/>
  <c r="BG18" i="22"/>
  <c r="BG17" i="22"/>
  <c r="BG16" i="22"/>
  <c r="BG15" i="22"/>
  <c r="BG14" i="22"/>
  <c r="BG13" i="22"/>
  <c r="BG12" i="22"/>
  <c r="BG11" i="22"/>
  <c r="BG10" i="22"/>
  <c r="BG9" i="22"/>
  <c r="BG8" i="22"/>
  <c r="BG7" i="22"/>
  <c r="BG6" i="22"/>
  <c r="BV63" i="22"/>
  <c r="BV62" i="22"/>
  <c r="BV61" i="22"/>
  <c r="BV60" i="22"/>
  <c r="BV59" i="22"/>
  <c r="BV58" i="22"/>
  <c r="BV57" i="22"/>
  <c r="BV56" i="22"/>
  <c r="BV55" i="22"/>
  <c r="BV54" i="22"/>
  <c r="BV53" i="22"/>
  <c r="BV52" i="22"/>
  <c r="BV51" i="22"/>
  <c r="BV50" i="22"/>
  <c r="BV49" i="22"/>
  <c r="BV48" i="22"/>
  <c r="BV47" i="22"/>
  <c r="BV46" i="22"/>
  <c r="BV45" i="22"/>
  <c r="BV44" i="22"/>
  <c r="BV43" i="22"/>
  <c r="BV42" i="22"/>
  <c r="BV41" i="22"/>
  <c r="BV40" i="22"/>
  <c r="BV39" i="22"/>
  <c r="BV38" i="22"/>
  <c r="BV37" i="22"/>
  <c r="BV36" i="22"/>
  <c r="BV35" i="22"/>
  <c r="BV34" i="22"/>
  <c r="BV33" i="22"/>
  <c r="BV32" i="22"/>
  <c r="BV31" i="22"/>
  <c r="BV30" i="22"/>
  <c r="BV29" i="22"/>
  <c r="BV28" i="22"/>
  <c r="BV27" i="22"/>
  <c r="BV26" i="22"/>
  <c r="BV25" i="22"/>
  <c r="BV24" i="22"/>
  <c r="BV23" i="22"/>
  <c r="BV22" i="22"/>
  <c r="BV21" i="22"/>
  <c r="BV20" i="22"/>
  <c r="BV19" i="22"/>
  <c r="BV18" i="22"/>
  <c r="BV17" i="22"/>
  <c r="BV16" i="22"/>
  <c r="BV15" i="22"/>
  <c r="BV14" i="22"/>
  <c r="BV13" i="22"/>
  <c r="BV12" i="22"/>
  <c r="BV11" i="22"/>
  <c r="BV10" i="22"/>
  <c r="BV9" i="22"/>
  <c r="BV8" i="22"/>
  <c r="BV7" i="22"/>
  <c r="BV6" i="22"/>
  <c r="CK63" i="22"/>
  <c r="CK62" i="22"/>
  <c r="CK61" i="22"/>
  <c r="CK60" i="22"/>
  <c r="CK59" i="22"/>
  <c r="CK58" i="22"/>
  <c r="CK57" i="22"/>
  <c r="CK56" i="22"/>
  <c r="CK55" i="22"/>
  <c r="CK54" i="22"/>
  <c r="CK53" i="22"/>
  <c r="CK52" i="22"/>
  <c r="CK51" i="22"/>
  <c r="CK50" i="22"/>
  <c r="CK49" i="22"/>
  <c r="CK48" i="22"/>
  <c r="CK47" i="22"/>
  <c r="CK46" i="22"/>
  <c r="CK45" i="22"/>
  <c r="CK44" i="22"/>
  <c r="CK43" i="22"/>
  <c r="CK42" i="22"/>
  <c r="CK41" i="22"/>
  <c r="CK40" i="22"/>
  <c r="CK39" i="22"/>
  <c r="CK38" i="22"/>
  <c r="CK37" i="22"/>
  <c r="CK36" i="22"/>
  <c r="CK35" i="22"/>
  <c r="CK34" i="22"/>
  <c r="CK33" i="22"/>
  <c r="CK32" i="22"/>
  <c r="CK31" i="22"/>
  <c r="CK30" i="22"/>
  <c r="CK29" i="22"/>
  <c r="CK28" i="22"/>
  <c r="CK27" i="22"/>
  <c r="CK26" i="22"/>
  <c r="CK25" i="22"/>
  <c r="CK24" i="22"/>
  <c r="CK23" i="22"/>
  <c r="CK22" i="22"/>
  <c r="CK21" i="22"/>
  <c r="CK20" i="22"/>
  <c r="CK19" i="22"/>
  <c r="CK18" i="22"/>
  <c r="CK17" i="22"/>
  <c r="CK16" i="22"/>
  <c r="CK15" i="22"/>
  <c r="CK14" i="22"/>
  <c r="CK13" i="22"/>
  <c r="CK12" i="22"/>
  <c r="CK11" i="22"/>
  <c r="CK10" i="22"/>
  <c r="CK9" i="22"/>
  <c r="CK8" i="22"/>
  <c r="CK7" i="22"/>
  <c r="CK6" i="22"/>
  <c r="CZ63" i="22"/>
  <c r="CZ62" i="22"/>
  <c r="CZ61" i="22"/>
  <c r="CZ60" i="22"/>
  <c r="CZ59" i="22"/>
  <c r="CZ58" i="22"/>
  <c r="CZ57" i="22"/>
  <c r="CZ56" i="22"/>
  <c r="CZ55" i="22"/>
  <c r="CZ54" i="22"/>
  <c r="CZ53" i="22"/>
  <c r="CZ52" i="22"/>
  <c r="CZ51" i="22"/>
  <c r="CZ50" i="22"/>
  <c r="CZ49" i="22"/>
  <c r="CZ48" i="22"/>
  <c r="CZ47" i="22"/>
  <c r="CZ46" i="22"/>
  <c r="CZ45" i="22"/>
  <c r="CZ44" i="22"/>
  <c r="CZ43" i="22"/>
  <c r="CZ42" i="22"/>
  <c r="CZ41" i="22"/>
  <c r="CZ40" i="22"/>
  <c r="CZ39" i="22"/>
  <c r="CZ38" i="22"/>
  <c r="CZ37" i="22"/>
  <c r="CZ36" i="22"/>
  <c r="CZ35" i="22"/>
  <c r="CZ34" i="22"/>
  <c r="CZ33" i="22"/>
  <c r="CZ32" i="22"/>
  <c r="CZ31" i="22"/>
  <c r="CZ30" i="22"/>
  <c r="CZ29" i="22"/>
  <c r="CZ28" i="22"/>
  <c r="CZ27" i="22"/>
  <c r="CZ26" i="22"/>
  <c r="CZ25" i="22"/>
  <c r="CZ24" i="22"/>
  <c r="CZ23" i="22"/>
  <c r="CZ22" i="22"/>
  <c r="CZ21" i="22"/>
  <c r="CZ20" i="22"/>
  <c r="CZ19" i="22"/>
  <c r="CZ18" i="22"/>
  <c r="CZ17" i="22"/>
  <c r="CZ16" i="22"/>
  <c r="CZ15" i="22"/>
  <c r="CZ14" i="22"/>
  <c r="CZ13" i="22"/>
  <c r="CZ12" i="22"/>
  <c r="CZ11" i="22"/>
  <c r="CZ10" i="22"/>
  <c r="CZ9" i="22"/>
  <c r="CZ8" i="22"/>
  <c r="CZ7" i="22"/>
  <c r="CZ6" i="22"/>
  <c r="DO63" i="22"/>
  <c r="DO62" i="22"/>
  <c r="DO61" i="22"/>
  <c r="DO60" i="22"/>
  <c r="DO59" i="22"/>
  <c r="DO58" i="22"/>
  <c r="DO57" i="22"/>
  <c r="DO56" i="22"/>
  <c r="DO55" i="22"/>
  <c r="DO54" i="22"/>
  <c r="DO53" i="22"/>
  <c r="DO52" i="22"/>
  <c r="DO51" i="22"/>
  <c r="DO50" i="22"/>
  <c r="DO49" i="22"/>
  <c r="DO48" i="22"/>
  <c r="DO47" i="22"/>
  <c r="DO46" i="22"/>
  <c r="DO45" i="22"/>
  <c r="DO44" i="22"/>
  <c r="DO43" i="22"/>
  <c r="DO42" i="22"/>
  <c r="DO41" i="22"/>
  <c r="DO40" i="22"/>
  <c r="DO39" i="22"/>
  <c r="DO38" i="22"/>
  <c r="DO37" i="22"/>
  <c r="DO36" i="22"/>
  <c r="DO35" i="22"/>
  <c r="DO34" i="22"/>
  <c r="DO33" i="22"/>
  <c r="DO32" i="22"/>
  <c r="DO31" i="22"/>
  <c r="DO30" i="22"/>
  <c r="DO29" i="22"/>
  <c r="DO28" i="22"/>
  <c r="DO27" i="22"/>
  <c r="DO26" i="22"/>
  <c r="DO25" i="22"/>
  <c r="DO24" i="22"/>
  <c r="DO23" i="22"/>
  <c r="DO22" i="22"/>
  <c r="DO21" i="22"/>
  <c r="DO20" i="22"/>
  <c r="DO19" i="22"/>
  <c r="DO18" i="22"/>
  <c r="DO17" i="22"/>
  <c r="DO16" i="22"/>
  <c r="DO15" i="22"/>
  <c r="DO14" i="22"/>
  <c r="DO13" i="22"/>
  <c r="DO12" i="22"/>
  <c r="DO11" i="22"/>
  <c r="DO10" i="22"/>
  <c r="DO9" i="22"/>
  <c r="DO8" i="22"/>
  <c r="DO7" i="22"/>
  <c r="DO6" i="22"/>
  <c r="ED63" i="22"/>
  <c r="ED62" i="22"/>
  <c r="ED61" i="22"/>
  <c r="ED60" i="22"/>
  <c r="ED59" i="22"/>
  <c r="ED58" i="22"/>
  <c r="ED57" i="22"/>
  <c r="ED56" i="22"/>
  <c r="ED55" i="22"/>
  <c r="ED54" i="22"/>
  <c r="ED53" i="22"/>
  <c r="ED52" i="22"/>
  <c r="ED51" i="22"/>
  <c r="ED50" i="22"/>
  <c r="ED49" i="22"/>
  <c r="ED48" i="22"/>
  <c r="ED47" i="22"/>
  <c r="ED46" i="22"/>
  <c r="ED45" i="22"/>
  <c r="ED44" i="22"/>
  <c r="ED43" i="22"/>
  <c r="ED42" i="22"/>
  <c r="ED41" i="22"/>
  <c r="ED40" i="22"/>
  <c r="ED39" i="22"/>
  <c r="ED38" i="22"/>
  <c r="ED37" i="22"/>
  <c r="ED36" i="22"/>
  <c r="ED35" i="22"/>
  <c r="ED34" i="22"/>
  <c r="ED33" i="22"/>
  <c r="ED32" i="22"/>
  <c r="ED31" i="22"/>
  <c r="ED30" i="22"/>
  <c r="ED29" i="22"/>
  <c r="ED28" i="22"/>
  <c r="ED27" i="22"/>
  <c r="ED26" i="22"/>
  <c r="ED25" i="22"/>
  <c r="ED24" i="22"/>
  <c r="ED23" i="22"/>
  <c r="ED22" i="22"/>
  <c r="ED21" i="22"/>
  <c r="ED20" i="22"/>
  <c r="ED19" i="22"/>
  <c r="ED18" i="22"/>
  <c r="ED17" i="22"/>
  <c r="ED16" i="22"/>
  <c r="ED15" i="22"/>
  <c r="ED14" i="22"/>
  <c r="ED13" i="22"/>
  <c r="ED12" i="22"/>
  <c r="ED11" i="22"/>
  <c r="ED10" i="22"/>
  <c r="ED9" i="22"/>
  <c r="ED8" i="22"/>
  <c r="ED7" i="22"/>
  <c r="ED6" i="22"/>
  <c r="ES63" i="22"/>
  <c r="ES62" i="22"/>
  <c r="ES61" i="22"/>
  <c r="ES60" i="22"/>
  <c r="ES59" i="22"/>
  <c r="ES58" i="22"/>
  <c r="ES57" i="22"/>
  <c r="ES56" i="22"/>
  <c r="ES55" i="22"/>
  <c r="ES54" i="22"/>
  <c r="ES53" i="22"/>
  <c r="ES52" i="22"/>
  <c r="ES51" i="22"/>
  <c r="ES50" i="22"/>
  <c r="ES49" i="22"/>
  <c r="ES48" i="22"/>
  <c r="ES47" i="22"/>
  <c r="ES46" i="22"/>
  <c r="ES45" i="22"/>
  <c r="ES44" i="22"/>
  <c r="ES43" i="22"/>
  <c r="ES42" i="22"/>
  <c r="ES41" i="22"/>
  <c r="ES40" i="22"/>
  <c r="ES39" i="22"/>
  <c r="ES38" i="22"/>
  <c r="ES37" i="22"/>
  <c r="ES36" i="22"/>
  <c r="ES35" i="22"/>
  <c r="ES34" i="22"/>
  <c r="ES33" i="22"/>
  <c r="ES32" i="22"/>
  <c r="ES31" i="22"/>
  <c r="ES30" i="22"/>
  <c r="ES29" i="22"/>
  <c r="ES28" i="22"/>
  <c r="ES27" i="22"/>
  <c r="ES26" i="22"/>
  <c r="ES25" i="22"/>
  <c r="ES24" i="22"/>
  <c r="ES23" i="22"/>
  <c r="ES22" i="22"/>
  <c r="ES21" i="22"/>
  <c r="ES20" i="22"/>
  <c r="ES19" i="22"/>
  <c r="ES18" i="22"/>
  <c r="ES17" i="22"/>
  <c r="ES16" i="22"/>
  <c r="ES15" i="22"/>
  <c r="ES14" i="22"/>
  <c r="ES13" i="22"/>
  <c r="ES12" i="22"/>
  <c r="ES11" i="22"/>
  <c r="ES10" i="22"/>
  <c r="ES9" i="22"/>
  <c r="ES8" i="22"/>
  <c r="ES7" i="22"/>
  <c r="ES6" i="22"/>
  <c r="FH63" i="22"/>
  <c r="FH62" i="22"/>
  <c r="FH61" i="22"/>
  <c r="FH60" i="22"/>
  <c r="FH59" i="22"/>
  <c r="FH58" i="22"/>
  <c r="FH57" i="22"/>
  <c r="FH56" i="22"/>
  <c r="FH55" i="22"/>
  <c r="FH54" i="22"/>
  <c r="FH53" i="22"/>
  <c r="FH52" i="22"/>
  <c r="FH51" i="22"/>
  <c r="FH50" i="22"/>
  <c r="FH49" i="22"/>
  <c r="FH48" i="22"/>
  <c r="FH47" i="22"/>
  <c r="FH46" i="22"/>
  <c r="FH45" i="22"/>
  <c r="FH44" i="22"/>
  <c r="FH43" i="22"/>
  <c r="FH42" i="22"/>
  <c r="FH41" i="22"/>
  <c r="FH40" i="22"/>
  <c r="FH39" i="22"/>
  <c r="FH38" i="22"/>
  <c r="FH37" i="22"/>
  <c r="FH36" i="22"/>
  <c r="FH35" i="22"/>
  <c r="FH34" i="22"/>
  <c r="FH33" i="22"/>
  <c r="FH32" i="22"/>
  <c r="FH31" i="22"/>
  <c r="FH30" i="22"/>
  <c r="FH29" i="22"/>
  <c r="FH28" i="22"/>
  <c r="FH27" i="22"/>
  <c r="FH26" i="22"/>
  <c r="FH25" i="22"/>
  <c r="FH24" i="22"/>
  <c r="FH23" i="22"/>
  <c r="FH22" i="22"/>
  <c r="FH21" i="22"/>
  <c r="FH20" i="22"/>
  <c r="FH19" i="22"/>
  <c r="FH18" i="22"/>
  <c r="FH17" i="22"/>
  <c r="FH16" i="22"/>
  <c r="FH15" i="22"/>
  <c r="FH14" i="22"/>
  <c r="FH13" i="22"/>
  <c r="FH12" i="22"/>
  <c r="FH11" i="22"/>
  <c r="FH10" i="22"/>
  <c r="FH9" i="22"/>
  <c r="FH8" i="22"/>
  <c r="FH7" i="22"/>
  <c r="FH6" i="22"/>
  <c r="FW63" i="22"/>
  <c r="FW62" i="22"/>
  <c r="FW61" i="22"/>
  <c r="FW60" i="22"/>
  <c r="FW59" i="22"/>
  <c r="FW58" i="22"/>
  <c r="FW57" i="22"/>
  <c r="FW56" i="22"/>
  <c r="FW55" i="22"/>
  <c r="FW54" i="22"/>
  <c r="FW53" i="22"/>
  <c r="FW52" i="22"/>
  <c r="FW51" i="22"/>
  <c r="FW50" i="22"/>
  <c r="FW49" i="22"/>
  <c r="FW48" i="22"/>
  <c r="FW47" i="22"/>
  <c r="FW46" i="22"/>
  <c r="FW45" i="22"/>
  <c r="FW44" i="22"/>
  <c r="FW43" i="22"/>
  <c r="FW42" i="22"/>
  <c r="FW41" i="22"/>
  <c r="FW40" i="22"/>
  <c r="FW39" i="22"/>
  <c r="FW38" i="22"/>
  <c r="FW37" i="22"/>
  <c r="FW36" i="22"/>
  <c r="FW35" i="22"/>
  <c r="FW34" i="22"/>
  <c r="FW33" i="22"/>
  <c r="FW32" i="22"/>
  <c r="FW31" i="22"/>
  <c r="FW30" i="22"/>
  <c r="FW29" i="22"/>
  <c r="FW28" i="22"/>
  <c r="FW27" i="22"/>
  <c r="FW26" i="22"/>
  <c r="FW25" i="22"/>
  <c r="FW24" i="22"/>
  <c r="FW23" i="22"/>
  <c r="FW22" i="22"/>
  <c r="FW21" i="22"/>
  <c r="FW20" i="22"/>
  <c r="FW19" i="22"/>
  <c r="FW18" i="22"/>
  <c r="FW17" i="22"/>
  <c r="FW16" i="22"/>
  <c r="FW15" i="22"/>
  <c r="FW14" i="22"/>
  <c r="FW13" i="22"/>
  <c r="FW12" i="22"/>
  <c r="FW11" i="22"/>
  <c r="FW10" i="22"/>
  <c r="FW9" i="22"/>
  <c r="FW8" i="22"/>
  <c r="FW7" i="22"/>
  <c r="FW6" i="22"/>
  <c r="FY63" i="22"/>
  <c r="FY62" i="22"/>
  <c r="FY61" i="22"/>
  <c r="FY60" i="22"/>
  <c r="FY59" i="22"/>
  <c r="FY58" i="22"/>
  <c r="FY57" i="22"/>
  <c r="FY56" i="22"/>
  <c r="FY55" i="22"/>
  <c r="FY54" i="22"/>
  <c r="FY53" i="22"/>
  <c r="FY52" i="22"/>
  <c r="FY51" i="22"/>
  <c r="FY50" i="22"/>
  <c r="FY49" i="22"/>
  <c r="FY48" i="22"/>
  <c r="FY47" i="22"/>
  <c r="FY46" i="22"/>
  <c r="FY45" i="22"/>
  <c r="FY44" i="22"/>
  <c r="FY43" i="22"/>
  <c r="FY42" i="22"/>
  <c r="FY41" i="22"/>
  <c r="FY40" i="22"/>
  <c r="FY39" i="22"/>
  <c r="FY38" i="22"/>
  <c r="FY37" i="22"/>
  <c r="FY36" i="22"/>
  <c r="FY35" i="22"/>
  <c r="FY34" i="22"/>
  <c r="FY33" i="22"/>
  <c r="FY32" i="22"/>
  <c r="FY31" i="22"/>
  <c r="FY30" i="22"/>
  <c r="FY29" i="22"/>
  <c r="FY28" i="22"/>
  <c r="FY27" i="22"/>
  <c r="FY26" i="22"/>
  <c r="FY25" i="22"/>
  <c r="FY24" i="22"/>
  <c r="FY23" i="22"/>
  <c r="FY22" i="22"/>
  <c r="FY21" i="22"/>
  <c r="FY20" i="22"/>
  <c r="FY19" i="22"/>
  <c r="FY18" i="22"/>
  <c r="FY17" i="22"/>
  <c r="FY16" i="22"/>
  <c r="FY15" i="22"/>
  <c r="FY14" i="22"/>
  <c r="FY13" i="22"/>
  <c r="FY12" i="22"/>
  <c r="FY11" i="22"/>
  <c r="FY10" i="22"/>
  <c r="FY9" i="22"/>
  <c r="FY8" i="22"/>
  <c r="FY7" i="22"/>
  <c r="FY6" i="22"/>
  <c r="FJ63" i="22"/>
  <c r="FJ62" i="22"/>
  <c r="FJ61" i="22"/>
  <c r="FJ60" i="22"/>
  <c r="FJ59" i="22"/>
  <c r="FJ58" i="22"/>
  <c r="FJ57" i="22"/>
  <c r="FJ56" i="22"/>
  <c r="FJ55" i="22"/>
  <c r="FJ54" i="22"/>
  <c r="FJ53" i="22"/>
  <c r="FJ52" i="22"/>
  <c r="FJ51" i="22"/>
  <c r="FJ50" i="22"/>
  <c r="FJ49" i="22"/>
  <c r="FJ48" i="22"/>
  <c r="FJ47" i="22"/>
  <c r="FJ46" i="22"/>
  <c r="FJ45" i="22"/>
  <c r="FJ44" i="22"/>
  <c r="FJ43" i="22"/>
  <c r="FJ42" i="22"/>
  <c r="FJ41" i="22"/>
  <c r="FJ40" i="22"/>
  <c r="FJ39" i="22"/>
  <c r="FJ38" i="22"/>
  <c r="FJ37" i="22"/>
  <c r="FJ36" i="22"/>
  <c r="FJ35" i="22"/>
  <c r="FJ34" i="22"/>
  <c r="FJ33" i="22"/>
  <c r="FJ32" i="22"/>
  <c r="FJ31" i="22"/>
  <c r="FJ30" i="22"/>
  <c r="FJ29" i="22"/>
  <c r="FJ28" i="22"/>
  <c r="FJ27" i="22"/>
  <c r="FJ26" i="22"/>
  <c r="FJ25" i="22"/>
  <c r="FJ24" i="22"/>
  <c r="FJ23" i="22"/>
  <c r="FJ22" i="22"/>
  <c r="FJ21" i="22"/>
  <c r="FJ20" i="22"/>
  <c r="FJ19" i="22"/>
  <c r="FJ18" i="22"/>
  <c r="FJ17" i="22"/>
  <c r="FJ16" i="22"/>
  <c r="FJ15" i="22"/>
  <c r="FJ14" i="22"/>
  <c r="FJ13" i="22"/>
  <c r="FJ12" i="22"/>
  <c r="FJ11" i="22"/>
  <c r="FJ10" i="22"/>
  <c r="FJ9" i="22"/>
  <c r="FJ8" i="22"/>
  <c r="FJ7" i="22"/>
  <c r="FJ6" i="22"/>
  <c r="EU63" i="22"/>
  <c r="EU62" i="22"/>
  <c r="EU61" i="22"/>
  <c r="EU60" i="22"/>
  <c r="EU59" i="22"/>
  <c r="EU58" i="22"/>
  <c r="EU57" i="22"/>
  <c r="EU56" i="22"/>
  <c r="EU55" i="22"/>
  <c r="EU54" i="22"/>
  <c r="EU53" i="22"/>
  <c r="EU52" i="22"/>
  <c r="EU51" i="22"/>
  <c r="EU50" i="22"/>
  <c r="EU49" i="22"/>
  <c r="EU48" i="22"/>
  <c r="EU47" i="22"/>
  <c r="EU46" i="22"/>
  <c r="EU45" i="22"/>
  <c r="EU44" i="22"/>
  <c r="EU43" i="22"/>
  <c r="EU42" i="22"/>
  <c r="EU41" i="22"/>
  <c r="EU40" i="22"/>
  <c r="EU39" i="22"/>
  <c r="EU38" i="22"/>
  <c r="EU37" i="22"/>
  <c r="EU36" i="22"/>
  <c r="EU35" i="22"/>
  <c r="EU34" i="22"/>
  <c r="EU33" i="22"/>
  <c r="EU32" i="22"/>
  <c r="EU31" i="22"/>
  <c r="EU30" i="22"/>
  <c r="EU29" i="22"/>
  <c r="EU28" i="22"/>
  <c r="EU27" i="22"/>
  <c r="EU26" i="22"/>
  <c r="EU25" i="22"/>
  <c r="EU24" i="22"/>
  <c r="EU23" i="22"/>
  <c r="EU22" i="22"/>
  <c r="EU21" i="22"/>
  <c r="EU20" i="22"/>
  <c r="EU19" i="22"/>
  <c r="EU18" i="22"/>
  <c r="EU17" i="22"/>
  <c r="EU16" i="22"/>
  <c r="EU15" i="22"/>
  <c r="EU14" i="22"/>
  <c r="EU13" i="22"/>
  <c r="EU12" i="22"/>
  <c r="EU11" i="22"/>
  <c r="EU10" i="22"/>
  <c r="EU9" i="22"/>
  <c r="EU8" i="22"/>
  <c r="EU7" i="22"/>
  <c r="EU6" i="22"/>
  <c r="EF63" i="22"/>
  <c r="EF62" i="22"/>
  <c r="EF61" i="22"/>
  <c r="EF60" i="22"/>
  <c r="EF59" i="22"/>
  <c r="EF58" i="22"/>
  <c r="EF57" i="22"/>
  <c r="EF56" i="22"/>
  <c r="EF55" i="22"/>
  <c r="EF54" i="22"/>
  <c r="EF53" i="22"/>
  <c r="EF52" i="22"/>
  <c r="EF51" i="22"/>
  <c r="EF50" i="22"/>
  <c r="EF49" i="22"/>
  <c r="EF48" i="22"/>
  <c r="EF47" i="22"/>
  <c r="EF46" i="22"/>
  <c r="EF45" i="22"/>
  <c r="EF44" i="22"/>
  <c r="EF43" i="22"/>
  <c r="EF42" i="22"/>
  <c r="EF41" i="22"/>
  <c r="EF40" i="22"/>
  <c r="EF39" i="22"/>
  <c r="EF38" i="22"/>
  <c r="EF37" i="22"/>
  <c r="EF36" i="22"/>
  <c r="EF35" i="22"/>
  <c r="EF34" i="22"/>
  <c r="EF33" i="22"/>
  <c r="EF32" i="22"/>
  <c r="EF31" i="22"/>
  <c r="EF30" i="22"/>
  <c r="EF29" i="22"/>
  <c r="EF28" i="22"/>
  <c r="EF27" i="22"/>
  <c r="EF26" i="22"/>
  <c r="EF25" i="22"/>
  <c r="EF24" i="22"/>
  <c r="EF23" i="22"/>
  <c r="EF22" i="22"/>
  <c r="EF21" i="22"/>
  <c r="EF20" i="22"/>
  <c r="EF19" i="22"/>
  <c r="EF18" i="22"/>
  <c r="EF17" i="22"/>
  <c r="EF16" i="22"/>
  <c r="EF15" i="22"/>
  <c r="EF14" i="22"/>
  <c r="EF13" i="22"/>
  <c r="EF12" i="22"/>
  <c r="EF11" i="22"/>
  <c r="EF10" i="22"/>
  <c r="EF9" i="22"/>
  <c r="EF8" i="22"/>
  <c r="EF7" i="22"/>
  <c r="EF6" i="22"/>
  <c r="DQ63" i="22"/>
  <c r="DQ62" i="22"/>
  <c r="DQ61" i="22"/>
  <c r="DQ60" i="22"/>
  <c r="DQ59" i="22"/>
  <c r="DQ58" i="22"/>
  <c r="DQ57" i="22"/>
  <c r="DQ56" i="22"/>
  <c r="DQ55" i="22"/>
  <c r="DQ54" i="22"/>
  <c r="DQ53" i="22"/>
  <c r="DQ52" i="22"/>
  <c r="DQ51" i="22"/>
  <c r="DQ50" i="22"/>
  <c r="DQ49" i="22"/>
  <c r="DQ48" i="22"/>
  <c r="DQ47" i="22"/>
  <c r="DQ46" i="22"/>
  <c r="DQ45" i="22"/>
  <c r="DQ44" i="22"/>
  <c r="DQ43" i="22"/>
  <c r="DQ42" i="22"/>
  <c r="DQ41" i="22"/>
  <c r="DQ40" i="22"/>
  <c r="DQ39" i="22"/>
  <c r="DQ38" i="22"/>
  <c r="DQ37" i="22"/>
  <c r="DQ36" i="22"/>
  <c r="DQ35" i="22"/>
  <c r="DQ34" i="22"/>
  <c r="DQ33" i="22"/>
  <c r="DQ32" i="22"/>
  <c r="DQ31" i="22"/>
  <c r="DQ30" i="22"/>
  <c r="DQ29" i="22"/>
  <c r="DQ28" i="22"/>
  <c r="DQ27" i="22"/>
  <c r="DQ26" i="22"/>
  <c r="DQ25" i="22"/>
  <c r="DQ24" i="22"/>
  <c r="DQ23" i="22"/>
  <c r="DQ22" i="22"/>
  <c r="DQ21" i="22"/>
  <c r="DQ20" i="22"/>
  <c r="DQ19" i="22"/>
  <c r="DQ18" i="22"/>
  <c r="DQ17" i="22"/>
  <c r="DQ16" i="22"/>
  <c r="DQ15" i="22"/>
  <c r="DQ14" i="22"/>
  <c r="DQ13" i="22"/>
  <c r="DQ12" i="22"/>
  <c r="DQ11" i="22"/>
  <c r="DQ10" i="22"/>
  <c r="DQ9" i="22"/>
  <c r="DQ8" i="22"/>
  <c r="DQ7" i="22"/>
  <c r="DQ6" i="22"/>
  <c r="DB63" i="22"/>
  <c r="DB62" i="22"/>
  <c r="DB61" i="22"/>
  <c r="DB60" i="22"/>
  <c r="DB59" i="22"/>
  <c r="DB58" i="22"/>
  <c r="DB57" i="22"/>
  <c r="DB56" i="22"/>
  <c r="DB55" i="22"/>
  <c r="DB54" i="22"/>
  <c r="DB53" i="22"/>
  <c r="DB52" i="22"/>
  <c r="DB51" i="22"/>
  <c r="DB50" i="22"/>
  <c r="DB49" i="22"/>
  <c r="DB48" i="22"/>
  <c r="DB47" i="22"/>
  <c r="DB46" i="22"/>
  <c r="DB45" i="22"/>
  <c r="DB44" i="22"/>
  <c r="DB43" i="22"/>
  <c r="DB42" i="22"/>
  <c r="DB41" i="22"/>
  <c r="DB40" i="22"/>
  <c r="DB39" i="22"/>
  <c r="DB38" i="22"/>
  <c r="DB37" i="22"/>
  <c r="DB36" i="22"/>
  <c r="DB35" i="22"/>
  <c r="DB34" i="22"/>
  <c r="DB33" i="22"/>
  <c r="DB32" i="22"/>
  <c r="DB31" i="22"/>
  <c r="DB30" i="22"/>
  <c r="DB29" i="22"/>
  <c r="DB28" i="22"/>
  <c r="DB27" i="22"/>
  <c r="DB26" i="22"/>
  <c r="DB25" i="22"/>
  <c r="DB24" i="22"/>
  <c r="DB23" i="22"/>
  <c r="DB22" i="22"/>
  <c r="DB21" i="22"/>
  <c r="DB20" i="22"/>
  <c r="DB19" i="22"/>
  <c r="DB18" i="22"/>
  <c r="DB17" i="22"/>
  <c r="DB16" i="22"/>
  <c r="DB15" i="22"/>
  <c r="DB14" i="22"/>
  <c r="DB13" i="22"/>
  <c r="DB12" i="22"/>
  <c r="DB11" i="22"/>
  <c r="DB10" i="22"/>
  <c r="DB9" i="22"/>
  <c r="DB8" i="22"/>
  <c r="DB7" i="22"/>
  <c r="DB6" i="22"/>
  <c r="CM63" i="22"/>
  <c r="CM62" i="22"/>
  <c r="CM61" i="22"/>
  <c r="CM60" i="22"/>
  <c r="CM59" i="22"/>
  <c r="CM58" i="22"/>
  <c r="CM57" i="22"/>
  <c r="CM56" i="22"/>
  <c r="CM55" i="22"/>
  <c r="CM54" i="22"/>
  <c r="CM53" i="22"/>
  <c r="CM52" i="22"/>
  <c r="CM51" i="22"/>
  <c r="CM50" i="22"/>
  <c r="CM49" i="22"/>
  <c r="CM48" i="22"/>
  <c r="CM47" i="22"/>
  <c r="CM46" i="22"/>
  <c r="CM45" i="22"/>
  <c r="CM44" i="22"/>
  <c r="CM43" i="22"/>
  <c r="CM42" i="22"/>
  <c r="CM41" i="22"/>
  <c r="CM40" i="22"/>
  <c r="CM39" i="22"/>
  <c r="CM38" i="22"/>
  <c r="CM37" i="22"/>
  <c r="CM36" i="22"/>
  <c r="CM35" i="22"/>
  <c r="CM34" i="22"/>
  <c r="CM33" i="22"/>
  <c r="CM32" i="22"/>
  <c r="CM31" i="22"/>
  <c r="CM30" i="22"/>
  <c r="CM29" i="22"/>
  <c r="CM28" i="22"/>
  <c r="CM27" i="22"/>
  <c r="CM26" i="22"/>
  <c r="CM25" i="22"/>
  <c r="CM24" i="22"/>
  <c r="CM23" i="22"/>
  <c r="CM22" i="22"/>
  <c r="CM21" i="22"/>
  <c r="CM20" i="22"/>
  <c r="CM19" i="22"/>
  <c r="CM18" i="22"/>
  <c r="CM17" i="22"/>
  <c r="CM16" i="22"/>
  <c r="CM15" i="22"/>
  <c r="CM14" i="22"/>
  <c r="CM13" i="22"/>
  <c r="CM12" i="22"/>
  <c r="CM11" i="22"/>
  <c r="CM10" i="22"/>
  <c r="CM9" i="22"/>
  <c r="CM8" i="22"/>
  <c r="CM7" i="22"/>
  <c r="CM6" i="22"/>
  <c r="BX63" i="22"/>
  <c r="BX62" i="22"/>
  <c r="BX61" i="22"/>
  <c r="BX60" i="22"/>
  <c r="BX59" i="22"/>
  <c r="BX58" i="22"/>
  <c r="BX57" i="22"/>
  <c r="BX56" i="22"/>
  <c r="BX55" i="22"/>
  <c r="BX54" i="22"/>
  <c r="BX53" i="22"/>
  <c r="BX52" i="22"/>
  <c r="BX51" i="22"/>
  <c r="BX50" i="22"/>
  <c r="BX49" i="22"/>
  <c r="BX48" i="22"/>
  <c r="BX47" i="22"/>
  <c r="BX46" i="22"/>
  <c r="BX45" i="22"/>
  <c r="BX44" i="22"/>
  <c r="BX43" i="22"/>
  <c r="BX42" i="22"/>
  <c r="BX41" i="22"/>
  <c r="BX40" i="22"/>
  <c r="BX39" i="22"/>
  <c r="BX38" i="22"/>
  <c r="BX37" i="22"/>
  <c r="BX36" i="22"/>
  <c r="BX35" i="22"/>
  <c r="BX34" i="22"/>
  <c r="BX33" i="22"/>
  <c r="BX32" i="22"/>
  <c r="BX31" i="22"/>
  <c r="BX30" i="22"/>
  <c r="BX29" i="22"/>
  <c r="BX28" i="22"/>
  <c r="BX27" i="22"/>
  <c r="BX26" i="22"/>
  <c r="BX25" i="22"/>
  <c r="BX24" i="22"/>
  <c r="BX23" i="22"/>
  <c r="BX22" i="22"/>
  <c r="BX21" i="22"/>
  <c r="BX20" i="22"/>
  <c r="BX19" i="22"/>
  <c r="BX18" i="22"/>
  <c r="BX17" i="22"/>
  <c r="BX16" i="22"/>
  <c r="BX15" i="22"/>
  <c r="BX14" i="22"/>
  <c r="BX13" i="22"/>
  <c r="BX12" i="22"/>
  <c r="BX11" i="22"/>
  <c r="BX10" i="22"/>
  <c r="BX9" i="22"/>
  <c r="BX8" i="22"/>
  <c r="BX7" i="22"/>
  <c r="BX6" i="22"/>
  <c r="BI63" i="22"/>
  <c r="BI62" i="22"/>
  <c r="BI61" i="22"/>
  <c r="BI60" i="22"/>
  <c r="BI59" i="22"/>
  <c r="BI58" i="22"/>
  <c r="BI57" i="22"/>
  <c r="BI56" i="22"/>
  <c r="BI55" i="22"/>
  <c r="BI54" i="22"/>
  <c r="BI53" i="22"/>
  <c r="BI52" i="22"/>
  <c r="BI51" i="22"/>
  <c r="BI50" i="22"/>
  <c r="BI49" i="22"/>
  <c r="BI48" i="22"/>
  <c r="BI47" i="22"/>
  <c r="BI46" i="22"/>
  <c r="BI45" i="22"/>
  <c r="BI44" i="22"/>
  <c r="BI43" i="22"/>
  <c r="BI42" i="22"/>
  <c r="BI41" i="22"/>
  <c r="BI40" i="22"/>
  <c r="BI39" i="22"/>
  <c r="BI38" i="22"/>
  <c r="BI37" i="22"/>
  <c r="BI36" i="22"/>
  <c r="BI35" i="22"/>
  <c r="BI34" i="22"/>
  <c r="BI33" i="22"/>
  <c r="BI32" i="22"/>
  <c r="BI31" i="22"/>
  <c r="BI30" i="22"/>
  <c r="BI29" i="22"/>
  <c r="BI28" i="22"/>
  <c r="BI27" i="22"/>
  <c r="BI26" i="22"/>
  <c r="BI25" i="22"/>
  <c r="BI24" i="22"/>
  <c r="BI23" i="22"/>
  <c r="BI22" i="22"/>
  <c r="BI21" i="22"/>
  <c r="BI20" i="22"/>
  <c r="BI19" i="22"/>
  <c r="BI18" i="22"/>
  <c r="BI17" i="22"/>
  <c r="BI16" i="22"/>
  <c r="BI15" i="22"/>
  <c r="BI14" i="22"/>
  <c r="BI13" i="22"/>
  <c r="BI12" i="22"/>
  <c r="BI11" i="22"/>
  <c r="BI10" i="22"/>
  <c r="BI9" i="22"/>
  <c r="BI8" i="22"/>
  <c r="BI7" i="22"/>
  <c r="BI6" i="22"/>
  <c r="AT63" i="22"/>
  <c r="AT62" i="22"/>
  <c r="AT61" i="22"/>
  <c r="AT60" i="22"/>
  <c r="AT59" i="22"/>
  <c r="AT58" i="22"/>
  <c r="AT57" i="22"/>
  <c r="AT56" i="22"/>
  <c r="AT55" i="22"/>
  <c r="AT54" i="22"/>
  <c r="AT53" i="22"/>
  <c r="AT52" i="22"/>
  <c r="AT51" i="22"/>
  <c r="AT50" i="22"/>
  <c r="AT49" i="22"/>
  <c r="AT48" i="22"/>
  <c r="AT47" i="22"/>
  <c r="AT46" i="22"/>
  <c r="AT45" i="22"/>
  <c r="AT44" i="22"/>
  <c r="AT43" i="22"/>
  <c r="AT42" i="22"/>
  <c r="AT41" i="22"/>
  <c r="AT40" i="22"/>
  <c r="AT39" i="22"/>
  <c r="AT38" i="22"/>
  <c r="AT37" i="22"/>
  <c r="AT36" i="22"/>
  <c r="AT35" i="22"/>
  <c r="AT34" i="22"/>
  <c r="AT33" i="22"/>
  <c r="AT32" i="22"/>
  <c r="AT31" i="22"/>
  <c r="AT30" i="22"/>
  <c r="AT29" i="22"/>
  <c r="AT28" i="22"/>
  <c r="AT27" i="22"/>
  <c r="AT26" i="22"/>
  <c r="AT25" i="22"/>
  <c r="AT24" i="22"/>
  <c r="AT23" i="22"/>
  <c r="AT22" i="22"/>
  <c r="AT21" i="22"/>
  <c r="AT20" i="22"/>
  <c r="AT19" i="22"/>
  <c r="AT18" i="22"/>
  <c r="AT17" i="22"/>
  <c r="AT16" i="22"/>
  <c r="AT15" i="22"/>
  <c r="AT14" i="22"/>
  <c r="AT13" i="22"/>
  <c r="AT12" i="22"/>
  <c r="AT11" i="22"/>
  <c r="AT10" i="22"/>
  <c r="AT9" i="22"/>
  <c r="AT8" i="22"/>
  <c r="AT7" i="22"/>
  <c r="AT6" i="22"/>
  <c r="AE63" i="22"/>
  <c r="AE62" i="22"/>
  <c r="AE61" i="22"/>
  <c r="AE60" i="22"/>
  <c r="AE59" i="22"/>
  <c r="AE58" i="22"/>
  <c r="AE57" i="22"/>
  <c r="AE56" i="22"/>
  <c r="AE55" i="22"/>
  <c r="AE54" i="22"/>
  <c r="AE53" i="22"/>
  <c r="AE52" i="22"/>
  <c r="AE51" i="22"/>
  <c r="AE50" i="22"/>
  <c r="AE49" i="22"/>
  <c r="AE48" i="22"/>
  <c r="AE47" i="22"/>
  <c r="AE46" i="22"/>
  <c r="AE45" i="22"/>
  <c r="AE44" i="22"/>
  <c r="AE43" i="22"/>
  <c r="AE42" i="22"/>
  <c r="AE41" i="22"/>
  <c r="AE40" i="22"/>
  <c r="AE39" i="22"/>
  <c r="AE38" i="22"/>
  <c r="AE37" i="22"/>
  <c r="AE36" i="22"/>
  <c r="AE35" i="22"/>
  <c r="AE34" i="22"/>
  <c r="AE33" i="22"/>
  <c r="AE32" i="22"/>
  <c r="AE31" i="22"/>
  <c r="AE30" i="22"/>
  <c r="AE29" i="22"/>
  <c r="AE28" i="22"/>
  <c r="AE27" i="22"/>
  <c r="AE26" i="22"/>
  <c r="AE25" i="22"/>
  <c r="AE24" i="22"/>
  <c r="AE23" i="22"/>
  <c r="AE22" i="22"/>
  <c r="AE21" i="22"/>
  <c r="AE20" i="22"/>
  <c r="AE19" i="22"/>
  <c r="AE18" i="22"/>
  <c r="AE17" i="22"/>
  <c r="AE16" i="22"/>
  <c r="AE15" i="22"/>
  <c r="AE14" i="22"/>
  <c r="AE13" i="22"/>
  <c r="AE12" i="22"/>
  <c r="AE11" i="22"/>
  <c r="AE10" i="22"/>
  <c r="AE9" i="22"/>
  <c r="AE8" i="22"/>
  <c r="AE7" i="22"/>
  <c r="AE6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52" i="19"/>
  <c r="BB51" i="19"/>
  <c r="BB50" i="19"/>
  <c r="BB49" i="19"/>
  <c r="BB48" i="19"/>
  <c r="BB47" i="19"/>
  <c r="BB42" i="19"/>
  <c r="BB41" i="19"/>
  <c r="BB40" i="19"/>
  <c r="BB39" i="19"/>
  <c r="BB38" i="19"/>
  <c r="BB37" i="19"/>
  <c r="BB34" i="19"/>
  <c r="BB33" i="19"/>
  <c r="BB32" i="19"/>
  <c r="BB23" i="19"/>
  <c r="BB19" i="19"/>
  <c r="BB18" i="19"/>
  <c r="BB17" i="19"/>
  <c r="BB15" i="19"/>
  <c r="BB13" i="19"/>
  <c r="BB12" i="19"/>
  <c r="BB11" i="19"/>
  <c r="BB2" i="19"/>
  <c r="JM63" i="23" l="1"/>
  <c r="JX62" i="23"/>
  <c r="JX63" i="23"/>
  <c r="GA62" i="22"/>
  <c r="GA63" i="22"/>
  <c r="GL62" i="22"/>
  <c r="GL63" i="22"/>
  <c r="BG73" i="24"/>
  <c r="BF73" i="24"/>
  <c r="BE73" i="24"/>
  <c r="BD73" i="24"/>
  <c r="BC73" i="24"/>
  <c r="BB73" i="24"/>
  <c r="BG72" i="24"/>
  <c r="BF72" i="24"/>
  <c r="BE72" i="24"/>
  <c r="BD72" i="24"/>
  <c r="BC72" i="24"/>
  <c r="BB72" i="24"/>
  <c r="BG70" i="24"/>
  <c r="BF70" i="24"/>
  <c r="BE70" i="24"/>
  <c r="BD70" i="24"/>
  <c r="BC70" i="24"/>
  <c r="BB70" i="24"/>
  <c r="BG69" i="24"/>
  <c r="BF69" i="24"/>
  <c r="BE69" i="24"/>
  <c r="BD69" i="24"/>
  <c r="BC69" i="24"/>
  <c r="BB69" i="24"/>
  <c r="BG68" i="24"/>
  <c r="BF68" i="24"/>
  <c r="BE68" i="24"/>
  <c r="BD68" i="24"/>
  <c r="BC68" i="24"/>
  <c r="BB68" i="24"/>
  <c r="BG67" i="24"/>
  <c r="BF67" i="24"/>
  <c r="BE67" i="24"/>
  <c r="BD67" i="24"/>
  <c r="BC67" i="24"/>
  <c r="BB67" i="24"/>
  <c r="BG66" i="24"/>
  <c r="BF66" i="24"/>
  <c r="BE66" i="24"/>
  <c r="BD66" i="24"/>
  <c r="BC66" i="24"/>
  <c r="BB66" i="24"/>
  <c r="BG65" i="24"/>
  <c r="BG71" i="24" s="1"/>
  <c r="BF65" i="24"/>
  <c r="BF71" i="24" s="1"/>
  <c r="BE65" i="24"/>
  <c r="BE71" i="24" s="1"/>
  <c r="BD65" i="24"/>
  <c r="BD71" i="24" s="1"/>
  <c r="BC65" i="24"/>
  <c r="BC71" i="24" s="1"/>
  <c r="BB65" i="24"/>
  <c r="BB71" i="24" s="1"/>
  <c r="AY73" i="24"/>
  <c r="AX73" i="24"/>
  <c r="AW73" i="24"/>
  <c r="AV73" i="24"/>
  <c r="AU73" i="24"/>
  <c r="AT73" i="24"/>
  <c r="AS73" i="24"/>
  <c r="AR73" i="24"/>
  <c r="AQ73" i="24"/>
  <c r="AP73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AY72" i="24"/>
  <c r="AX72" i="24"/>
  <c r="AW72" i="24"/>
  <c r="AV72" i="24"/>
  <c r="AU72" i="24"/>
  <c r="AT72" i="24"/>
  <c r="AS72" i="24"/>
  <c r="AR72" i="24"/>
  <c r="AQ72" i="24"/>
  <c r="AP72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AX71" i="24"/>
  <c r="AW71" i="24"/>
  <c r="AT71" i="24"/>
  <c r="AS71" i="24"/>
  <c r="AP71" i="24"/>
  <c r="AO71" i="24"/>
  <c r="AL71" i="24"/>
  <c r="AK71" i="24"/>
  <c r="AH71" i="24"/>
  <c r="AG71" i="24"/>
  <c r="AD71" i="24"/>
  <c r="AC71" i="24"/>
  <c r="Z71" i="24"/>
  <c r="Y71" i="24"/>
  <c r="V71" i="24"/>
  <c r="U71" i="24"/>
  <c r="R71" i="24"/>
  <c r="Q71" i="24"/>
  <c r="N71" i="24"/>
  <c r="M71" i="24"/>
  <c r="J71" i="24"/>
  <c r="I71" i="24"/>
  <c r="F71" i="24"/>
  <c r="E71" i="24"/>
  <c r="AY70" i="24"/>
  <c r="AX70" i="24"/>
  <c r="AW70" i="24"/>
  <c r="AV70" i="24"/>
  <c r="AU70" i="24"/>
  <c r="AT70" i="24"/>
  <c r="AS70" i="24"/>
  <c r="AR70" i="24"/>
  <c r="AQ70" i="24"/>
  <c r="AP70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AY68" i="24"/>
  <c r="AX68" i="24"/>
  <c r="AW68" i="24"/>
  <c r="AV68" i="24"/>
  <c r="AU68" i="24"/>
  <c r="AT68" i="24"/>
  <c r="AS68" i="24"/>
  <c r="AR68" i="24"/>
  <c r="AQ68" i="24"/>
  <c r="AP68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AY67" i="24"/>
  <c r="AX67" i="24"/>
  <c r="AW67" i="24"/>
  <c r="AV67" i="24"/>
  <c r="AU67" i="24"/>
  <c r="AT67" i="24"/>
  <c r="AS67" i="24"/>
  <c r="AR67" i="24"/>
  <c r="AQ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AY66" i="24"/>
  <c r="AX66" i="24"/>
  <c r="AW66" i="24"/>
  <c r="AV66" i="24"/>
  <c r="AU66" i="24"/>
  <c r="AT66" i="24"/>
  <c r="AS66" i="24"/>
  <c r="AR66" i="24"/>
  <c r="AQ66" i="24"/>
  <c r="AP66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AY65" i="24"/>
  <c r="AY71" i="24" s="1"/>
  <c r="AX65" i="24"/>
  <c r="AW65" i="24"/>
  <c r="AV65" i="24"/>
  <c r="AV71" i="24" s="1"/>
  <c r="AU65" i="24"/>
  <c r="AU71" i="24" s="1"/>
  <c r="AT65" i="24"/>
  <c r="AS65" i="24"/>
  <c r="AR65" i="24"/>
  <c r="AR71" i="24" s="1"/>
  <c r="AQ65" i="24"/>
  <c r="AQ71" i="24" s="1"/>
  <c r="AP65" i="24"/>
  <c r="AO65" i="24"/>
  <c r="AN65" i="24"/>
  <c r="AN71" i="24" s="1"/>
  <c r="AM65" i="24"/>
  <c r="AM71" i="24" s="1"/>
  <c r="AL65" i="24"/>
  <c r="AK65" i="24"/>
  <c r="AJ65" i="24"/>
  <c r="AJ71" i="24" s="1"/>
  <c r="AI65" i="24"/>
  <c r="AI71" i="24" s="1"/>
  <c r="AH65" i="24"/>
  <c r="AG65" i="24"/>
  <c r="AF65" i="24"/>
  <c r="AF71" i="24" s="1"/>
  <c r="AE65" i="24"/>
  <c r="AE71" i="24" s="1"/>
  <c r="AD65" i="24"/>
  <c r="AC65" i="24"/>
  <c r="AB65" i="24"/>
  <c r="AB71" i="24" s="1"/>
  <c r="AA65" i="24"/>
  <c r="AA71" i="24" s="1"/>
  <c r="Z65" i="24"/>
  <c r="Y65" i="24"/>
  <c r="X65" i="24"/>
  <c r="X71" i="24" s="1"/>
  <c r="W65" i="24"/>
  <c r="W71" i="24" s="1"/>
  <c r="V65" i="24"/>
  <c r="U65" i="24"/>
  <c r="T65" i="24"/>
  <c r="T71" i="24" s="1"/>
  <c r="S65" i="24"/>
  <c r="S71" i="24" s="1"/>
  <c r="R65" i="24"/>
  <c r="Q65" i="24"/>
  <c r="P65" i="24"/>
  <c r="P71" i="24" s="1"/>
  <c r="O65" i="24"/>
  <c r="O71" i="24" s="1"/>
  <c r="N65" i="24"/>
  <c r="M65" i="24"/>
  <c r="L65" i="24"/>
  <c r="L71" i="24" s="1"/>
  <c r="K65" i="24"/>
  <c r="K71" i="24" s="1"/>
  <c r="J65" i="24"/>
  <c r="I65" i="24"/>
  <c r="H65" i="24"/>
  <c r="H71" i="24" s="1"/>
  <c r="G65" i="24"/>
  <c r="G71" i="24" s="1"/>
  <c r="F65" i="24"/>
  <c r="E65" i="24"/>
  <c r="D65" i="24"/>
  <c r="D71" i="24" s="1"/>
  <c r="C65" i="24"/>
  <c r="C71" i="24" s="1"/>
  <c r="B73" i="24"/>
  <c r="B72" i="24"/>
  <c r="B70" i="24"/>
  <c r="B69" i="24"/>
  <c r="B68" i="24"/>
  <c r="B67" i="24"/>
  <c r="B66" i="24"/>
  <c r="B65" i="24"/>
  <c r="BG62" i="24"/>
  <c r="BF62" i="24"/>
  <c r="BE62" i="24"/>
  <c r="BD62" i="24"/>
  <c r="BC62" i="24"/>
  <c r="BB62" i="24"/>
  <c r="BG61" i="24"/>
  <c r="BF61" i="24"/>
  <c r="BE61" i="24"/>
  <c r="BD61" i="24"/>
  <c r="BC61" i="24"/>
  <c r="BB61" i="24"/>
  <c r="BG59" i="24"/>
  <c r="BF59" i="24"/>
  <c r="BE59" i="24"/>
  <c r="BD59" i="24"/>
  <c r="BC59" i="24"/>
  <c r="BB59" i="24"/>
  <c r="BG58" i="24"/>
  <c r="BF58" i="24"/>
  <c r="BE58" i="24"/>
  <c r="BD58" i="24"/>
  <c r="BC58" i="24"/>
  <c r="BB58" i="24"/>
  <c r="BG57" i="24"/>
  <c r="BF57" i="24"/>
  <c r="BE57" i="24"/>
  <c r="BD57" i="24"/>
  <c r="BC57" i="24"/>
  <c r="BB57" i="24"/>
  <c r="BG56" i="24"/>
  <c r="BF56" i="24"/>
  <c r="BE56" i="24"/>
  <c r="BD56" i="24"/>
  <c r="BC56" i="24"/>
  <c r="BB56" i="24"/>
  <c r="BG55" i="24"/>
  <c r="BF55" i="24"/>
  <c r="BE55" i="24"/>
  <c r="BD55" i="24"/>
  <c r="BC55" i="24"/>
  <c r="BB55" i="24"/>
  <c r="BG54" i="24"/>
  <c r="BG60" i="24" s="1"/>
  <c r="BF54" i="24"/>
  <c r="BF60" i="24" s="1"/>
  <c r="BE54" i="24"/>
  <c r="BE60" i="24" s="1"/>
  <c r="BD54" i="24"/>
  <c r="BD60" i="24" s="1"/>
  <c r="BC54" i="24"/>
  <c r="BC60" i="24" s="1"/>
  <c r="BB54" i="24"/>
  <c r="BB60" i="24" s="1"/>
  <c r="AY62" i="24"/>
  <c r="AX62" i="24"/>
  <c r="AW62" i="24"/>
  <c r="AV62" i="24"/>
  <c r="AU62" i="24"/>
  <c r="AT62" i="24"/>
  <c r="AS62" i="24"/>
  <c r="AR62" i="24"/>
  <c r="AQ62" i="24"/>
  <c r="AP62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AY61" i="24"/>
  <c r="AX61" i="24"/>
  <c r="AW61" i="24"/>
  <c r="AV61" i="24"/>
  <c r="AU61" i="24"/>
  <c r="AT61" i="24"/>
  <c r="AS61" i="24"/>
  <c r="AR61" i="24"/>
  <c r="AQ61" i="24"/>
  <c r="AP61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AY60" i="24"/>
  <c r="AU60" i="24"/>
  <c r="AQ60" i="24"/>
  <c r="AM60" i="24"/>
  <c r="AI60" i="24"/>
  <c r="AE60" i="24"/>
  <c r="AA60" i="24"/>
  <c r="W60" i="24"/>
  <c r="S60" i="24"/>
  <c r="O60" i="24"/>
  <c r="K60" i="24"/>
  <c r="G60" i="24"/>
  <c r="C60" i="24"/>
  <c r="AY59" i="24"/>
  <c r="AX59" i="24"/>
  <c r="AW59" i="24"/>
  <c r="AV59" i="24"/>
  <c r="AU59" i="24"/>
  <c r="AT59" i="24"/>
  <c r="AS59" i="24"/>
  <c r="AR59" i="24"/>
  <c r="AQ59" i="24"/>
  <c r="AP59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AY58" i="24"/>
  <c r="AX58" i="24"/>
  <c r="AW58" i="24"/>
  <c r="AV58" i="24"/>
  <c r="AU58" i="24"/>
  <c r="AT58" i="24"/>
  <c r="AS58" i="24"/>
  <c r="AR58" i="24"/>
  <c r="AQ58" i="24"/>
  <c r="AP58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AY56" i="24"/>
  <c r="AX56" i="24"/>
  <c r="AW56" i="24"/>
  <c r="AV56" i="24"/>
  <c r="AU56" i="24"/>
  <c r="AT56" i="24"/>
  <c r="AS56" i="24"/>
  <c r="AR56" i="24"/>
  <c r="AQ56" i="24"/>
  <c r="AP56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AY55" i="24"/>
  <c r="AX55" i="24"/>
  <c r="AW55" i="24"/>
  <c r="AV55" i="24"/>
  <c r="AU55" i="24"/>
  <c r="AT55" i="24"/>
  <c r="AS55" i="24"/>
  <c r="AR55" i="24"/>
  <c r="AQ55" i="24"/>
  <c r="AP55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AY54" i="24"/>
  <c r="AX54" i="24"/>
  <c r="AX60" i="24" s="1"/>
  <c r="AW54" i="24"/>
  <c r="AW60" i="24" s="1"/>
  <c r="AV54" i="24"/>
  <c r="AV60" i="24" s="1"/>
  <c r="AU54" i="24"/>
  <c r="AT54" i="24"/>
  <c r="AT60" i="24" s="1"/>
  <c r="AS54" i="24"/>
  <c r="AS60" i="24" s="1"/>
  <c r="AR54" i="24"/>
  <c r="AR60" i="24" s="1"/>
  <c r="AQ54" i="24"/>
  <c r="AP54" i="24"/>
  <c r="AP60" i="24" s="1"/>
  <c r="AO54" i="24"/>
  <c r="AO60" i="24" s="1"/>
  <c r="AN54" i="24"/>
  <c r="AN60" i="24" s="1"/>
  <c r="AM54" i="24"/>
  <c r="AL54" i="24"/>
  <c r="AL60" i="24" s="1"/>
  <c r="AK54" i="24"/>
  <c r="AK60" i="24" s="1"/>
  <c r="AJ54" i="24"/>
  <c r="AJ60" i="24" s="1"/>
  <c r="AI54" i="24"/>
  <c r="AH54" i="24"/>
  <c r="AH60" i="24" s="1"/>
  <c r="AG54" i="24"/>
  <c r="AG60" i="24" s="1"/>
  <c r="AF54" i="24"/>
  <c r="AF60" i="24" s="1"/>
  <c r="AE54" i="24"/>
  <c r="AD54" i="24"/>
  <c r="AD60" i="24" s="1"/>
  <c r="AC54" i="24"/>
  <c r="AC60" i="24" s="1"/>
  <c r="AB54" i="24"/>
  <c r="AB60" i="24" s="1"/>
  <c r="AA54" i="24"/>
  <c r="Z54" i="24"/>
  <c r="Z60" i="24" s="1"/>
  <c r="Y54" i="24"/>
  <c r="Y60" i="24" s="1"/>
  <c r="X54" i="24"/>
  <c r="X60" i="24" s="1"/>
  <c r="W54" i="24"/>
  <c r="V54" i="24"/>
  <c r="V60" i="24" s="1"/>
  <c r="U54" i="24"/>
  <c r="U60" i="24" s="1"/>
  <c r="T54" i="24"/>
  <c r="T60" i="24" s="1"/>
  <c r="S54" i="24"/>
  <c r="R54" i="24"/>
  <c r="R60" i="24" s="1"/>
  <c r="Q54" i="24"/>
  <c r="Q60" i="24" s="1"/>
  <c r="P54" i="24"/>
  <c r="P60" i="24" s="1"/>
  <c r="O54" i="24"/>
  <c r="N54" i="24"/>
  <c r="N60" i="24" s="1"/>
  <c r="M54" i="24"/>
  <c r="M60" i="24" s="1"/>
  <c r="L54" i="24"/>
  <c r="L60" i="24" s="1"/>
  <c r="K54" i="24"/>
  <c r="J54" i="24"/>
  <c r="J60" i="24" s="1"/>
  <c r="I54" i="24"/>
  <c r="I60" i="24" s="1"/>
  <c r="H54" i="24"/>
  <c r="H60" i="24" s="1"/>
  <c r="G54" i="24"/>
  <c r="F54" i="24"/>
  <c r="F60" i="24" s="1"/>
  <c r="E54" i="24"/>
  <c r="E60" i="24" s="1"/>
  <c r="D54" i="24"/>
  <c r="D60" i="24" s="1"/>
  <c r="C54" i="24"/>
  <c r="B62" i="24"/>
  <c r="B61" i="24"/>
  <c r="B59" i="24"/>
  <c r="B58" i="24"/>
  <c r="B57" i="24"/>
  <c r="B56" i="24"/>
  <c r="B55" i="24"/>
  <c r="B54" i="24"/>
  <c r="BG51" i="24"/>
  <c r="BF51" i="24"/>
  <c r="BE51" i="24"/>
  <c r="BD51" i="24"/>
  <c r="BC51" i="24"/>
  <c r="BB51" i="24"/>
  <c r="AW50" i="24"/>
  <c r="AR50" i="24"/>
  <c r="AM50" i="24"/>
  <c r="AH50" i="24"/>
  <c r="AC50" i="24"/>
  <c r="X50" i="24"/>
  <c r="S50" i="24"/>
  <c r="N50" i="24"/>
  <c r="I50" i="24"/>
  <c r="D50" i="24"/>
  <c r="BB39" i="13"/>
  <c r="BB28" i="13"/>
  <c r="BB27" i="13"/>
  <c r="BB38" i="13" s="1"/>
  <c r="BB23" i="13"/>
  <c r="BB22" i="13"/>
  <c r="BB19" i="13"/>
  <c r="BB18" i="13"/>
  <c r="BB17" i="13"/>
  <c r="BB16" i="13"/>
  <c r="BB15" i="13"/>
  <c r="BB14" i="13"/>
  <c r="BB13" i="13"/>
  <c r="BB2" i="13"/>
  <c r="AR88" i="8"/>
  <c r="AR87" i="8"/>
  <c r="AQ87" i="8"/>
  <c r="AQ88" i="8" s="1"/>
  <c r="AV71" i="8"/>
  <c r="AU71" i="8"/>
  <c r="AV70" i="8"/>
  <c r="AU70" i="8"/>
  <c r="AV69" i="8"/>
  <c r="AU69" i="8"/>
  <c r="AV68" i="8"/>
  <c r="AU68" i="8"/>
  <c r="AV67" i="8"/>
  <c r="AU67" i="8"/>
  <c r="AV66" i="8"/>
  <c r="AU66" i="8"/>
  <c r="AV65" i="8"/>
  <c r="AU65" i="8"/>
  <c r="AV62" i="8"/>
  <c r="AU62" i="8"/>
  <c r="AV57" i="8"/>
  <c r="AU57" i="8"/>
  <c r="AV56" i="8"/>
  <c r="AU56" i="8"/>
  <c r="AV55" i="8"/>
  <c r="AU55" i="8"/>
  <c r="AV54" i="8"/>
  <c r="AU54" i="8"/>
  <c r="AV53" i="8"/>
  <c r="AU53" i="8"/>
  <c r="AV52" i="8"/>
  <c r="AU52" i="8"/>
  <c r="AV51" i="8"/>
  <c r="AU51" i="8"/>
  <c r="AV48" i="8"/>
  <c r="AU48" i="8"/>
  <c r="AV43" i="8"/>
  <c r="AU43" i="8"/>
  <c r="AV42" i="8"/>
  <c r="AU42" i="8"/>
  <c r="AV41" i="8"/>
  <c r="AU41" i="8"/>
  <c r="AV40" i="8"/>
  <c r="AU40" i="8"/>
  <c r="AV39" i="8"/>
  <c r="AU39" i="8"/>
  <c r="AV38" i="8"/>
  <c r="AU38" i="8"/>
  <c r="AV37" i="8"/>
  <c r="AU37" i="8"/>
  <c r="AV34" i="8"/>
  <c r="AU34" i="8"/>
  <c r="AV29" i="8"/>
  <c r="AU29" i="8"/>
  <c r="AV28" i="8"/>
  <c r="AU28" i="8"/>
  <c r="AV27" i="8"/>
  <c r="AU27" i="8"/>
  <c r="AV26" i="8"/>
  <c r="AU26" i="8"/>
  <c r="AV25" i="8"/>
  <c r="AU25" i="8"/>
  <c r="AV24" i="8"/>
  <c r="AU24" i="8"/>
  <c r="AV23" i="8"/>
  <c r="AU23" i="8"/>
  <c r="AV20" i="8"/>
  <c r="AU20" i="8"/>
  <c r="AV15" i="8"/>
  <c r="AU15" i="8"/>
  <c r="AV14" i="8"/>
  <c r="AU14" i="8"/>
  <c r="AV13" i="8"/>
  <c r="AU13" i="8"/>
  <c r="AV12" i="8"/>
  <c r="AU12" i="8"/>
  <c r="AV11" i="8"/>
  <c r="AU11" i="8"/>
  <c r="AV10" i="8"/>
  <c r="AU10" i="8"/>
  <c r="AV9" i="8"/>
  <c r="AU9" i="8"/>
  <c r="AV6" i="8"/>
  <c r="AU6" i="8"/>
  <c r="AV5" i="8"/>
  <c r="AU5" i="8"/>
  <c r="AV4" i="8"/>
  <c r="AU4" i="8"/>
  <c r="AQ45" i="8"/>
  <c r="AQ46" i="8" s="1"/>
  <c r="AQ31" i="8"/>
  <c r="AQ32" i="8" s="1"/>
  <c r="AQ17" i="8"/>
  <c r="AQ18" i="8" s="1"/>
  <c r="AR183" i="8"/>
  <c r="AR182" i="8"/>
  <c r="AR181" i="8"/>
  <c r="AR180" i="8"/>
  <c r="AR179" i="8"/>
  <c r="AR147" i="8"/>
  <c r="AR146" i="8"/>
  <c r="AR145" i="8"/>
  <c r="AR144" i="8"/>
  <c r="AR143" i="8"/>
  <c r="AR81" i="8"/>
  <c r="AR115" i="8" s="1"/>
  <c r="AR80" i="8"/>
  <c r="AR114" i="8" s="1"/>
  <c r="AR79" i="8"/>
  <c r="AR113" i="8" s="1"/>
  <c r="AR78" i="8"/>
  <c r="AR112" i="8" s="1"/>
  <c r="T219" i="20"/>
  <c r="S219" i="20"/>
  <c r="R219" i="20"/>
  <c r="Q219" i="20"/>
  <c r="P219" i="20"/>
  <c r="O219" i="20"/>
  <c r="T218" i="20"/>
  <c r="S218" i="20"/>
  <c r="R218" i="20"/>
  <c r="Q218" i="20"/>
  <c r="P218" i="20"/>
  <c r="O218" i="20"/>
  <c r="T217" i="20"/>
  <c r="S217" i="20"/>
  <c r="R217" i="20"/>
  <c r="Q217" i="20"/>
  <c r="P217" i="20"/>
  <c r="O217" i="20"/>
  <c r="T216" i="20"/>
  <c r="S216" i="20"/>
  <c r="R216" i="20"/>
  <c r="Q216" i="20"/>
  <c r="P216" i="20"/>
  <c r="O216" i="20"/>
  <c r="T215" i="20"/>
  <c r="S215" i="20"/>
  <c r="R215" i="20"/>
  <c r="Q215" i="20"/>
  <c r="P215" i="20"/>
  <c r="O215" i="20"/>
  <c r="T213" i="20"/>
  <c r="S213" i="20"/>
  <c r="R213" i="20"/>
  <c r="Q213" i="20"/>
  <c r="P213" i="20"/>
  <c r="O213" i="20"/>
  <c r="T212" i="20"/>
  <c r="S212" i="20"/>
  <c r="R212" i="20"/>
  <c r="Q212" i="20"/>
  <c r="P212" i="20"/>
  <c r="O212" i="20"/>
  <c r="T211" i="20"/>
  <c r="S211" i="20"/>
  <c r="R211" i="20"/>
  <c r="Q211" i="20"/>
  <c r="P211" i="20"/>
  <c r="O211" i="20"/>
  <c r="T210" i="20"/>
  <c r="S210" i="20"/>
  <c r="R210" i="20"/>
  <c r="Q210" i="20"/>
  <c r="P210" i="20"/>
  <c r="O210" i="20"/>
  <c r="T214" i="20"/>
  <c r="S214" i="20"/>
  <c r="R214" i="20"/>
  <c r="Q214" i="20"/>
  <c r="P214" i="20"/>
  <c r="O214" i="20"/>
  <c r="BB46" i="13" l="1"/>
  <c r="BB47" i="13"/>
  <c r="AR184" i="8"/>
  <c r="T262" i="21" l="1"/>
  <c r="S262" i="21"/>
  <c r="R262" i="21"/>
  <c r="Q262" i="21"/>
  <c r="P262" i="21"/>
  <c r="T223" i="21"/>
  <c r="S223" i="21"/>
  <c r="R223" i="21"/>
  <c r="Q223" i="21"/>
  <c r="P223" i="21"/>
  <c r="T186" i="21"/>
  <c r="S186" i="21"/>
  <c r="R186" i="21"/>
  <c r="Q186" i="21"/>
  <c r="P186" i="21"/>
  <c r="T148" i="21"/>
  <c r="S148" i="21"/>
  <c r="R148" i="21"/>
  <c r="Q148" i="21"/>
  <c r="P148" i="21"/>
  <c r="T109" i="21"/>
  <c r="S109" i="21"/>
  <c r="R109" i="21"/>
  <c r="Q109" i="21"/>
  <c r="P109" i="21"/>
  <c r="T71" i="21"/>
  <c r="S71" i="21"/>
  <c r="R71" i="21"/>
  <c r="Q71" i="21"/>
  <c r="P71" i="21"/>
  <c r="T70" i="21"/>
  <c r="S70" i="21"/>
  <c r="R70" i="21"/>
  <c r="Q70" i="21"/>
  <c r="P70" i="21"/>
  <c r="T74" i="18"/>
  <c r="S74" i="18"/>
  <c r="R74" i="18"/>
  <c r="Q74" i="18"/>
  <c r="P74" i="18"/>
  <c r="O74" i="18"/>
  <c r="T73" i="18"/>
  <c r="S73" i="18"/>
  <c r="R73" i="18"/>
  <c r="Q73" i="18"/>
  <c r="P73" i="18"/>
  <c r="O73" i="18"/>
  <c r="N61" i="17"/>
  <c r="M61" i="17"/>
  <c r="L61" i="17"/>
  <c r="K61" i="17"/>
  <c r="J61" i="17"/>
  <c r="I61" i="17"/>
  <c r="N60" i="17"/>
  <c r="M60" i="17"/>
  <c r="L60" i="17"/>
  <c r="K60" i="17"/>
  <c r="J60" i="17"/>
  <c r="I60" i="17"/>
  <c r="BE148" i="14"/>
  <c r="BE147" i="14"/>
  <c r="BE146" i="14"/>
  <c r="BE145" i="14"/>
  <c r="BE144" i="14"/>
  <c r="BE143" i="14"/>
  <c r="BE142" i="14"/>
  <c r="BE141" i="14"/>
  <c r="BE140" i="14"/>
  <c r="BE139" i="14"/>
  <c r="BE138" i="14"/>
  <c r="BE137" i="14"/>
  <c r="BE136" i="14"/>
  <c r="BE135" i="14"/>
  <c r="BE134" i="14"/>
  <c r="BE133" i="14"/>
  <c r="BE132" i="14"/>
  <c r="BE131" i="14"/>
  <c r="BE130" i="14"/>
  <c r="BE129" i="14"/>
  <c r="BE128" i="14"/>
  <c r="BE127" i="14"/>
  <c r="BE126" i="14"/>
  <c r="BE123" i="14"/>
  <c r="BE122" i="14"/>
  <c r="BE121" i="14"/>
  <c r="BE120" i="14"/>
  <c r="BE119" i="14"/>
  <c r="BE118" i="14"/>
  <c r="BE117" i="14"/>
  <c r="BE116" i="14"/>
  <c r="BE115" i="14"/>
  <c r="BE114" i="14"/>
  <c r="BE156" i="14"/>
  <c r="BE155" i="14"/>
  <c r="BE154" i="14"/>
  <c r="BE153" i="14"/>
  <c r="BE152" i="14"/>
  <c r="BE151" i="14"/>
  <c r="BE150" i="14"/>
  <c r="BD155" i="14"/>
  <c r="BD154" i="14"/>
  <c r="BD153" i="14"/>
  <c r="BD152" i="14"/>
  <c r="BD151" i="14"/>
  <c r="BD150" i="14"/>
  <c r="BD149" i="14"/>
  <c r="BD148" i="14"/>
  <c r="BD147" i="14"/>
  <c r="BD146" i="14"/>
  <c r="BD145" i="14"/>
  <c r="BD144" i="14"/>
  <c r="BD143" i="14"/>
  <c r="BD142" i="14"/>
  <c r="BD141" i="14"/>
  <c r="BD140" i="14"/>
  <c r="BD139" i="14"/>
  <c r="BD138" i="14"/>
  <c r="BD137" i="14"/>
  <c r="BD136" i="14"/>
  <c r="BD135" i="14"/>
  <c r="BD134" i="14"/>
  <c r="BD133" i="14"/>
  <c r="BD132" i="14"/>
  <c r="BD131" i="14"/>
  <c r="BD130" i="14"/>
  <c r="BD129" i="14"/>
  <c r="BD128" i="14"/>
  <c r="BD127" i="14"/>
  <c r="BD126" i="14"/>
  <c r="BD123" i="14"/>
  <c r="BD122" i="14"/>
  <c r="BD121" i="14"/>
  <c r="BD120" i="14"/>
  <c r="BD119" i="14"/>
  <c r="BD118" i="14"/>
  <c r="BD117" i="14"/>
  <c r="BD116" i="14"/>
  <c r="BD115" i="14"/>
  <c r="BD114" i="14"/>
  <c r="BD156" i="14"/>
  <c r="BC153" i="14"/>
  <c r="BB157" i="14"/>
  <c r="BB156" i="14"/>
  <c r="BB150" i="14"/>
  <c r="BB151" i="14"/>
  <c r="BB152" i="14"/>
  <c r="BB153" i="14"/>
  <c r="BB154" i="14"/>
  <c r="BB155" i="14"/>
  <c r="AW156" i="14"/>
  <c r="AW155" i="14"/>
  <c r="AW154" i="14"/>
  <c r="AW153" i="14"/>
  <c r="CE153" i="14"/>
  <c r="CE152" i="14"/>
  <c r="CE151" i="14"/>
  <c r="CE150" i="14"/>
  <c r="CE155" i="14"/>
  <c r="CE154" i="14"/>
  <c r="AP157" i="14"/>
  <c r="AP156" i="14"/>
  <c r="AP155" i="14"/>
  <c r="AP154" i="14"/>
  <c r="AP153" i="14"/>
  <c r="AP152" i="14"/>
  <c r="AP151" i="14"/>
  <c r="AP150" i="14"/>
  <c r="AP149" i="14"/>
  <c r="AP148" i="14"/>
  <c r="AP147" i="14"/>
  <c r="AP146" i="14"/>
  <c r="AP145" i="14"/>
  <c r="AP144" i="14"/>
  <c r="AP143" i="14"/>
  <c r="AP142" i="14"/>
  <c r="AP141" i="14"/>
  <c r="AP140" i="14"/>
  <c r="AP139" i="14"/>
  <c r="AP138" i="14"/>
  <c r="AP137" i="14"/>
  <c r="AP136" i="14"/>
  <c r="AP135" i="14"/>
  <c r="AP134" i="14"/>
  <c r="AP133" i="14"/>
  <c r="AP132" i="14"/>
  <c r="AP131" i="14"/>
  <c r="AP130" i="14"/>
  <c r="AP129" i="14"/>
  <c r="AP128" i="14"/>
  <c r="AP127" i="14"/>
  <c r="AP126" i="14"/>
  <c r="AP125" i="14"/>
  <c r="AP124" i="14"/>
  <c r="AP123" i="14"/>
  <c r="AP122" i="14"/>
  <c r="AP121" i="14"/>
  <c r="AP120" i="14"/>
  <c r="AP119" i="14"/>
  <c r="AP118" i="14"/>
  <c r="AP117" i="14"/>
  <c r="AP116" i="14"/>
  <c r="AP115" i="14"/>
  <c r="AP114" i="14"/>
  <c r="AP113" i="14"/>
  <c r="AP112" i="14"/>
  <c r="AP111" i="14"/>
  <c r="AP110" i="14"/>
  <c r="AP109" i="14"/>
  <c r="AP108" i="14"/>
  <c r="AP107" i="14"/>
  <c r="AP106" i="14"/>
  <c r="AP105" i="14"/>
  <c r="AP104" i="14"/>
  <c r="AP103" i="14"/>
  <c r="AP102" i="14"/>
  <c r="AP101" i="14"/>
  <c r="AP100" i="14"/>
  <c r="AP99" i="14"/>
  <c r="AP98" i="14"/>
  <c r="AP97" i="14"/>
  <c r="AP96" i="14"/>
  <c r="AP95" i="14"/>
  <c r="AP94" i="14"/>
  <c r="AP93" i="14"/>
  <c r="AP92" i="14"/>
  <c r="AP91" i="14"/>
  <c r="AP90" i="14"/>
  <c r="AP89" i="14"/>
  <c r="AP88" i="14"/>
  <c r="AP87" i="14"/>
  <c r="AP86" i="14"/>
  <c r="AP85" i="14"/>
  <c r="AP84" i="14"/>
  <c r="AP83" i="14"/>
  <c r="AP82" i="14"/>
  <c r="AP81" i="14"/>
  <c r="AP80" i="14"/>
  <c r="AP79" i="14"/>
  <c r="AP78" i="14"/>
  <c r="AP77" i="14"/>
  <c r="AP76" i="14"/>
  <c r="AP75" i="14"/>
  <c r="AP74" i="14"/>
  <c r="AP73" i="14"/>
  <c r="AP72" i="14"/>
  <c r="AP71" i="14"/>
  <c r="AP70" i="14"/>
  <c r="AP69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T155" i="14" l="1"/>
  <c r="AT154" i="14"/>
  <c r="AT153" i="14"/>
  <c r="AT152" i="14"/>
  <c r="AT151" i="14"/>
  <c r="AT150" i="14"/>
  <c r="AT149" i="14"/>
  <c r="AT148" i="14"/>
  <c r="AT147" i="14"/>
  <c r="AT146" i="14"/>
  <c r="AT145" i="14"/>
  <c r="AT144" i="14"/>
  <c r="AT143" i="14"/>
  <c r="AT142" i="14"/>
  <c r="AT141" i="14"/>
  <c r="AT140" i="14"/>
  <c r="AT139" i="14"/>
  <c r="AT138" i="14"/>
  <c r="AT137" i="14"/>
  <c r="AT136" i="14"/>
  <c r="AT135" i="14"/>
  <c r="AT134" i="14"/>
  <c r="AT133" i="14"/>
  <c r="AT132" i="14"/>
  <c r="AT131" i="14"/>
  <c r="AT130" i="14"/>
  <c r="AT129" i="14"/>
  <c r="AT128" i="14"/>
  <c r="AT127" i="14"/>
  <c r="AK155" i="14"/>
  <c r="BW155" i="14"/>
  <c r="AB155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157" i="14"/>
  <c r="H157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C157" i="14"/>
  <c r="H88" i="14"/>
  <c r="BF50" i="24" l="1"/>
  <c r="BE50" i="24"/>
  <c r="BD50" i="24"/>
  <c r="BC50" i="24"/>
  <c r="BB50" i="24"/>
  <c r="BF49" i="24"/>
  <c r="BE49" i="24"/>
  <c r="BD49" i="24"/>
  <c r="BC49" i="24"/>
  <c r="BB49" i="24"/>
  <c r="BF48" i="24"/>
  <c r="BE48" i="24"/>
  <c r="BD48" i="24"/>
  <c r="BC48" i="24"/>
  <c r="BB48" i="24"/>
  <c r="BF47" i="24"/>
  <c r="BE47" i="24"/>
  <c r="BD47" i="24"/>
  <c r="BC47" i="24"/>
  <c r="BB47" i="24"/>
  <c r="BF46" i="24"/>
  <c r="BE46" i="24"/>
  <c r="BD46" i="24"/>
  <c r="BC46" i="24"/>
  <c r="BB46" i="24"/>
  <c r="BF45" i="24"/>
  <c r="BE45" i="24"/>
  <c r="BD45" i="24"/>
  <c r="BC45" i="24"/>
  <c r="BB45" i="24"/>
  <c r="BF44" i="24"/>
  <c r="BE44" i="24"/>
  <c r="BD44" i="24"/>
  <c r="BC44" i="24"/>
  <c r="BB44" i="24"/>
  <c r="BF43" i="24"/>
  <c r="BE43" i="24"/>
  <c r="BD43" i="24"/>
  <c r="BC43" i="24"/>
  <c r="BB43" i="24"/>
  <c r="BF42" i="24"/>
  <c r="BE42" i="24"/>
  <c r="BD42" i="24"/>
  <c r="BC42" i="24"/>
  <c r="BB42" i="24"/>
  <c r="BF41" i="24"/>
  <c r="BE41" i="24"/>
  <c r="BD41" i="24"/>
  <c r="BC41" i="24"/>
  <c r="BB41" i="24"/>
  <c r="BF40" i="24"/>
  <c r="BE40" i="24"/>
  <c r="BD40" i="24"/>
  <c r="BC40" i="24"/>
  <c r="BB40" i="24"/>
  <c r="BF39" i="24"/>
  <c r="BE39" i="24"/>
  <c r="BD39" i="24"/>
  <c r="BC39" i="24"/>
  <c r="BB39" i="24"/>
  <c r="BF38" i="24"/>
  <c r="BE38" i="24"/>
  <c r="BD38" i="24"/>
  <c r="BC38" i="24"/>
  <c r="BB38" i="24"/>
  <c r="BF37" i="24"/>
  <c r="BE37" i="24"/>
  <c r="BD37" i="24"/>
  <c r="BC37" i="24"/>
  <c r="BB37" i="24"/>
  <c r="BF36" i="24"/>
  <c r="BE36" i="24"/>
  <c r="BD36" i="24"/>
  <c r="BC36" i="24"/>
  <c r="BB36" i="24"/>
  <c r="BF35" i="24"/>
  <c r="BE35" i="24"/>
  <c r="BD35" i="24"/>
  <c r="BC35" i="24"/>
  <c r="BB35" i="24"/>
  <c r="BF34" i="24"/>
  <c r="BE34" i="24"/>
  <c r="BD34" i="24"/>
  <c r="BC34" i="24"/>
  <c r="BB34" i="24"/>
  <c r="BF33" i="24"/>
  <c r="BE33" i="24"/>
  <c r="BD33" i="24"/>
  <c r="BC33" i="24"/>
  <c r="BB33" i="24"/>
  <c r="BF32" i="24"/>
  <c r="BE32" i="24"/>
  <c r="BD32" i="24"/>
  <c r="BC32" i="24"/>
  <c r="BB32" i="24"/>
  <c r="BF31" i="24"/>
  <c r="BE31" i="24"/>
  <c r="BD31" i="24"/>
  <c r="BC31" i="24"/>
  <c r="BB31" i="24"/>
  <c r="BF30" i="24"/>
  <c r="BE30" i="24"/>
  <c r="BD30" i="24"/>
  <c r="BC30" i="24"/>
  <c r="BB30" i="24"/>
  <c r="BF29" i="24"/>
  <c r="BE29" i="24"/>
  <c r="BD29" i="24"/>
  <c r="BC29" i="24"/>
  <c r="BB29" i="24"/>
  <c r="BF28" i="24"/>
  <c r="BE28" i="24"/>
  <c r="BD28" i="24"/>
  <c r="BC28" i="24"/>
  <c r="BB28" i="24"/>
  <c r="BF27" i="24"/>
  <c r="BE27" i="24"/>
  <c r="BD27" i="24"/>
  <c r="BC27" i="24"/>
  <c r="BB27" i="24"/>
  <c r="BF26" i="24"/>
  <c r="BE26" i="24"/>
  <c r="BD26" i="24"/>
  <c r="BC26" i="24"/>
  <c r="BB26" i="24"/>
  <c r="BF25" i="24"/>
  <c r="BE25" i="24"/>
  <c r="BD25" i="24"/>
  <c r="BC25" i="24"/>
  <c r="BB25" i="24"/>
  <c r="BF24" i="24"/>
  <c r="BE24" i="24"/>
  <c r="BD24" i="24"/>
  <c r="BC24" i="24"/>
  <c r="BB24" i="24"/>
  <c r="BF23" i="24"/>
  <c r="BE23" i="24"/>
  <c r="BD23" i="24"/>
  <c r="BC23" i="24"/>
  <c r="BB23" i="24"/>
  <c r="BF22" i="24"/>
  <c r="BE22" i="24"/>
  <c r="BD22" i="24"/>
  <c r="BC22" i="24"/>
  <c r="BB22" i="24"/>
  <c r="BF21" i="24"/>
  <c r="BE21" i="24"/>
  <c r="BD21" i="24"/>
  <c r="BC21" i="24"/>
  <c r="BB21" i="24"/>
  <c r="BF20" i="24"/>
  <c r="BE20" i="24"/>
  <c r="BD20" i="24"/>
  <c r="BC20" i="24"/>
  <c r="BB20" i="24"/>
  <c r="BF19" i="24"/>
  <c r="BE19" i="24"/>
  <c r="BD19" i="24"/>
  <c r="BC19" i="24"/>
  <c r="BB19" i="24"/>
  <c r="BF18" i="24"/>
  <c r="BE18" i="24"/>
  <c r="BD18" i="24"/>
  <c r="BC18" i="24"/>
  <c r="BB18" i="24"/>
  <c r="BF17" i="24"/>
  <c r="BE17" i="24"/>
  <c r="BD17" i="24"/>
  <c r="BC17" i="24"/>
  <c r="BB17" i="24"/>
  <c r="BF16" i="24"/>
  <c r="BE16" i="24"/>
  <c r="BD16" i="24"/>
  <c r="BC16" i="24"/>
  <c r="BB16" i="24"/>
  <c r="BF15" i="24"/>
  <c r="BE15" i="24"/>
  <c r="BD15" i="24"/>
  <c r="BC15" i="24"/>
  <c r="BB15" i="24"/>
  <c r="BF14" i="24"/>
  <c r="BE14" i="24"/>
  <c r="BD14" i="24"/>
  <c r="BC14" i="24"/>
  <c r="BB14" i="24"/>
  <c r="BF13" i="24"/>
  <c r="BE13" i="24"/>
  <c r="BD13" i="24"/>
  <c r="BC13" i="24"/>
  <c r="BB13" i="24"/>
  <c r="BF12" i="24"/>
  <c r="BE12" i="24"/>
  <c r="BD12" i="24"/>
  <c r="BC12" i="24"/>
  <c r="BB12" i="24"/>
  <c r="BF11" i="24"/>
  <c r="BE11" i="24"/>
  <c r="BD11" i="24"/>
  <c r="BC11" i="24"/>
  <c r="BB11" i="24"/>
  <c r="BF10" i="24"/>
  <c r="BE10" i="24"/>
  <c r="BD10" i="24"/>
  <c r="BC10" i="24"/>
  <c r="BB10" i="24"/>
  <c r="BF9" i="24"/>
  <c r="BE9" i="24"/>
  <c r="BD9" i="24"/>
  <c r="BC9" i="24"/>
  <c r="BB9" i="24"/>
  <c r="BF8" i="24"/>
  <c r="BE8" i="24"/>
  <c r="BD8" i="24"/>
  <c r="BC8" i="24"/>
  <c r="BB8" i="24"/>
  <c r="BF7" i="24"/>
  <c r="BE7" i="24"/>
  <c r="BD7" i="24"/>
  <c r="BC7" i="24"/>
  <c r="BB7" i="24"/>
  <c r="BF6" i="24"/>
  <c r="BE6" i="24"/>
  <c r="BD6" i="24"/>
  <c r="BC6" i="24"/>
  <c r="BB6" i="24"/>
  <c r="BF5" i="24"/>
  <c r="BE5" i="24"/>
  <c r="BD5" i="24"/>
  <c r="BC5" i="24"/>
  <c r="BB5" i="24"/>
  <c r="BF4" i="24"/>
  <c r="BE4" i="24"/>
  <c r="BD4" i="24"/>
  <c r="BC4" i="24"/>
  <c r="BB4" i="24"/>
  <c r="AW49" i="24"/>
  <c r="AR49" i="24"/>
  <c r="AW48" i="24"/>
  <c r="AR48" i="24"/>
  <c r="AW47" i="24"/>
  <c r="AR47" i="24"/>
  <c r="AW46" i="24"/>
  <c r="AR46" i="24"/>
  <c r="AW45" i="24"/>
  <c r="AR45" i="24"/>
  <c r="AW44" i="24"/>
  <c r="AR44" i="24"/>
  <c r="AW43" i="24"/>
  <c r="AR43" i="24"/>
  <c r="AW42" i="24"/>
  <c r="AR42" i="24"/>
  <c r="AW41" i="24"/>
  <c r="AR41" i="24"/>
  <c r="AW40" i="24"/>
  <c r="AR40" i="24"/>
  <c r="AW39" i="24"/>
  <c r="AR39" i="24"/>
  <c r="AW38" i="24"/>
  <c r="AR38" i="24"/>
  <c r="AW37" i="24"/>
  <c r="AR37" i="24"/>
  <c r="AW36" i="24"/>
  <c r="AR36" i="24"/>
  <c r="AW35" i="24"/>
  <c r="AR35" i="24"/>
  <c r="AW34" i="24"/>
  <c r="AR34" i="24"/>
  <c r="AW33" i="24"/>
  <c r="AR33" i="24"/>
  <c r="AW32" i="24"/>
  <c r="AR32" i="24"/>
  <c r="AW31" i="24"/>
  <c r="AR31" i="24"/>
  <c r="AW30" i="24"/>
  <c r="AR30" i="24"/>
  <c r="AW29" i="24"/>
  <c r="AR29" i="24"/>
  <c r="AW28" i="24"/>
  <c r="AR28" i="24"/>
  <c r="AW27" i="24"/>
  <c r="AR27" i="24"/>
  <c r="AW26" i="24"/>
  <c r="AR26" i="24"/>
  <c r="AW25" i="24"/>
  <c r="AR25" i="24"/>
  <c r="AW24" i="24"/>
  <c r="AR24" i="24"/>
  <c r="AW23" i="24"/>
  <c r="AR23" i="24"/>
  <c r="AW22" i="24"/>
  <c r="AR22" i="24"/>
  <c r="AW21" i="24"/>
  <c r="AR21" i="24"/>
  <c r="AW20" i="24"/>
  <c r="AR20" i="24"/>
  <c r="AW19" i="24"/>
  <c r="AR19" i="24"/>
  <c r="AW18" i="24"/>
  <c r="AR18" i="24"/>
  <c r="AW17" i="24"/>
  <c r="AR17" i="24"/>
  <c r="AW16" i="24"/>
  <c r="AR16" i="24"/>
  <c r="AW15" i="24"/>
  <c r="AR15" i="24"/>
  <c r="AW14" i="24"/>
  <c r="AR14" i="24"/>
  <c r="AW13" i="24"/>
  <c r="AR13" i="24"/>
  <c r="AW12" i="24"/>
  <c r="AR12" i="24"/>
  <c r="AW11" i="24"/>
  <c r="AR11" i="24"/>
  <c r="AW10" i="24"/>
  <c r="AR10" i="24"/>
  <c r="AW9" i="24"/>
  <c r="AR9" i="24"/>
  <c r="AW8" i="24"/>
  <c r="AR8" i="24"/>
  <c r="AW7" i="24"/>
  <c r="AR7" i="24"/>
  <c r="AW6" i="24"/>
  <c r="AR6" i="24"/>
  <c r="AW5" i="24"/>
  <c r="AR5" i="24"/>
  <c r="AW4" i="24"/>
  <c r="AR4" i="24"/>
  <c r="AM49" i="24"/>
  <c r="AH49" i="24"/>
  <c r="AM48" i="24"/>
  <c r="AH48" i="24"/>
  <c r="AM47" i="24"/>
  <c r="AH47" i="24"/>
  <c r="AM46" i="24"/>
  <c r="AH46" i="24"/>
  <c r="AM45" i="24"/>
  <c r="AH45" i="24"/>
  <c r="AM44" i="24"/>
  <c r="AH44" i="24"/>
  <c r="AM43" i="24"/>
  <c r="AH43" i="24"/>
  <c r="AM42" i="24"/>
  <c r="AH42" i="24"/>
  <c r="AM41" i="24"/>
  <c r="AH41" i="24"/>
  <c r="AM40" i="24"/>
  <c r="AH40" i="24"/>
  <c r="AM39" i="24"/>
  <c r="AH39" i="24"/>
  <c r="AM38" i="24"/>
  <c r="AH38" i="24"/>
  <c r="AM37" i="24"/>
  <c r="AH37" i="24"/>
  <c r="AM36" i="24"/>
  <c r="AH36" i="24"/>
  <c r="AM35" i="24"/>
  <c r="AH35" i="24"/>
  <c r="AM34" i="24"/>
  <c r="AH34" i="24"/>
  <c r="AM33" i="24"/>
  <c r="AH33" i="24"/>
  <c r="AM32" i="24"/>
  <c r="AH32" i="24"/>
  <c r="AM31" i="24"/>
  <c r="AH31" i="24"/>
  <c r="AM30" i="24"/>
  <c r="AH30" i="24"/>
  <c r="AM29" i="24"/>
  <c r="AH29" i="24"/>
  <c r="AM28" i="24"/>
  <c r="AH28" i="24"/>
  <c r="AM27" i="24"/>
  <c r="AH27" i="24"/>
  <c r="AM26" i="24"/>
  <c r="AH26" i="24"/>
  <c r="AM25" i="24"/>
  <c r="AH25" i="24"/>
  <c r="AM24" i="24"/>
  <c r="AH24" i="24"/>
  <c r="AM23" i="24"/>
  <c r="AH23" i="24"/>
  <c r="AM22" i="24"/>
  <c r="AH22" i="24"/>
  <c r="AM21" i="24"/>
  <c r="AH21" i="24"/>
  <c r="AM20" i="24"/>
  <c r="AH20" i="24"/>
  <c r="AM19" i="24"/>
  <c r="AH19" i="24"/>
  <c r="AM18" i="24"/>
  <c r="AH18" i="24"/>
  <c r="AM17" i="24"/>
  <c r="AH17" i="24"/>
  <c r="AM16" i="24"/>
  <c r="AH16" i="24"/>
  <c r="AM15" i="24"/>
  <c r="AH15" i="24"/>
  <c r="AM14" i="24"/>
  <c r="AH14" i="24"/>
  <c r="AM13" i="24"/>
  <c r="AH13" i="24"/>
  <c r="AM12" i="24"/>
  <c r="AH12" i="24"/>
  <c r="AM11" i="24"/>
  <c r="AH11" i="24"/>
  <c r="AM10" i="24"/>
  <c r="AH10" i="24"/>
  <c r="AM9" i="24"/>
  <c r="AH9" i="24"/>
  <c r="AM8" i="24"/>
  <c r="AH8" i="24"/>
  <c r="AM7" i="24"/>
  <c r="AH7" i="24"/>
  <c r="AM6" i="24"/>
  <c r="AH6" i="24"/>
  <c r="AM5" i="24"/>
  <c r="AH5" i="24"/>
  <c r="AM4" i="24"/>
  <c r="AH4" i="24"/>
  <c r="AC49" i="24"/>
  <c r="X49" i="24"/>
  <c r="AC48" i="24"/>
  <c r="X48" i="24"/>
  <c r="AC47" i="24"/>
  <c r="X47" i="24"/>
  <c r="AC46" i="24"/>
  <c r="X46" i="24"/>
  <c r="AC45" i="24"/>
  <c r="X45" i="24"/>
  <c r="AC44" i="24"/>
  <c r="X44" i="24"/>
  <c r="AC43" i="24"/>
  <c r="X43" i="24"/>
  <c r="AC42" i="24"/>
  <c r="X42" i="24"/>
  <c r="AC41" i="24"/>
  <c r="X41" i="24"/>
  <c r="AC40" i="24"/>
  <c r="X40" i="24"/>
  <c r="AC39" i="24"/>
  <c r="X39" i="24"/>
  <c r="AC38" i="24"/>
  <c r="X38" i="24"/>
  <c r="AC37" i="24"/>
  <c r="X37" i="24"/>
  <c r="AC36" i="24"/>
  <c r="X36" i="24"/>
  <c r="AC35" i="24"/>
  <c r="X35" i="24"/>
  <c r="AC34" i="24"/>
  <c r="X34" i="24"/>
  <c r="AC33" i="24"/>
  <c r="X33" i="24"/>
  <c r="AC32" i="24"/>
  <c r="X32" i="24"/>
  <c r="AC31" i="24"/>
  <c r="X31" i="24"/>
  <c r="AC30" i="24"/>
  <c r="X30" i="24"/>
  <c r="AC29" i="24"/>
  <c r="X29" i="24"/>
  <c r="AC28" i="24"/>
  <c r="X28" i="24"/>
  <c r="AC27" i="24"/>
  <c r="X27" i="24"/>
  <c r="AC26" i="24"/>
  <c r="X26" i="24"/>
  <c r="AC25" i="24"/>
  <c r="X25" i="24"/>
  <c r="AC24" i="24"/>
  <c r="X24" i="24"/>
  <c r="AC23" i="24"/>
  <c r="X23" i="24"/>
  <c r="AC22" i="24"/>
  <c r="X22" i="24"/>
  <c r="AC21" i="24"/>
  <c r="X21" i="24"/>
  <c r="AC20" i="24"/>
  <c r="X20" i="24"/>
  <c r="AC19" i="24"/>
  <c r="X19" i="24"/>
  <c r="AC18" i="24"/>
  <c r="X18" i="24"/>
  <c r="AC17" i="24"/>
  <c r="X17" i="24"/>
  <c r="AC16" i="24"/>
  <c r="X16" i="24"/>
  <c r="AC15" i="24"/>
  <c r="X15" i="24"/>
  <c r="AC14" i="24"/>
  <c r="X14" i="24"/>
  <c r="AC13" i="24"/>
  <c r="X13" i="24"/>
  <c r="AC12" i="24"/>
  <c r="X12" i="24"/>
  <c r="AC11" i="24"/>
  <c r="X11" i="24"/>
  <c r="AC10" i="24"/>
  <c r="X10" i="24"/>
  <c r="AC9" i="24"/>
  <c r="X9" i="24"/>
  <c r="AC8" i="24"/>
  <c r="X8" i="24"/>
  <c r="AC7" i="24"/>
  <c r="X7" i="24"/>
  <c r="AC6" i="24"/>
  <c r="X6" i="24"/>
  <c r="AC5" i="24"/>
  <c r="X5" i="24"/>
  <c r="AC4" i="24"/>
  <c r="X4" i="24"/>
  <c r="S49" i="24"/>
  <c r="N49" i="24"/>
  <c r="S48" i="24"/>
  <c r="N48" i="24"/>
  <c r="S47" i="24"/>
  <c r="N47" i="24"/>
  <c r="S46" i="24"/>
  <c r="N46" i="24"/>
  <c r="S45" i="24"/>
  <c r="N45" i="24"/>
  <c r="S44" i="24"/>
  <c r="N44" i="24"/>
  <c r="S43" i="24"/>
  <c r="N43" i="24"/>
  <c r="S42" i="24"/>
  <c r="N42" i="24"/>
  <c r="S41" i="24"/>
  <c r="N41" i="24"/>
  <c r="S40" i="24"/>
  <c r="N40" i="24"/>
  <c r="S39" i="24"/>
  <c r="N39" i="24"/>
  <c r="S38" i="24"/>
  <c r="N38" i="24"/>
  <c r="S37" i="24"/>
  <c r="N37" i="24"/>
  <c r="S36" i="24"/>
  <c r="N36" i="24"/>
  <c r="S35" i="24"/>
  <c r="N35" i="24"/>
  <c r="S34" i="24"/>
  <c r="N34" i="24"/>
  <c r="S33" i="24"/>
  <c r="N33" i="24"/>
  <c r="S32" i="24"/>
  <c r="N32" i="24"/>
  <c r="S31" i="24"/>
  <c r="N31" i="24"/>
  <c r="S30" i="24"/>
  <c r="N30" i="24"/>
  <c r="S29" i="24"/>
  <c r="N29" i="24"/>
  <c r="S28" i="24"/>
  <c r="N28" i="24"/>
  <c r="S27" i="24"/>
  <c r="N27" i="24"/>
  <c r="S26" i="24"/>
  <c r="N26" i="24"/>
  <c r="S25" i="24"/>
  <c r="N25" i="24"/>
  <c r="S24" i="24"/>
  <c r="N24" i="24"/>
  <c r="S23" i="24"/>
  <c r="N23" i="24"/>
  <c r="S22" i="24"/>
  <c r="N22" i="24"/>
  <c r="S21" i="24"/>
  <c r="N21" i="24"/>
  <c r="S20" i="24"/>
  <c r="N20" i="24"/>
  <c r="S19" i="24"/>
  <c r="N19" i="24"/>
  <c r="S18" i="24"/>
  <c r="N18" i="24"/>
  <c r="S17" i="24"/>
  <c r="N17" i="24"/>
  <c r="S16" i="24"/>
  <c r="N16" i="24"/>
  <c r="S15" i="24"/>
  <c r="N15" i="24"/>
  <c r="S14" i="24"/>
  <c r="N14" i="24"/>
  <c r="S13" i="24"/>
  <c r="N13" i="24"/>
  <c r="S12" i="24"/>
  <c r="N12" i="24"/>
  <c r="S11" i="24"/>
  <c r="N11" i="24"/>
  <c r="S10" i="24"/>
  <c r="N10" i="24"/>
  <c r="S9" i="24"/>
  <c r="N9" i="24"/>
  <c r="S8" i="24"/>
  <c r="N8" i="24"/>
  <c r="S7" i="24"/>
  <c r="N7" i="24"/>
  <c r="S6" i="24"/>
  <c r="N6" i="24"/>
  <c r="S5" i="24"/>
  <c r="N5" i="24"/>
  <c r="S4" i="24"/>
  <c r="N4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B60" i="24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AQ183" i="8"/>
  <c r="AP183" i="8"/>
  <c r="AO183" i="8"/>
  <c r="AQ182" i="8"/>
  <c r="AP182" i="8"/>
  <c r="AO182" i="8"/>
  <c r="AQ181" i="8"/>
  <c r="AP181" i="8"/>
  <c r="AO181" i="8"/>
  <c r="AQ180" i="8"/>
  <c r="AP180" i="8"/>
  <c r="AO180" i="8"/>
  <c r="AQ179" i="8"/>
  <c r="AP179" i="8"/>
  <c r="AO179" i="8"/>
  <c r="AQ147" i="8"/>
  <c r="AQ146" i="8"/>
  <c r="AQ145" i="8"/>
  <c r="AQ144" i="8"/>
  <c r="AQ143" i="8"/>
  <c r="AQ115" i="8"/>
  <c r="AQ113" i="8"/>
  <c r="AQ81" i="8"/>
  <c r="AQ80" i="8"/>
  <c r="AQ114" i="8" s="1"/>
  <c r="AQ79" i="8"/>
  <c r="AQ78" i="8"/>
  <c r="AQ112" i="8" s="1"/>
  <c r="AP45" i="8"/>
  <c r="AP46" i="8" s="1"/>
  <c r="AP184" i="8" l="1"/>
  <c r="AO184" i="8"/>
  <c r="AQ184" i="8"/>
  <c r="BG8" i="24"/>
  <c r="BG16" i="24"/>
  <c r="BG24" i="24"/>
  <c r="BG32" i="24"/>
  <c r="BG48" i="24"/>
  <c r="BG10" i="24"/>
  <c r="BG18" i="24"/>
  <c r="BG26" i="24"/>
  <c r="BG34" i="24"/>
  <c r="BG42" i="24"/>
  <c r="BG50" i="24"/>
  <c r="BG7" i="24"/>
  <c r="BG15" i="24"/>
  <c r="BG23" i="24"/>
  <c r="BG31" i="24"/>
  <c r="BG39" i="24"/>
  <c r="BG47" i="24"/>
  <c r="BG40" i="24"/>
  <c r="BG9" i="24"/>
  <c r="BG17" i="24"/>
  <c r="BG41" i="24"/>
  <c r="BG49" i="24"/>
  <c r="BG25" i="24"/>
  <c r="BG33" i="24"/>
  <c r="BG12" i="24"/>
  <c r="BG20" i="24"/>
  <c r="BG28" i="24"/>
  <c r="BG36" i="24"/>
  <c r="BG44" i="24"/>
  <c r="BG5" i="24"/>
  <c r="BG13" i="24"/>
  <c r="BG21" i="24"/>
  <c r="BG29" i="24"/>
  <c r="BG37" i="24"/>
  <c r="BG45" i="24"/>
  <c r="BG6" i="24"/>
  <c r="BG14" i="24"/>
  <c r="BG22" i="24"/>
  <c r="BG30" i="24"/>
  <c r="BG38" i="24"/>
  <c r="BG46" i="24"/>
  <c r="BG11" i="24"/>
  <c r="BG19" i="24"/>
  <c r="BG27" i="24"/>
  <c r="BG35" i="24"/>
  <c r="BG43" i="24"/>
  <c r="BG4" i="24"/>
  <c r="B71" i="24"/>
  <c r="BA52" i="19" l="1"/>
  <c r="BA51" i="19"/>
  <c r="BA50" i="19"/>
  <c r="BA49" i="19"/>
  <c r="BA48" i="19"/>
  <c r="BA47" i="19"/>
  <c r="BA42" i="19"/>
  <c r="BA41" i="19"/>
  <c r="BA40" i="19"/>
  <c r="BA39" i="19"/>
  <c r="BA38" i="19"/>
  <c r="BA37" i="19"/>
  <c r="BA34" i="19"/>
  <c r="BA33" i="19"/>
  <c r="BA32" i="19"/>
  <c r="BA23" i="19"/>
  <c r="BA19" i="19"/>
  <c r="BA18" i="19"/>
  <c r="BA17" i="19"/>
  <c r="BA15" i="19"/>
  <c r="BA13" i="19"/>
  <c r="BA12" i="19"/>
  <c r="BA11" i="19"/>
  <c r="BA2" i="19"/>
  <c r="BA28" i="13"/>
  <c r="BA27" i="13"/>
  <c r="BA23" i="13"/>
  <c r="BA22" i="13"/>
  <c r="BA19" i="13"/>
  <c r="BA18" i="13"/>
  <c r="BA17" i="13"/>
  <c r="BA16" i="13"/>
  <c r="BA15" i="13"/>
  <c r="BA14" i="13"/>
  <c r="BA13" i="13"/>
  <c r="BA2" i="13"/>
  <c r="AP31" i="8"/>
  <c r="AP32" i="8" s="1"/>
  <c r="AP17" i="8"/>
  <c r="AP18" i="8" s="1"/>
  <c r="BA38" i="13" l="1"/>
  <c r="BA47" i="13"/>
  <c r="BA39" i="13"/>
  <c r="BA46" i="13"/>
  <c r="BW154" i="14"/>
  <c r="AK154" i="14"/>
  <c r="AB154" i="14"/>
  <c r="GK61" i="22" l="1"/>
  <c r="GJ61" i="22"/>
  <c r="GI61" i="22"/>
  <c r="GH61" i="22"/>
  <c r="GG61" i="22"/>
  <c r="GF61" i="22"/>
  <c r="GE61" i="22"/>
  <c r="GD61" i="22"/>
  <c r="GC61" i="22"/>
  <c r="GB61" i="22"/>
  <c r="FZ61" i="22"/>
  <c r="JW61" i="23"/>
  <c r="JV61" i="23"/>
  <c r="JU61" i="23"/>
  <c r="JT61" i="23"/>
  <c r="JS61" i="23"/>
  <c r="JR61" i="23"/>
  <c r="JQ61" i="23"/>
  <c r="JP61" i="23"/>
  <c r="JO61" i="23"/>
  <c r="JN61" i="23"/>
  <c r="JL61" i="23"/>
  <c r="BV61" i="23"/>
  <c r="BG61" i="23"/>
  <c r="AR61" i="23"/>
  <c r="AC61" i="23"/>
  <c r="AZ23" i="2"/>
  <c r="AZ22" i="2"/>
  <c r="AZ21" i="2"/>
  <c r="AZ20" i="2"/>
  <c r="AZ19" i="2"/>
  <c r="AZ18" i="2"/>
  <c r="AZ17" i="2"/>
  <c r="AZ16" i="2"/>
  <c r="AZ15" i="2"/>
  <c r="AZ14" i="2"/>
  <c r="AZ13" i="2"/>
  <c r="AZ12" i="2"/>
  <c r="AZ11" i="2"/>
  <c r="AZ52" i="19"/>
  <c r="AZ51" i="19"/>
  <c r="AZ50" i="19"/>
  <c r="AZ49" i="19"/>
  <c r="AZ48" i="19"/>
  <c r="AZ42" i="19"/>
  <c r="AZ41" i="19"/>
  <c r="AZ40" i="19"/>
  <c r="AZ39" i="19"/>
  <c r="AZ38" i="19"/>
  <c r="AZ37" i="19"/>
  <c r="AZ34" i="19"/>
  <c r="AZ33" i="19"/>
  <c r="AZ32" i="19"/>
  <c r="AZ19" i="19"/>
  <c r="AZ18" i="19"/>
  <c r="AZ17" i="19"/>
  <c r="AZ15" i="19"/>
  <c r="AZ13" i="19"/>
  <c r="AZ12" i="19"/>
  <c r="AZ11" i="19"/>
  <c r="AZ28" i="13"/>
  <c r="AZ27" i="13"/>
  <c r="AZ39" i="13" s="1"/>
  <c r="AZ23" i="13"/>
  <c r="AZ22" i="13"/>
  <c r="AZ19" i="13"/>
  <c r="AZ18" i="13"/>
  <c r="AZ17" i="13"/>
  <c r="AZ16" i="13"/>
  <c r="AZ15" i="13"/>
  <c r="AZ14" i="13"/>
  <c r="AZ13" i="13"/>
  <c r="AO59" i="8"/>
  <c r="AO60" i="8" s="1"/>
  <c r="T209" i="20"/>
  <c r="S209" i="20"/>
  <c r="R209" i="20"/>
  <c r="Q209" i="20"/>
  <c r="P209" i="20"/>
  <c r="O209" i="20"/>
  <c r="T208" i="20"/>
  <c r="S208" i="20"/>
  <c r="R208" i="20"/>
  <c r="Q208" i="20"/>
  <c r="P208" i="20"/>
  <c r="O208" i="20"/>
  <c r="T207" i="20"/>
  <c r="S207" i="20"/>
  <c r="R207" i="20"/>
  <c r="Q207" i="20"/>
  <c r="P207" i="20"/>
  <c r="O207" i="20"/>
  <c r="T206" i="20"/>
  <c r="R206" i="20"/>
  <c r="Q206" i="20"/>
  <c r="P206" i="20"/>
  <c r="O206" i="20"/>
  <c r="S206" i="20"/>
  <c r="T205" i="20"/>
  <c r="S205" i="20"/>
  <c r="R205" i="20"/>
  <c r="Q205" i="20"/>
  <c r="P205" i="20"/>
  <c r="O205" i="20"/>
  <c r="T261" i="21"/>
  <c r="S261" i="21"/>
  <c r="R261" i="21"/>
  <c r="Q261" i="21"/>
  <c r="P261" i="21"/>
  <c r="T222" i="21"/>
  <c r="S222" i="21"/>
  <c r="R222" i="21"/>
  <c r="Q222" i="21"/>
  <c r="P222" i="21"/>
  <c r="T185" i="21"/>
  <c r="S185" i="21"/>
  <c r="R185" i="21"/>
  <c r="Q185" i="21"/>
  <c r="P185" i="21"/>
  <c r="T147" i="21"/>
  <c r="S147" i="21"/>
  <c r="R147" i="21"/>
  <c r="Q147" i="21"/>
  <c r="P147" i="21"/>
  <c r="T108" i="21"/>
  <c r="S108" i="21"/>
  <c r="R108" i="21"/>
  <c r="Q108" i="21"/>
  <c r="P108" i="21"/>
  <c r="T69" i="21"/>
  <c r="S69" i="21"/>
  <c r="R69" i="21"/>
  <c r="Q69" i="21"/>
  <c r="P69" i="21"/>
  <c r="T72" i="18"/>
  <c r="S72" i="18"/>
  <c r="R72" i="18"/>
  <c r="Q72" i="18"/>
  <c r="P72" i="18"/>
  <c r="O72" i="18"/>
  <c r="N59" i="17"/>
  <c r="M59" i="17"/>
  <c r="L59" i="17"/>
  <c r="K59" i="17"/>
  <c r="J59" i="17"/>
  <c r="I59" i="17"/>
  <c r="AB94" i="14"/>
  <c r="AB95" i="14"/>
  <c r="AB96" i="14"/>
  <c r="AB97" i="14"/>
  <c r="AB98" i="14"/>
  <c r="AB99" i="14"/>
  <c r="AB100" i="14"/>
  <c r="AB101" i="14"/>
  <c r="AB102" i="14"/>
  <c r="AB103" i="14"/>
  <c r="AB104" i="14"/>
  <c r="AB105" i="14"/>
  <c r="AB106" i="14"/>
  <c r="AB107" i="14"/>
  <c r="AB108" i="14"/>
  <c r="AB109" i="14"/>
  <c r="AB110" i="14"/>
  <c r="AB111" i="14"/>
  <c r="AB112" i="14"/>
  <c r="AB113" i="14"/>
  <c r="AB114" i="14"/>
  <c r="AB115" i="14"/>
  <c r="AB116" i="14"/>
  <c r="AB117" i="14"/>
  <c r="AB118" i="14"/>
  <c r="AB119" i="14"/>
  <c r="AB120" i="14"/>
  <c r="AB121" i="14"/>
  <c r="AB122" i="14"/>
  <c r="AB123" i="14"/>
  <c r="AB124" i="14"/>
  <c r="AB125" i="14"/>
  <c r="AB126" i="14"/>
  <c r="AB127" i="14"/>
  <c r="AB128" i="14"/>
  <c r="AB129" i="14"/>
  <c r="AB130" i="14"/>
  <c r="AB131" i="14"/>
  <c r="AB132" i="14"/>
  <c r="AB133" i="14"/>
  <c r="AB134" i="14"/>
  <c r="AB135" i="14"/>
  <c r="AB136" i="14"/>
  <c r="AB137" i="14"/>
  <c r="AB138" i="14"/>
  <c r="AB139" i="14"/>
  <c r="AB140" i="14"/>
  <c r="AB141" i="14"/>
  <c r="AB142" i="14"/>
  <c r="AB143" i="14"/>
  <c r="AB144" i="14"/>
  <c r="AB145" i="14"/>
  <c r="AB146" i="14"/>
  <c r="AB147" i="14"/>
  <c r="AB148" i="14"/>
  <c r="AB149" i="14"/>
  <c r="AB150" i="14"/>
  <c r="AB151" i="14"/>
  <c r="AB152" i="14"/>
  <c r="AB153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88" i="14"/>
  <c r="JX61" i="23" l="1"/>
  <c r="GL61" i="22"/>
  <c r="AZ38" i="13"/>
  <c r="AZ47" i="13"/>
  <c r="AZ46" i="13"/>
  <c r="GA61" i="22"/>
  <c r="JM61" i="23"/>
  <c r="AO45" i="8"/>
  <c r="AO46" i="8" s="1"/>
  <c r="AP147" i="8" l="1"/>
  <c r="AP146" i="8"/>
  <c r="AP145" i="8"/>
  <c r="AP144" i="8"/>
  <c r="AP143" i="8"/>
  <c r="AP81" i="8"/>
  <c r="AP115" i="8" s="1"/>
  <c r="AP80" i="8"/>
  <c r="AP114" i="8" s="1"/>
  <c r="AP78" i="8"/>
  <c r="AP112" i="8" s="1"/>
  <c r="AP79" i="8"/>
  <c r="AP113" i="8" s="1"/>
  <c r="O129" i="20"/>
  <c r="FZ6" i="22"/>
  <c r="GB6" i="22"/>
  <c r="GC6" i="22"/>
  <c r="GD6" i="22"/>
  <c r="GE6" i="22"/>
  <c r="GF6" i="22"/>
  <c r="GG6" i="22"/>
  <c r="GH6" i="22"/>
  <c r="GI6" i="22"/>
  <c r="FZ7" i="22"/>
  <c r="GB7" i="22"/>
  <c r="GC7" i="22"/>
  <c r="GD7" i="22"/>
  <c r="GE7" i="22"/>
  <c r="GF7" i="22"/>
  <c r="GG7" i="22"/>
  <c r="GH7" i="22"/>
  <c r="GI7" i="22"/>
  <c r="FZ8" i="22"/>
  <c r="GB8" i="22"/>
  <c r="GC8" i="22"/>
  <c r="GD8" i="22"/>
  <c r="GE8" i="22"/>
  <c r="GF8" i="22"/>
  <c r="GG8" i="22"/>
  <c r="GH8" i="22"/>
  <c r="GI8" i="22"/>
  <c r="FZ9" i="22"/>
  <c r="GB9" i="22"/>
  <c r="GC9" i="22"/>
  <c r="GD9" i="22"/>
  <c r="GE9" i="22"/>
  <c r="GF9" i="22"/>
  <c r="GG9" i="22"/>
  <c r="GH9" i="22"/>
  <c r="GI9" i="22"/>
  <c r="FZ10" i="22"/>
  <c r="GB10" i="22"/>
  <c r="GC10" i="22"/>
  <c r="GD10" i="22"/>
  <c r="GE10" i="22"/>
  <c r="GF10" i="22"/>
  <c r="GG10" i="22"/>
  <c r="GH10" i="22"/>
  <c r="GI10" i="22"/>
  <c r="FZ11" i="22"/>
  <c r="GB11" i="22"/>
  <c r="GC11" i="22"/>
  <c r="GD11" i="22"/>
  <c r="GE11" i="22"/>
  <c r="GF11" i="22"/>
  <c r="GG11" i="22"/>
  <c r="GH11" i="22"/>
  <c r="GI11" i="22"/>
  <c r="FZ12" i="22"/>
  <c r="GB12" i="22"/>
  <c r="GC12" i="22"/>
  <c r="GD12" i="22"/>
  <c r="GE12" i="22"/>
  <c r="GF12" i="22"/>
  <c r="GG12" i="22"/>
  <c r="GH12" i="22"/>
  <c r="GI12" i="22"/>
  <c r="FZ13" i="22"/>
  <c r="GB13" i="22"/>
  <c r="GC13" i="22"/>
  <c r="GD13" i="22"/>
  <c r="GE13" i="22"/>
  <c r="GF13" i="22"/>
  <c r="GG13" i="22"/>
  <c r="GH13" i="22"/>
  <c r="GI13" i="22"/>
  <c r="FZ14" i="22"/>
  <c r="GB14" i="22"/>
  <c r="GC14" i="22"/>
  <c r="GD14" i="22"/>
  <c r="GE14" i="22"/>
  <c r="GF14" i="22"/>
  <c r="GG14" i="22"/>
  <c r="GH14" i="22"/>
  <c r="GI14" i="22"/>
  <c r="FZ15" i="22"/>
  <c r="GB15" i="22"/>
  <c r="GC15" i="22"/>
  <c r="GD15" i="22"/>
  <c r="GE15" i="22"/>
  <c r="GF15" i="22"/>
  <c r="GG15" i="22"/>
  <c r="GH15" i="22"/>
  <c r="GI15" i="22"/>
  <c r="FZ16" i="22"/>
  <c r="GB16" i="22"/>
  <c r="GC16" i="22"/>
  <c r="GD16" i="22"/>
  <c r="GE16" i="22"/>
  <c r="GF16" i="22"/>
  <c r="GG16" i="22"/>
  <c r="GH16" i="22"/>
  <c r="GI16" i="22"/>
  <c r="FZ17" i="22"/>
  <c r="GB17" i="22"/>
  <c r="GC17" i="22"/>
  <c r="GD17" i="22"/>
  <c r="GE17" i="22"/>
  <c r="GF17" i="22"/>
  <c r="GG17" i="22"/>
  <c r="GH17" i="22"/>
  <c r="GI17" i="22"/>
  <c r="GA6" i="22" l="1"/>
  <c r="GA7" i="22"/>
  <c r="GA15" i="22"/>
  <c r="AP87" i="8"/>
  <c r="AP88" i="8" s="1"/>
  <c r="GA14" i="22"/>
  <c r="GA13" i="22"/>
  <c r="GA12" i="22"/>
  <c r="GA11" i="22"/>
  <c r="GA17" i="22"/>
  <c r="GA16" i="22"/>
  <c r="GA10" i="22"/>
  <c r="GA9" i="22"/>
  <c r="GA8" i="22"/>
  <c r="BW125" i="14"/>
  <c r="BW124" i="14"/>
  <c r="BW123" i="14"/>
  <c r="BW122" i="14"/>
  <c r="BW121" i="14"/>
  <c r="BW120" i="14"/>
  <c r="BW119" i="14"/>
  <c r="BW118" i="14"/>
  <c r="BW117" i="14"/>
  <c r="BW116" i="14"/>
  <c r="AO31" i="8" l="1"/>
  <c r="GJ6" i="22" l="1"/>
  <c r="GK6" i="22"/>
  <c r="GJ7" i="22"/>
  <c r="GK7" i="22"/>
  <c r="GL7" i="22" s="1"/>
  <c r="GJ8" i="22"/>
  <c r="GK8" i="22"/>
  <c r="GL8" i="22" s="1"/>
  <c r="GJ9" i="22"/>
  <c r="GK9" i="22"/>
  <c r="GL9" i="22" s="1"/>
  <c r="GJ10" i="22"/>
  <c r="GK10" i="22"/>
  <c r="GL10" i="22" s="1"/>
  <c r="GJ11" i="22"/>
  <c r="GK11" i="22"/>
  <c r="GL11" i="22" s="1"/>
  <c r="GJ12" i="22"/>
  <c r="GK12" i="22"/>
  <c r="GL12" i="22" s="1"/>
  <c r="GJ13" i="22"/>
  <c r="GK13" i="22"/>
  <c r="GL13" i="22" s="1"/>
  <c r="GJ14" i="22"/>
  <c r="GK14" i="22"/>
  <c r="GL14" i="22" s="1"/>
  <c r="GJ15" i="22"/>
  <c r="GK15" i="22"/>
  <c r="GL15" i="22" s="1"/>
  <c r="GJ16" i="22"/>
  <c r="GK16" i="22"/>
  <c r="GL16" i="22" s="1"/>
  <c r="GJ17" i="22"/>
  <c r="GK17" i="22"/>
  <c r="GL17" i="22" s="1"/>
  <c r="AY52" i="19"/>
  <c r="AX52" i="19"/>
  <c r="AY51" i="19"/>
  <c r="AX51" i="19"/>
  <c r="AY50" i="19"/>
  <c r="AX50" i="19"/>
  <c r="AY49" i="19"/>
  <c r="AX49" i="19"/>
  <c r="AY48" i="19"/>
  <c r="AX48" i="19"/>
  <c r="AO147" i="8"/>
  <c r="AO146" i="8"/>
  <c r="AO145" i="8"/>
  <c r="AO144" i="8"/>
  <c r="AO143" i="8"/>
  <c r="AO81" i="8"/>
  <c r="AO115" i="8" s="1"/>
  <c r="AO80" i="8"/>
  <c r="AO114" i="8" s="1"/>
  <c r="AO79" i="8"/>
  <c r="AO113" i="8" s="1"/>
  <c r="AO78" i="8"/>
  <c r="AO112" i="8" s="1"/>
  <c r="B45" i="8"/>
  <c r="B46" i="8" s="1"/>
  <c r="C45" i="8"/>
  <c r="C46" i="8" s="1"/>
  <c r="D45" i="8"/>
  <c r="D46" i="8" s="1"/>
  <c r="E45" i="8"/>
  <c r="E46" i="8" s="1"/>
  <c r="F45" i="8"/>
  <c r="F46" i="8" s="1"/>
  <c r="G45" i="8"/>
  <c r="G46" i="8" s="1"/>
  <c r="H45" i="8"/>
  <c r="H46" i="8" s="1"/>
  <c r="I45" i="8"/>
  <c r="I46" i="8" s="1"/>
  <c r="J45" i="8"/>
  <c r="J46" i="8" s="1"/>
  <c r="K45" i="8"/>
  <c r="K46" i="8" s="1"/>
  <c r="L45" i="8"/>
  <c r="L46" i="8" s="1"/>
  <c r="B59" i="8"/>
  <c r="B60" i="8" s="1"/>
  <c r="C59" i="8"/>
  <c r="C60" i="8" s="1"/>
  <c r="D59" i="8"/>
  <c r="D60" i="8" s="1"/>
  <c r="E59" i="8"/>
  <c r="E60" i="8" s="1"/>
  <c r="F59" i="8"/>
  <c r="F60" i="8" s="1"/>
  <c r="G59" i="8"/>
  <c r="G60" i="8" s="1"/>
  <c r="H59" i="8"/>
  <c r="H60" i="8" s="1"/>
  <c r="I59" i="8"/>
  <c r="I60" i="8" s="1"/>
  <c r="J59" i="8"/>
  <c r="J60" i="8" s="1"/>
  <c r="K59" i="8"/>
  <c r="K60" i="8" s="1"/>
  <c r="L59" i="8"/>
  <c r="L60" i="8" s="1"/>
  <c r="B17" i="8"/>
  <c r="B18" i="8" s="1"/>
  <c r="C17" i="8"/>
  <c r="C18" i="8" s="1"/>
  <c r="B31" i="8"/>
  <c r="B32" i="8" s="1"/>
  <c r="C31" i="8"/>
  <c r="C32" i="8" s="1"/>
  <c r="T221" i="21"/>
  <c r="S221" i="21"/>
  <c r="R221" i="21"/>
  <c r="Q221" i="21"/>
  <c r="P221" i="21"/>
  <c r="AK152" i="14"/>
  <c r="AK151" i="14"/>
  <c r="AK150" i="14"/>
  <c r="AK149" i="14"/>
  <c r="AK148" i="14"/>
  <c r="AK147" i="14"/>
  <c r="AK146" i="14"/>
  <c r="AK145" i="14"/>
  <c r="AK144" i="14"/>
  <c r="AK143" i="14"/>
  <c r="AK142" i="14"/>
  <c r="AK141" i="14"/>
  <c r="AK140" i="14"/>
  <c r="AK139" i="14"/>
  <c r="AK138" i="14"/>
  <c r="AK137" i="14"/>
  <c r="AK136" i="14"/>
  <c r="AK135" i="14"/>
  <c r="AK134" i="14"/>
  <c r="AK133" i="14"/>
  <c r="AK132" i="14"/>
  <c r="AK131" i="14"/>
  <c r="AK130" i="14"/>
  <c r="AK129" i="14"/>
  <c r="AK128" i="14"/>
  <c r="AK127" i="14"/>
  <c r="AK126" i="14"/>
  <c r="AK125" i="14"/>
  <c r="AK124" i="14"/>
  <c r="AK123" i="14"/>
  <c r="AK122" i="14"/>
  <c r="AK121" i="14"/>
  <c r="AK120" i="14"/>
  <c r="AK119" i="14"/>
  <c r="AK118" i="14"/>
  <c r="AK117" i="14"/>
  <c r="AK116" i="14"/>
  <c r="AK115" i="14"/>
  <c r="AK114" i="14"/>
  <c r="AK113" i="14"/>
  <c r="AK112" i="14"/>
  <c r="AK111" i="14"/>
  <c r="AK110" i="14"/>
  <c r="AK109" i="14"/>
  <c r="AK108" i="14"/>
  <c r="AK107" i="14"/>
  <c r="AK106" i="14"/>
  <c r="AK105" i="14"/>
  <c r="AK104" i="14"/>
  <c r="AK103" i="14"/>
  <c r="AK102" i="14"/>
  <c r="AK101" i="14"/>
  <c r="AK100" i="14"/>
  <c r="AK99" i="14"/>
  <c r="AK98" i="14"/>
  <c r="AK97" i="14"/>
  <c r="AK96" i="14"/>
  <c r="AK95" i="14"/>
  <c r="AK94" i="14"/>
  <c r="AK153" i="14"/>
  <c r="CE87" i="14"/>
  <c r="CE86" i="14"/>
  <c r="CE85" i="14"/>
  <c r="CE84" i="14"/>
  <c r="CE83" i="14"/>
  <c r="CE82" i="14"/>
  <c r="CE81" i="14"/>
  <c r="CE80" i="14"/>
  <c r="CE79" i="14"/>
  <c r="CE78" i="14"/>
  <c r="CE77" i="14"/>
  <c r="CE76" i="14"/>
  <c r="CE75" i="14"/>
  <c r="CE74" i="14"/>
  <c r="CE73" i="14"/>
  <c r="CE72" i="14"/>
  <c r="CE71" i="14"/>
  <c r="CE70" i="14"/>
  <c r="CE69" i="14"/>
  <c r="CE88" i="14"/>
  <c r="BW153" i="14"/>
  <c r="BW152" i="14"/>
  <c r="BW151" i="14"/>
  <c r="BW150" i="14"/>
  <c r="BW149" i="14"/>
  <c r="BW148" i="14"/>
  <c r="BW147" i="14"/>
  <c r="BW146" i="14"/>
  <c r="BW145" i="14"/>
  <c r="BW144" i="14"/>
  <c r="BW143" i="14"/>
  <c r="BW142" i="14"/>
  <c r="BW141" i="14"/>
  <c r="BW140" i="14"/>
  <c r="BW139" i="14"/>
  <c r="BW138" i="14"/>
  <c r="BW137" i="14"/>
  <c r="BW136" i="14"/>
  <c r="BW135" i="14"/>
  <c r="BW134" i="14"/>
  <c r="BW133" i="14"/>
  <c r="BW132" i="14"/>
  <c r="BW131" i="14"/>
  <c r="BW130" i="14"/>
  <c r="BW129" i="14"/>
  <c r="BW128" i="14"/>
  <c r="BW127" i="14"/>
  <c r="BW126" i="14"/>
  <c r="AO32" i="8" l="1"/>
  <c r="GL6" i="22"/>
  <c r="AO87" i="8"/>
  <c r="AO88" i="8" s="1"/>
  <c r="AT15" i="8" l="1"/>
  <c r="AO17" i="8" l="1"/>
  <c r="AO18" i="8" s="1"/>
  <c r="AN59" i="8"/>
  <c r="AN60" i="8" s="1"/>
  <c r="JW60" i="23" l="1"/>
  <c r="JV60" i="23"/>
  <c r="JU60" i="23"/>
  <c r="JT60" i="23"/>
  <c r="JS60" i="23"/>
  <c r="JR60" i="23"/>
  <c r="JQ60" i="23"/>
  <c r="JP60" i="23"/>
  <c r="JO60" i="23"/>
  <c r="JN60" i="23"/>
  <c r="JL60" i="23"/>
  <c r="JW59" i="23"/>
  <c r="JV59" i="23"/>
  <c r="JU59" i="23"/>
  <c r="JT59" i="23"/>
  <c r="JS59" i="23"/>
  <c r="JR59" i="23"/>
  <c r="JQ59" i="23"/>
  <c r="JP59" i="23"/>
  <c r="JO59" i="23"/>
  <c r="JN59" i="23"/>
  <c r="JL59" i="23"/>
  <c r="JW58" i="23"/>
  <c r="JV58" i="23"/>
  <c r="JU58" i="23"/>
  <c r="JT58" i="23"/>
  <c r="JS58" i="23"/>
  <c r="JR58" i="23"/>
  <c r="JQ58" i="23"/>
  <c r="JP58" i="23"/>
  <c r="JO58" i="23"/>
  <c r="JN58" i="23"/>
  <c r="JL58" i="23"/>
  <c r="JW57" i="23"/>
  <c r="JV57" i="23"/>
  <c r="JU57" i="23"/>
  <c r="JT57" i="23"/>
  <c r="JS57" i="23"/>
  <c r="JR57" i="23"/>
  <c r="JQ57" i="23"/>
  <c r="JP57" i="23"/>
  <c r="JO57" i="23"/>
  <c r="JN57" i="23"/>
  <c r="JL57" i="23"/>
  <c r="JW56" i="23"/>
  <c r="JV56" i="23"/>
  <c r="JU56" i="23"/>
  <c r="JT56" i="23"/>
  <c r="JS56" i="23"/>
  <c r="JR56" i="23"/>
  <c r="JQ56" i="23"/>
  <c r="JP56" i="23"/>
  <c r="JO56" i="23"/>
  <c r="JN56" i="23"/>
  <c r="JL56" i="23"/>
  <c r="JW55" i="23"/>
  <c r="JX55" i="23" s="1"/>
  <c r="JV55" i="23"/>
  <c r="JU55" i="23"/>
  <c r="JT55" i="23"/>
  <c r="JS55" i="23"/>
  <c r="JR55" i="23"/>
  <c r="JQ55" i="23"/>
  <c r="JP55" i="23"/>
  <c r="JO55" i="23"/>
  <c r="JN55" i="23"/>
  <c r="JL55" i="23"/>
  <c r="JW54" i="23"/>
  <c r="JV54" i="23"/>
  <c r="JU54" i="23"/>
  <c r="JT54" i="23"/>
  <c r="JS54" i="23"/>
  <c r="JR54" i="23"/>
  <c r="JQ54" i="23"/>
  <c r="JP54" i="23"/>
  <c r="JO54" i="23"/>
  <c r="JN54" i="23"/>
  <c r="JL54" i="23"/>
  <c r="JW53" i="23"/>
  <c r="JV53" i="23"/>
  <c r="JU53" i="23"/>
  <c r="JT53" i="23"/>
  <c r="JS53" i="23"/>
  <c r="JR53" i="23"/>
  <c r="JQ53" i="23"/>
  <c r="JP53" i="23"/>
  <c r="JO53" i="23"/>
  <c r="JN53" i="23"/>
  <c r="JL53" i="23"/>
  <c r="JW52" i="23"/>
  <c r="JV52" i="23"/>
  <c r="JU52" i="23"/>
  <c r="JT52" i="23"/>
  <c r="JS52" i="23"/>
  <c r="JR52" i="23"/>
  <c r="JQ52" i="23"/>
  <c r="JP52" i="23"/>
  <c r="JO52" i="23"/>
  <c r="JN52" i="23"/>
  <c r="JL52" i="23"/>
  <c r="JW51" i="23"/>
  <c r="JV51" i="23"/>
  <c r="JU51" i="23"/>
  <c r="JT51" i="23"/>
  <c r="JS51" i="23"/>
  <c r="JR51" i="23"/>
  <c r="JQ51" i="23"/>
  <c r="JP51" i="23"/>
  <c r="JO51" i="23"/>
  <c r="JN51" i="23"/>
  <c r="JL51" i="23"/>
  <c r="JW50" i="23"/>
  <c r="JV50" i="23"/>
  <c r="JU50" i="23"/>
  <c r="JT50" i="23"/>
  <c r="JS50" i="23"/>
  <c r="JR50" i="23"/>
  <c r="JQ50" i="23"/>
  <c r="JP50" i="23"/>
  <c r="JO50" i="23"/>
  <c r="JN50" i="23"/>
  <c r="JL50" i="23"/>
  <c r="JW49" i="23"/>
  <c r="JV49" i="23"/>
  <c r="JU49" i="23"/>
  <c r="JT49" i="23"/>
  <c r="JS49" i="23"/>
  <c r="JR49" i="23"/>
  <c r="JQ49" i="23"/>
  <c r="JP49" i="23"/>
  <c r="JO49" i="23"/>
  <c r="JN49" i="23"/>
  <c r="JL49" i="23"/>
  <c r="JW48" i="23"/>
  <c r="JV48" i="23"/>
  <c r="JU48" i="23"/>
  <c r="JT48" i="23"/>
  <c r="JS48" i="23"/>
  <c r="JR48" i="23"/>
  <c r="JQ48" i="23"/>
  <c r="JP48" i="23"/>
  <c r="JO48" i="23"/>
  <c r="JN48" i="23"/>
  <c r="JL48" i="23"/>
  <c r="JW47" i="23"/>
  <c r="JX47" i="23" s="1"/>
  <c r="JV47" i="23"/>
  <c r="JU47" i="23"/>
  <c r="JT47" i="23"/>
  <c r="JS47" i="23"/>
  <c r="JR47" i="23"/>
  <c r="JQ47" i="23"/>
  <c r="JP47" i="23"/>
  <c r="JO47" i="23"/>
  <c r="JN47" i="23"/>
  <c r="JL47" i="23"/>
  <c r="JW46" i="23"/>
  <c r="JV46" i="23"/>
  <c r="JU46" i="23"/>
  <c r="JT46" i="23"/>
  <c r="JS46" i="23"/>
  <c r="JR46" i="23"/>
  <c r="JQ46" i="23"/>
  <c r="JP46" i="23"/>
  <c r="JO46" i="23"/>
  <c r="JN46" i="23"/>
  <c r="JL46" i="23"/>
  <c r="JW45" i="23"/>
  <c r="JV45" i="23"/>
  <c r="JU45" i="23"/>
  <c r="JT45" i="23"/>
  <c r="JS45" i="23"/>
  <c r="JR45" i="23"/>
  <c r="JQ45" i="23"/>
  <c r="JP45" i="23"/>
  <c r="JO45" i="23"/>
  <c r="JN45" i="23"/>
  <c r="JL45" i="23"/>
  <c r="JW44" i="23"/>
  <c r="JV44" i="23"/>
  <c r="JU44" i="23"/>
  <c r="JT44" i="23"/>
  <c r="JS44" i="23"/>
  <c r="JR44" i="23"/>
  <c r="JQ44" i="23"/>
  <c r="JP44" i="23"/>
  <c r="JO44" i="23"/>
  <c r="JN44" i="23"/>
  <c r="JL44" i="23"/>
  <c r="JW43" i="23"/>
  <c r="JV43" i="23"/>
  <c r="JU43" i="23"/>
  <c r="JT43" i="23"/>
  <c r="JS43" i="23"/>
  <c r="JR43" i="23"/>
  <c r="JQ43" i="23"/>
  <c r="JP43" i="23"/>
  <c r="JO43" i="23"/>
  <c r="JN43" i="23"/>
  <c r="JL43" i="23"/>
  <c r="JW42" i="23"/>
  <c r="JV42" i="23"/>
  <c r="JU42" i="23"/>
  <c r="JT42" i="23"/>
  <c r="JS42" i="23"/>
  <c r="JR42" i="23"/>
  <c r="JQ42" i="23"/>
  <c r="JP42" i="23"/>
  <c r="JO42" i="23"/>
  <c r="JN42" i="23"/>
  <c r="JL42" i="23"/>
  <c r="JW41" i="23"/>
  <c r="JV41" i="23"/>
  <c r="JU41" i="23"/>
  <c r="JT41" i="23"/>
  <c r="JS41" i="23"/>
  <c r="JR41" i="23"/>
  <c r="JQ41" i="23"/>
  <c r="JP41" i="23"/>
  <c r="JO41" i="23"/>
  <c r="JN41" i="23"/>
  <c r="JL41" i="23"/>
  <c r="JW40" i="23"/>
  <c r="JV40" i="23"/>
  <c r="JU40" i="23"/>
  <c r="JT40" i="23"/>
  <c r="JS40" i="23"/>
  <c r="JR40" i="23"/>
  <c r="JQ40" i="23"/>
  <c r="JP40" i="23"/>
  <c r="JO40" i="23"/>
  <c r="JN40" i="23"/>
  <c r="JL40" i="23"/>
  <c r="JW39" i="23"/>
  <c r="JX39" i="23" s="1"/>
  <c r="JV39" i="23"/>
  <c r="JU39" i="23"/>
  <c r="JT39" i="23"/>
  <c r="JS39" i="23"/>
  <c r="JR39" i="23"/>
  <c r="JQ39" i="23"/>
  <c r="JP39" i="23"/>
  <c r="JO39" i="23"/>
  <c r="JN39" i="23"/>
  <c r="JL39" i="23"/>
  <c r="JW38" i="23"/>
  <c r="JV38" i="23"/>
  <c r="JU38" i="23"/>
  <c r="JT38" i="23"/>
  <c r="JS38" i="23"/>
  <c r="JR38" i="23"/>
  <c r="JQ38" i="23"/>
  <c r="JP38" i="23"/>
  <c r="JO38" i="23"/>
  <c r="JN38" i="23"/>
  <c r="JL38" i="23"/>
  <c r="JW37" i="23"/>
  <c r="JV37" i="23"/>
  <c r="JU37" i="23"/>
  <c r="JT37" i="23"/>
  <c r="JS37" i="23"/>
  <c r="JR37" i="23"/>
  <c r="JQ37" i="23"/>
  <c r="JP37" i="23"/>
  <c r="JO37" i="23"/>
  <c r="JN37" i="23"/>
  <c r="JL37" i="23"/>
  <c r="JW36" i="23"/>
  <c r="JV36" i="23"/>
  <c r="JU36" i="23"/>
  <c r="JT36" i="23"/>
  <c r="JS36" i="23"/>
  <c r="JR36" i="23"/>
  <c r="JQ36" i="23"/>
  <c r="JP36" i="23"/>
  <c r="JO36" i="23"/>
  <c r="JN36" i="23"/>
  <c r="JL36" i="23"/>
  <c r="JW35" i="23"/>
  <c r="JV35" i="23"/>
  <c r="JU35" i="23"/>
  <c r="JT35" i="23"/>
  <c r="JS35" i="23"/>
  <c r="JR35" i="23"/>
  <c r="JQ35" i="23"/>
  <c r="JP35" i="23"/>
  <c r="JO35" i="23"/>
  <c r="JN35" i="23"/>
  <c r="JL35" i="23"/>
  <c r="JW34" i="23"/>
  <c r="JV34" i="23"/>
  <c r="JU34" i="23"/>
  <c r="JT34" i="23"/>
  <c r="JS34" i="23"/>
  <c r="JR34" i="23"/>
  <c r="JQ34" i="23"/>
  <c r="JP34" i="23"/>
  <c r="JO34" i="23"/>
  <c r="JN34" i="23"/>
  <c r="JL34" i="23"/>
  <c r="JW33" i="23"/>
  <c r="JV33" i="23"/>
  <c r="JU33" i="23"/>
  <c r="JT33" i="23"/>
  <c r="JS33" i="23"/>
  <c r="JR33" i="23"/>
  <c r="JQ33" i="23"/>
  <c r="JP33" i="23"/>
  <c r="JO33" i="23"/>
  <c r="JN33" i="23"/>
  <c r="JL33" i="23"/>
  <c r="JW32" i="23"/>
  <c r="JV32" i="23"/>
  <c r="JU32" i="23"/>
  <c r="JT32" i="23"/>
  <c r="JS32" i="23"/>
  <c r="JR32" i="23"/>
  <c r="JQ32" i="23"/>
  <c r="JP32" i="23"/>
  <c r="JO32" i="23"/>
  <c r="JN32" i="23"/>
  <c r="JL32" i="23"/>
  <c r="JW31" i="23"/>
  <c r="JX31" i="23" s="1"/>
  <c r="JV31" i="23"/>
  <c r="JU31" i="23"/>
  <c r="JT31" i="23"/>
  <c r="JS31" i="23"/>
  <c r="JR31" i="23"/>
  <c r="JQ31" i="23"/>
  <c r="JP31" i="23"/>
  <c r="JO31" i="23"/>
  <c r="JN31" i="23"/>
  <c r="JL31" i="23"/>
  <c r="JW30" i="23"/>
  <c r="JV30" i="23"/>
  <c r="JU30" i="23"/>
  <c r="JT30" i="23"/>
  <c r="JS30" i="23"/>
  <c r="JR30" i="23"/>
  <c r="JQ30" i="23"/>
  <c r="JP30" i="23"/>
  <c r="JO30" i="23"/>
  <c r="JN30" i="23"/>
  <c r="JL30" i="23"/>
  <c r="JW29" i="23"/>
  <c r="JV29" i="23"/>
  <c r="JU29" i="23"/>
  <c r="JT29" i="23"/>
  <c r="JS29" i="23"/>
  <c r="JR29" i="23"/>
  <c r="JQ29" i="23"/>
  <c r="JP29" i="23"/>
  <c r="JO29" i="23"/>
  <c r="JN29" i="23"/>
  <c r="JL29" i="23"/>
  <c r="JW28" i="23"/>
  <c r="JV28" i="23"/>
  <c r="JU28" i="23"/>
  <c r="JT28" i="23"/>
  <c r="JS28" i="23"/>
  <c r="JR28" i="23"/>
  <c r="JQ28" i="23"/>
  <c r="JP28" i="23"/>
  <c r="JO28" i="23"/>
  <c r="JN28" i="23"/>
  <c r="JL28" i="23"/>
  <c r="JW27" i="23"/>
  <c r="JV27" i="23"/>
  <c r="JU27" i="23"/>
  <c r="JT27" i="23"/>
  <c r="JS27" i="23"/>
  <c r="JR27" i="23"/>
  <c r="JQ27" i="23"/>
  <c r="JP27" i="23"/>
  <c r="JO27" i="23"/>
  <c r="JN27" i="23"/>
  <c r="JL27" i="23"/>
  <c r="JW26" i="23"/>
  <c r="JV26" i="23"/>
  <c r="JU26" i="23"/>
  <c r="JT26" i="23"/>
  <c r="JS26" i="23"/>
  <c r="JR26" i="23"/>
  <c r="JQ26" i="23"/>
  <c r="JP26" i="23"/>
  <c r="JO26" i="23"/>
  <c r="JN26" i="23"/>
  <c r="JL26" i="23"/>
  <c r="JW25" i="23"/>
  <c r="JV25" i="23"/>
  <c r="JU25" i="23"/>
  <c r="JT25" i="23"/>
  <c r="JS25" i="23"/>
  <c r="JR25" i="23"/>
  <c r="JQ25" i="23"/>
  <c r="JP25" i="23"/>
  <c r="JO25" i="23"/>
  <c r="JN25" i="23"/>
  <c r="JL25" i="23"/>
  <c r="JW24" i="23"/>
  <c r="JV24" i="23"/>
  <c r="JU24" i="23"/>
  <c r="JT24" i="23"/>
  <c r="JS24" i="23"/>
  <c r="JR24" i="23"/>
  <c r="JQ24" i="23"/>
  <c r="JP24" i="23"/>
  <c r="JO24" i="23"/>
  <c r="JN24" i="23"/>
  <c r="JL24" i="23"/>
  <c r="JW23" i="23"/>
  <c r="JX23" i="23" s="1"/>
  <c r="JV23" i="23"/>
  <c r="JU23" i="23"/>
  <c r="JT23" i="23"/>
  <c r="JS23" i="23"/>
  <c r="JR23" i="23"/>
  <c r="JQ23" i="23"/>
  <c r="JP23" i="23"/>
  <c r="JO23" i="23"/>
  <c r="JN23" i="23"/>
  <c r="JL23" i="23"/>
  <c r="JW22" i="23"/>
  <c r="JV22" i="23"/>
  <c r="JU22" i="23"/>
  <c r="JT22" i="23"/>
  <c r="JS22" i="23"/>
  <c r="JR22" i="23"/>
  <c r="JQ22" i="23"/>
  <c r="JP22" i="23"/>
  <c r="JO22" i="23"/>
  <c r="JN22" i="23"/>
  <c r="JL22" i="23"/>
  <c r="JW21" i="23"/>
  <c r="JV21" i="23"/>
  <c r="JU21" i="23"/>
  <c r="JT21" i="23"/>
  <c r="JS21" i="23"/>
  <c r="JR21" i="23"/>
  <c r="JQ21" i="23"/>
  <c r="JP21" i="23"/>
  <c r="JO21" i="23"/>
  <c r="JN21" i="23"/>
  <c r="JL21" i="23"/>
  <c r="JW20" i="23"/>
  <c r="JV20" i="23"/>
  <c r="JU20" i="23"/>
  <c r="JT20" i="23"/>
  <c r="JS20" i="23"/>
  <c r="JR20" i="23"/>
  <c r="JQ20" i="23"/>
  <c r="JP20" i="23"/>
  <c r="JO20" i="23"/>
  <c r="JN20" i="23"/>
  <c r="JL20" i="23"/>
  <c r="JW19" i="23"/>
  <c r="JV19" i="23"/>
  <c r="JU19" i="23"/>
  <c r="JT19" i="23"/>
  <c r="JS19" i="23"/>
  <c r="JR19" i="23"/>
  <c r="JQ19" i="23"/>
  <c r="JP19" i="23"/>
  <c r="JO19" i="23"/>
  <c r="JN19" i="23"/>
  <c r="JL19" i="23"/>
  <c r="JW18" i="23"/>
  <c r="JV18" i="23"/>
  <c r="JU18" i="23"/>
  <c r="JT18" i="23"/>
  <c r="JS18" i="23"/>
  <c r="JR18" i="23"/>
  <c r="JQ18" i="23"/>
  <c r="JP18" i="23"/>
  <c r="JO18" i="23"/>
  <c r="JN18" i="23"/>
  <c r="JL18" i="23"/>
  <c r="JW17" i="23"/>
  <c r="JV17" i="23"/>
  <c r="JU17" i="23"/>
  <c r="JT17" i="23"/>
  <c r="JS17" i="23"/>
  <c r="JR17" i="23"/>
  <c r="JQ17" i="23"/>
  <c r="JP17" i="23"/>
  <c r="JO17" i="23"/>
  <c r="JN17" i="23"/>
  <c r="JL17" i="23"/>
  <c r="JW16" i="23"/>
  <c r="JV16" i="23"/>
  <c r="JU16" i="23"/>
  <c r="JT16" i="23"/>
  <c r="JS16" i="23"/>
  <c r="JR16" i="23"/>
  <c r="JQ16" i="23"/>
  <c r="JP16" i="23"/>
  <c r="JO16" i="23"/>
  <c r="JN16" i="23"/>
  <c r="JL16" i="23"/>
  <c r="JW15" i="23"/>
  <c r="JX15" i="23" s="1"/>
  <c r="JV15" i="23"/>
  <c r="JU15" i="23"/>
  <c r="JT15" i="23"/>
  <c r="JS15" i="23"/>
  <c r="JR15" i="23"/>
  <c r="JQ15" i="23"/>
  <c r="JP15" i="23"/>
  <c r="JO15" i="23"/>
  <c r="JN15" i="23"/>
  <c r="JL15" i="23"/>
  <c r="JW14" i="23"/>
  <c r="JV14" i="23"/>
  <c r="JU14" i="23"/>
  <c r="JT14" i="23"/>
  <c r="JS14" i="23"/>
  <c r="JR14" i="23"/>
  <c r="JQ14" i="23"/>
  <c r="JP14" i="23"/>
  <c r="JO14" i="23"/>
  <c r="JN14" i="23"/>
  <c r="JL14" i="23"/>
  <c r="JW13" i="23"/>
  <c r="JV13" i="23"/>
  <c r="JU13" i="23"/>
  <c r="JT13" i="23"/>
  <c r="JS13" i="23"/>
  <c r="JR13" i="23"/>
  <c r="JQ13" i="23"/>
  <c r="JP13" i="23"/>
  <c r="JO13" i="23"/>
  <c r="JN13" i="23"/>
  <c r="JL13" i="23"/>
  <c r="JW12" i="23"/>
  <c r="JV12" i="23"/>
  <c r="JU12" i="23"/>
  <c r="JT12" i="23"/>
  <c r="JS12" i="23"/>
  <c r="JR12" i="23"/>
  <c r="JQ12" i="23"/>
  <c r="JP12" i="23"/>
  <c r="JO12" i="23"/>
  <c r="JN12" i="23"/>
  <c r="JL12" i="23"/>
  <c r="JW11" i="23"/>
  <c r="JV11" i="23"/>
  <c r="JU11" i="23"/>
  <c r="JT11" i="23"/>
  <c r="JS11" i="23"/>
  <c r="JR11" i="23"/>
  <c r="JQ11" i="23"/>
  <c r="JP11" i="23"/>
  <c r="JO11" i="23"/>
  <c r="JN11" i="23"/>
  <c r="JL11" i="23"/>
  <c r="JW10" i="23"/>
  <c r="JV10" i="23"/>
  <c r="JU10" i="23"/>
  <c r="JT10" i="23"/>
  <c r="JS10" i="23"/>
  <c r="JR10" i="23"/>
  <c r="JQ10" i="23"/>
  <c r="JP10" i="23"/>
  <c r="JO10" i="23"/>
  <c r="JN10" i="23"/>
  <c r="JL10" i="23"/>
  <c r="JW9" i="23"/>
  <c r="JV9" i="23"/>
  <c r="JU9" i="23"/>
  <c r="JT9" i="23"/>
  <c r="JS9" i="23"/>
  <c r="JR9" i="23"/>
  <c r="JQ9" i="23"/>
  <c r="JP9" i="23"/>
  <c r="JO9" i="23"/>
  <c r="JN9" i="23"/>
  <c r="JL9" i="23"/>
  <c r="JW8" i="23"/>
  <c r="JV8" i="23"/>
  <c r="JU8" i="23"/>
  <c r="JT8" i="23"/>
  <c r="JS8" i="23"/>
  <c r="JR8" i="23"/>
  <c r="JQ8" i="23"/>
  <c r="JP8" i="23"/>
  <c r="JO8" i="23"/>
  <c r="JN8" i="23"/>
  <c r="JL8" i="23"/>
  <c r="JW7" i="23"/>
  <c r="JX7" i="23" s="1"/>
  <c r="JV7" i="23"/>
  <c r="JU7" i="23"/>
  <c r="JT7" i="23"/>
  <c r="JS7" i="23"/>
  <c r="JR7" i="23"/>
  <c r="JQ7" i="23"/>
  <c r="JP7" i="23"/>
  <c r="JO7" i="23"/>
  <c r="JN7" i="23"/>
  <c r="JL7" i="23"/>
  <c r="JW6" i="23"/>
  <c r="JV6" i="23"/>
  <c r="JU6" i="23"/>
  <c r="JT6" i="23"/>
  <c r="JS6" i="23"/>
  <c r="JR6" i="23"/>
  <c r="JQ6" i="23"/>
  <c r="JP6" i="23"/>
  <c r="JO6" i="23"/>
  <c r="JN6" i="23"/>
  <c r="JL6" i="23"/>
  <c r="JI6" i="23"/>
  <c r="IT6" i="23"/>
  <c r="BB145" i="14"/>
  <c r="BB146" i="14"/>
  <c r="BB147" i="14"/>
  <c r="BB148" i="14"/>
  <c r="BB149" i="14"/>
  <c r="JX18" i="23" l="1"/>
  <c r="JX34" i="23"/>
  <c r="JX10" i="23"/>
  <c r="JX26" i="23"/>
  <c r="JX42" i="23"/>
  <c r="JX50" i="23"/>
  <c r="JX58" i="23"/>
  <c r="JX11" i="23"/>
  <c r="JX19" i="23"/>
  <c r="JX27" i="23"/>
  <c r="JX35" i="23"/>
  <c r="JX43" i="23"/>
  <c r="JX51" i="23"/>
  <c r="JX59" i="23"/>
  <c r="JX13" i="23"/>
  <c r="JX21" i="23"/>
  <c r="JX29" i="23"/>
  <c r="JX37" i="23"/>
  <c r="JX45" i="23"/>
  <c r="JX53" i="23"/>
  <c r="JX24" i="23"/>
  <c r="JX32" i="23"/>
  <c r="JX40" i="23"/>
  <c r="JX48" i="23"/>
  <c r="JX38" i="23"/>
  <c r="JX9" i="23"/>
  <c r="JX17" i="23"/>
  <c r="JX25" i="23"/>
  <c r="JX33" i="23"/>
  <c r="JX41" i="23"/>
  <c r="JX49" i="23"/>
  <c r="JX57" i="23"/>
  <c r="JX8" i="23"/>
  <c r="JX16" i="23"/>
  <c r="JX56" i="23"/>
  <c r="JX14" i="23"/>
  <c r="JX22" i="23"/>
  <c r="JX30" i="23"/>
  <c r="JX46" i="23"/>
  <c r="JX54" i="23"/>
  <c r="JX12" i="23"/>
  <c r="JX20" i="23"/>
  <c r="JX28" i="23"/>
  <c r="JX36" i="23"/>
  <c r="JX44" i="23"/>
  <c r="JX52" i="23"/>
  <c r="JX60" i="23"/>
  <c r="JM22" i="23"/>
  <c r="JM30" i="23"/>
  <c r="JM38" i="23"/>
  <c r="JM46" i="23"/>
  <c r="JM14" i="23"/>
  <c r="JM58" i="23"/>
  <c r="JM60" i="23"/>
  <c r="JM56" i="23"/>
  <c r="JM23" i="23"/>
  <c r="JM31" i="23"/>
  <c r="JM47" i="23"/>
  <c r="JM55" i="23"/>
  <c r="JM15" i="23"/>
  <c r="JM39" i="23"/>
  <c r="JM8" i="23"/>
  <c r="JM16" i="23"/>
  <c r="JM24" i="23"/>
  <c r="JM32" i="23"/>
  <c r="JM40" i="23"/>
  <c r="JM48" i="23"/>
  <c r="JM19" i="23"/>
  <c r="JM51" i="23"/>
  <c r="JM35" i="23"/>
  <c r="JM59" i="23"/>
  <c r="JM7" i="23"/>
  <c r="JM13" i="23"/>
  <c r="JM21" i="23"/>
  <c r="JM29" i="23"/>
  <c r="JM37" i="23"/>
  <c r="JM45" i="23"/>
  <c r="JM53" i="23"/>
  <c r="JM10" i="23"/>
  <c r="JM17" i="23"/>
  <c r="JM26" i="23"/>
  <c r="JM33" i="23"/>
  <c r="JM42" i="23"/>
  <c r="JM49" i="23"/>
  <c r="JM54" i="23"/>
  <c r="JM20" i="23"/>
  <c r="JM36" i="23"/>
  <c r="JM52" i="23"/>
  <c r="JM27" i="23"/>
  <c r="JM9" i="23"/>
  <c r="JM18" i="23"/>
  <c r="JM25" i="23"/>
  <c r="JM34" i="23"/>
  <c r="JM41" i="23"/>
  <c r="JM50" i="23"/>
  <c r="JM43" i="23"/>
  <c r="JM57" i="23"/>
  <c r="JM12" i="23"/>
  <c r="JM28" i="23"/>
  <c r="JM44" i="23"/>
  <c r="JM11" i="23"/>
  <c r="BV60" i="23"/>
  <c r="BG60" i="23"/>
  <c r="AR60" i="23"/>
  <c r="AC60" i="23"/>
  <c r="GK60" i="22"/>
  <c r="GJ60" i="22"/>
  <c r="GI60" i="22"/>
  <c r="GH60" i="22"/>
  <c r="GG60" i="22"/>
  <c r="GF60" i="22"/>
  <c r="GE60" i="22"/>
  <c r="GD60" i="22"/>
  <c r="GC60" i="22"/>
  <c r="GB60" i="22"/>
  <c r="FZ60" i="22"/>
  <c r="AY22" i="2"/>
  <c r="AY21" i="2"/>
  <c r="AX22" i="2"/>
  <c r="AW22" i="2"/>
  <c r="AV22" i="2"/>
  <c r="AX21" i="2"/>
  <c r="AW21" i="2"/>
  <c r="AV21" i="2"/>
  <c r="T204" i="20"/>
  <c r="S204" i="20"/>
  <c r="R204" i="20"/>
  <c r="Q204" i="20"/>
  <c r="P204" i="20"/>
  <c r="O204" i="20"/>
  <c r="T203" i="20"/>
  <c r="S203" i="20"/>
  <c r="R203" i="20"/>
  <c r="Q203" i="20"/>
  <c r="P203" i="20"/>
  <c r="O203" i="20"/>
  <c r="T202" i="20"/>
  <c r="S202" i="20"/>
  <c r="R202" i="20"/>
  <c r="Q202" i="20"/>
  <c r="P202" i="20"/>
  <c r="O202" i="20"/>
  <c r="T201" i="20"/>
  <c r="S201" i="20"/>
  <c r="R201" i="20"/>
  <c r="Q201" i="20"/>
  <c r="P201" i="20"/>
  <c r="O201" i="20"/>
  <c r="T200" i="20"/>
  <c r="S200" i="20"/>
  <c r="R200" i="20"/>
  <c r="Q200" i="20"/>
  <c r="P200" i="20"/>
  <c r="O200" i="20"/>
  <c r="T107" i="21"/>
  <c r="S107" i="21"/>
  <c r="R107" i="21"/>
  <c r="Q107" i="21"/>
  <c r="P107" i="21"/>
  <c r="T68" i="21"/>
  <c r="S68" i="21"/>
  <c r="R68" i="21"/>
  <c r="Q68" i="21"/>
  <c r="P68" i="21"/>
  <c r="T71" i="18"/>
  <c r="S71" i="18"/>
  <c r="R71" i="18"/>
  <c r="Q71" i="18"/>
  <c r="P71" i="18"/>
  <c r="O71" i="18"/>
  <c r="N58" i="17"/>
  <c r="M58" i="17"/>
  <c r="L58" i="17"/>
  <c r="K58" i="17"/>
  <c r="J58" i="17"/>
  <c r="I58" i="17"/>
  <c r="GL60" i="22" l="1"/>
  <c r="GA60" i="22"/>
  <c r="DO6" i="23"/>
  <c r="GK59" i="22"/>
  <c r="GJ59" i="22"/>
  <c r="GI59" i="22"/>
  <c r="GH59" i="22"/>
  <c r="GG59" i="22"/>
  <c r="GF59" i="22"/>
  <c r="GE59" i="22"/>
  <c r="GD59" i="22"/>
  <c r="GC59" i="22"/>
  <c r="GB59" i="22"/>
  <c r="FZ59" i="22"/>
  <c r="GL59" i="22" l="1"/>
  <c r="GA59" i="22"/>
  <c r="AY23" i="2"/>
  <c r="AY20" i="2"/>
  <c r="AY19" i="2"/>
  <c r="AY18" i="2"/>
  <c r="AY17" i="2"/>
  <c r="AY16" i="2"/>
  <c r="AY15" i="2"/>
  <c r="AY14" i="2"/>
  <c r="AY13" i="2"/>
  <c r="AY12" i="2"/>
  <c r="AY11" i="2"/>
  <c r="AY42" i="19" l="1"/>
  <c r="AY41" i="19"/>
  <c r="AY40" i="19"/>
  <c r="AY39" i="19"/>
  <c r="AY38" i="19"/>
  <c r="AY37" i="19"/>
  <c r="AY34" i="19"/>
  <c r="AY33" i="19"/>
  <c r="AY32" i="19"/>
  <c r="AY19" i="19"/>
  <c r="AY18" i="19"/>
  <c r="AY17" i="19"/>
  <c r="AY15" i="19"/>
  <c r="AY13" i="19"/>
  <c r="AY12" i="19"/>
  <c r="AY11" i="19"/>
  <c r="AY28" i="13"/>
  <c r="AY27" i="13"/>
  <c r="AY46" i="13" s="1"/>
  <c r="AY23" i="13"/>
  <c r="AY22" i="13"/>
  <c r="AY19" i="13"/>
  <c r="AY18" i="13"/>
  <c r="AY17" i="13"/>
  <c r="AY16" i="13"/>
  <c r="AY15" i="13"/>
  <c r="AY14" i="13"/>
  <c r="AY13" i="13"/>
  <c r="AY39" i="13" l="1"/>
  <c r="AY47" i="13"/>
  <c r="AY38" i="13"/>
  <c r="S249" i="21"/>
  <c r="AN45" i="8" l="1"/>
  <c r="AN31" i="8" l="1"/>
  <c r="AN46" i="8" l="1"/>
  <c r="AN32" i="8"/>
  <c r="T199" i="20"/>
  <c r="S199" i="20"/>
  <c r="R199" i="20"/>
  <c r="Q199" i="20"/>
  <c r="P199" i="20"/>
  <c r="O199" i="20"/>
  <c r="T198" i="20"/>
  <c r="S198" i="20"/>
  <c r="R198" i="20"/>
  <c r="Q198" i="20"/>
  <c r="P198" i="20"/>
  <c r="O198" i="20"/>
  <c r="T197" i="20"/>
  <c r="S197" i="20"/>
  <c r="R197" i="20"/>
  <c r="Q197" i="20"/>
  <c r="P197" i="20"/>
  <c r="O197" i="20"/>
  <c r="T196" i="20"/>
  <c r="S196" i="20"/>
  <c r="R196" i="20"/>
  <c r="Q196" i="20"/>
  <c r="P196" i="20"/>
  <c r="O196" i="20"/>
  <c r="AT71" i="8" l="1"/>
  <c r="AT70" i="8"/>
  <c r="AT69" i="8"/>
  <c r="AT68" i="8"/>
  <c r="AT67" i="8"/>
  <c r="AT66" i="8"/>
  <c r="AT65" i="8"/>
  <c r="AT62" i="8"/>
  <c r="AT57" i="8"/>
  <c r="AT56" i="8"/>
  <c r="AT55" i="8"/>
  <c r="AT54" i="8"/>
  <c r="AT53" i="8"/>
  <c r="AT52" i="8"/>
  <c r="AT51" i="8"/>
  <c r="AT48" i="8"/>
  <c r="AT43" i="8"/>
  <c r="AT42" i="8"/>
  <c r="AT41" i="8"/>
  <c r="AT40" i="8"/>
  <c r="AT39" i="8"/>
  <c r="AT38" i="8"/>
  <c r="AT37" i="8"/>
  <c r="AT34" i="8"/>
  <c r="AT29" i="8"/>
  <c r="AT28" i="8"/>
  <c r="AT27" i="8"/>
  <c r="AT26" i="8"/>
  <c r="AT25" i="8"/>
  <c r="AT24" i="8"/>
  <c r="AT23" i="8"/>
  <c r="AT20" i="8"/>
  <c r="AT14" i="8"/>
  <c r="AT13" i="8"/>
  <c r="AT12" i="8"/>
  <c r="AT11" i="8"/>
  <c r="AT10" i="8"/>
  <c r="AT9" i="8"/>
  <c r="AT6" i="8"/>
  <c r="AT5" i="8"/>
  <c r="AT4" i="8"/>
  <c r="AN17" i="8"/>
  <c r="AN18" i="8" l="1"/>
  <c r="O193" i="20"/>
  <c r="P193" i="20"/>
  <c r="Q193" i="20"/>
  <c r="R193" i="20"/>
  <c r="S193" i="20"/>
  <c r="T193" i="20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BV59" i="23" l="1"/>
  <c r="BG59" i="23"/>
  <c r="AR59" i="23"/>
  <c r="AC59" i="23"/>
  <c r="ED6" i="23"/>
  <c r="ES6" i="23"/>
  <c r="FH6" i="23"/>
  <c r="FW6" i="23"/>
  <c r="IE6" i="23"/>
  <c r="T106" i="21"/>
  <c r="S106" i="21"/>
  <c r="R106" i="21"/>
  <c r="Q106" i="21"/>
  <c r="P106" i="21"/>
  <c r="T67" i="21"/>
  <c r="S67" i="21"/>
  <c r="R67" i="21"/>
  <c r="Q67" i="21"/>
  <c r="P67" i="21"/>
  <c r="T70" i="18"/>
  <c r="S70" i="18"/>
  <c r="R70" i="18"/>
  <c r="Q70" i="18"/>
  <c r="P70" i="18"/>
  <c r="O70" i="18"/>
  <c r="N57" i="17"/>
  <c r="M57" i="17"/>
  <c r="L57" i="17"/>
  <c r="K57" i="17"/>
  <c r="J57" i="17"/>
  <c r="JX6" i="23" l="1"/>
  <c r="JM6" i="23"/>
  <c r="T195" i="20"/>
  <c r="S195" i="20"/>
  <c r="R195" i="20"/>
  <c r="Q195" i="20"/>
  <c r="P195" i="20"/>
  <c r="O195" i="20"/>
  <c r="O192" i="20"/>
  <c r="P192" i="20"/>
  <c r="Q192" i="20"/>
  <c r="R192" i="20"/>
  <c r="S192" i="20"/>
  <c r="T192" i="20"/>
  <c r="AN183" i="8"/>
  <c r="AN182" i="8"/>
  <c r="AN181" i="8"/>
  <c r="AN180" i="8"/>
  <c r="AN179" i="8"/>
  <c r="AN147" i="8"/>
  <c r="AN146" i="8"/>
  <c r="AN145" i="8"/>
  <c r="AN144" i="8"/>
  <c r="AN143" i="8"/>
  <c r="AN81" i="8"/>
  <c r="AN115" i="8" s="1"/>
  <c r="AN80" i="8"/>
  <c r="AN114" i="8" s="1"/>
  <c r="AN79" i="8"/>
  <c r="AN113" i="8" s="1"/>
  <c r="AN78" i="8"/>
  <c r="AN112" i="8" l="1"/>
  <c r="AN87" i="8"/>
  <c r="AN88" i="8" s="1"/>
  <c r="AN184" i="8"/>
  <c r="HP6" i="23" l="1"/>
  <c r="HA6" i="23"/>
  <c r="GL6" i="23"/>
  <c r="GK58" i="22"/>
  <c r="GJ58" i="22"/>
  <c r="GI58" i="22"/>
  <c r="GH58" i="22"/>
  <c r="GG58" i="22"/>
  <c r="GF58" i="22"/>
  <c r="GE58" i="22"/>
  <c r="GD58" i="22"/>
  <c r="GC58" i="22"/>
  <c r="GB58" i="22"/>
  <c r="GK57" i="22"/>
  <c r="GJ57" i="22"/>
  <c r="GI57" i="22"/>
  <c r="GH57" i="22"/>
  <c r="GG57" i="22"/>
  <c r="GF57" i="22"/>
  <c r="GE57" i="22"/>
  <c r="GD57" i="22"/>
  <c r="GC57" i="22"/>
  <c r="GB57" i="22"/>
  <c r="GK56" i="22"/>
  <c r="GL56" i="22" s="1"/>
  <c r="GJ56" i="22"/>
  <c r="GI56" i="22"/>
  <c r="GH56" i="22"/>
  <c r="GG56" i="22"/>
  <c r="GF56" i="22"/>
  <c r="GE56" i="22"/>
  <c r="GD56" i="22"/>
  <c r="GC56" i="22"/>
  <c r="GB56" i="22"/>
  <c r="GK55" i="22"/>
  <c r="GJ55" i="22"/>
  <c r="GI55" i="22"/>
  <c r="GH55" i="22"/>
  <c r="GG55" i="22"/>
  <c r="GF55" i="22"/>
  <c r="GE55" i="22"/>
  <c r="GD55" i="22"/>
  <c r="GC55" i="22"/>
  <c r="GB55" i="22"/>
  <c r="GK54" i="22"/>
  <c r="GJ54" i="22"/>
  <c r="GI54" i="22"/>
  <c r="GH54" i="22"/>
  <c r="GG54" i="22"/>
  <c r="GF54" i="22"/>
  <c r="GE54" i="22"/>
  <c r="GD54" i="22"/>
  <c r="GC54" i="22"/>
  <c r="GB54" i="22"/>
  <c r="GK53" i="22"/>
  <c r="GJ53" i="22"/>
  <c r="GI53" i="22"/>
  <c r="GH53" i="22"/>
  <c r="GG53" i="22"/>
  <c r="GF53" i="22"/>
  <c r="GE53" i="22"/>
  <c r="GD53" i="22"/>
  <c r="GC53" i="22"/>
  <c r="GB53" i="22"/>
  <c r="GK52" i="22"/>
  <c r="GL52" i="22" s="1"/>
  <c r="GJ52" i="22"/>
  <c r="GI52" i="22"/>
  <c r="GH52" i="22"/>
  <c r="GG52" i="22"/>
  <c r="GF52" i="22"/>
  <c r="GE52" i="22"/>
  <c r="GD52" i="22"/>
  <c r="GC52" i="22"/>
  <c r="GB52" i="22"/>
  <c r="GK51" i="22"/>
  <c r="GJ51" i="22"/>
  <c r="GI51" i="22"/>
  <c r="GH51" i="22"/>
  <c r="GG51" i="22"/>
  <c r="GF51" i="22"/>
  <c r="GE51" i="22"/>
  <c r="GD51" i="22"/>
  <c r="GC51" i="22"/>
  <c r="GB51" i="22"/>
  <c r="GK50" i="22"/>
  <c r="GJ50" i="22"/>
  <c r="GI50" i="22"/>
  <c r="GH50" i="22"/>
  <c r="GG50" i="22"/>
  <c r="GF50" i="22"/>
  <c r="GE50" i="22"/>
  <c r="GD50" i="22"/>
  <c r="GC50" i="22"/>
  <c r="GB50" i="22"/>
  <c r="GK49" i="22"/>
  <c r="GJ49" i="22"/>
  <c r="GI49" i="22"/>
  <c r="GH49" i="22"/>
  <c r="GG49" i="22"/>
  <c r="GF49" i="22"/>
  <c r="GE49" i="22"/>
  <c r="GD49" i="22"/>
  <c r="GC49" i="22"/>
  <c r="GB49" i="22"/>
  <c r="GK48" i="22"/>
  <c r="GL48" i="22" s="1"/>
  <c r="GJ48" i="22"/>
  <c r="GI48" i="22"/>
  <c r="GH48" i="22"/>
  <c r="GG48" i="22"/>
  <c r="GF48" i="22"/>
  <c r="GE48" i="22"/>
  <c r="GD48" i="22"/>
  <c r="GC48" i="22"/>
  <c r="GB48" i="22"/>
  <c r="GK47" i="22"/>
  <c r="GJ47" i="22"/>
  <c r="GI47" i="22"/>
  <c r="GH47" i="22"/>
  <c r="GG47" i="22"/>
  <c r="GF47" i="22"/>
  <c r="GE47" i="22"/>
  <c r="GD47" i="22"/>
  <c r="GC47" i="22"/>
  <c r="GB47" i="22"/>
  <c r="GK46" i="22"/>
  <c r="GJ46" i="22"/>
  <c r="GI46" i="22"/>
  <c r="GH46" i="22"/>
  <c r="GG46" i="22"/>
  <c r="GF46" i="22"/>
  <c r="GE46" i="22"/>
  <c r="GD46" i="22"/>
  <c r="GC46" i="22"/>
  <c r="GB46" i="22"/>
  <c r="GK45" i="22"/>
  <c r="GJ45" i="22"/>
  <c r="GI45" i="22"/>
  <c r="GH45" i="22"/>
  <c r="GG45" i="22"/>
  <c r="GF45" i="22"/>
  <c r="GE45" i="22"/>
  <c r="GD45" i="22"/>
  <c r="GC45" i="22"/>
  <c r="GB45" i="22"/>
  <c r="GK44" i="22"/>
  <c r="GL44" i="22" s="1"/>
  <c r="GJ44" i="22"/>
  <c r="GI44" i="22"/>
  <c r="GH44" i="22"/>
  <c r="GG44" i="22"/>
  <c r="GF44" i="22"/>
  <c r="GE44" i="22"/>
  <c r="GD44" i="22"/>
  <c r="GC44" i="22"/>
  <c r="GB44" i="22"/>
  <c r="GK43" i="22"/>
  <c r="GJ43" i="22"/>
  <c r="GI43" i="22"/>
  <c r="GH43" i="22"/>
  <c r="GG43" i="22"/>
  <c r="GF43" i="22"/>
  <c r="GE43" i="22"/>
  <c r="GD43" i="22"/>
  <c r="GC43" i="22"/>
  <c r="GB43" i="22"/>
  <c r="GK42" i="22"/>
  <c r="GJ42" i="22"/>
  <c r="GI42" i="22"/>
  <c r="GH42" i="22"/>
  <c r="GG42" i="22"/>
  <c r="GF42" i="22"/>
  <c r="GE42" i="22"/>
  <c r="GD42" i="22"/>
  <c r="GC42" i="22"/>
  <c r="GB42" i="22"/>
  <c r="GK41" i="22"/>
  <c r="GJ41" i="22"/>
  <c r="GI41" i="22"/>
  <c r="GH41" i="22"/>
  <c r="GG41" i="22"/>
  <c r="GF41" i="22"/>
  <c r="GE41" i="22"/>
  <c r="GD41" i="22"/>
  <c r="GC41" i="22"/>
  <c r="GB41" i="22"/>
  <c r="GK40" i="22"/>
  <c r="GL40" i="22" s="1"/>
  <c r="GJ40" i="22"/>
  <c r="GI40" i="22"/>
  <c r="GH40" i="22"/>
  <c r="GG40" i="22"/>
  <c r="GF40" i="22"/>
  <c r="GE40" i="22"/>
  <c r="GD40" i="22"/>
  <c r="GC40" i="22"/>
  <c r="GB40" i="22"/>
  <c r="GK39" i="22"/>
  <c r="GJ39" i="22"/>
  <c r="GI39" i="22"/>
  <c r="GH39" i="22"/>
  <c r="GG39" i="22"/>
  <c r="GF39" i="22"/>
  <c r="GE39" i="22"/>
  <c r="GD39" i="22"/>
  <c r="GC39" i="22"/>
  <c r="GB39" i="22"/>
  <c r="GK38" i="22"/>
  <c r="GJ38" i="22"/>
  <c r="GI38" i="22"/>
  <c r="GH38" i="22"/>
  <c r="GG38" i="22"/>
  <c r="GF38" i="22"/>
  <c r="GE38" i="22"/>
  <c r="GD38" i="22"/>
  <c r="GC38" i="22"/>
  <c r="GB38" i="22"/>
  <c r="GK37" i="22"/>
  <c r="GJ37" i="22"/>
  <c r="GI37" i="22"/>
  <c r="GH37" i="22"/>
  <c r="GG37" i="22"/>
  <c r="GF37" i="22"/>
  <c r="GE37" i="22"/>
  <c r="GD37" i="22"/>
  <c r="GC37" i="22"/>
  <c r="GB37" i="22"/>
  <c r="GK36" i="22"/>
  <c r="GL36" i="22" s="1"/>
  <c r="GJ36" i="22"/>
  <c r="GI36" i="22"/>
  <c r="GH36" i="22"/>
  <c r="GG36" i="22"/>
  <c r="GF36" i="22"/>
  <c r="GE36" i="22"/>
  <c r="GD36" i="22"/>
  <c r="GC36" i="22"/>
  <c r="GB36" i="22"/>
  <c r="GK35" i="22"/>
  <c r="GJ35" i="22"/>
  <c r="GI35" i="22"/>
  <c r="GH35" i="22"/>
  <c r="GG35" i="22"/>
  <c r="GF35" i="22"/>
  <c r="GE35" i="22"/>
  <c r="GD35" i="22"/>
  <c r="GC35" i="22"/>
  <c r="GB35" i="22"/>
  <c r="GK34" i="22"/>
  <c r="GJ34" i="22"/>
  <c r="GI34" i="22"/>
  <c r="GH34" i="22"/>
  <c r="GG34" i="22"/>
  <c r="GF34" i="22"/>
  <c r="GE34" i="22"/>
  <c r="GD34" i="22"/>
  <c r="GC34" i="22"/>
  <c r="GB34" i="22"/>
  <c r="GK33" i="22"/>
  <c r="GJ33" i="22"/>
  <c r="GI33" i="22"/>
  <c r="GH33" i="22"/>
  <c r="GG33" i="22"/>
  <c r="GF33" i="22"/>
  <c r="GE33" i="22"/>
  <c r="GD33" i="22"/>
  <c r="GC33" i="22"/>
  <c r="GB33" i="22"/>
  <c r="GK32" i="22"/>
  <c r="GL32" i="22" s="1"/>
  <c r="GJ32" i="22"/>
  <c r="GI32" i="22"/>
  <c r="GH32" i="22"/>
  <c r="GG32" i="22"/>
  <c r="GF32" i="22"/>
  <c r="GE32" i="22"/>
  <c r="GD32" i="22"/>
  <c r="GC32" i="22"/>
  <c r="GB32" i="22"/>
  <c r="GK31" i="22"/>
  <c r="GJ31" i="22"/>
  <c r="GI31" i="22"/>
  <c r="GH31" i="22"/>
  <c r="GG31" i="22"/>
  <c r="GF31" i="22"/>
  <c r="GE31" i="22"/>
  <c r="GD31" i="22"/>
  <c r="GC31" i="22"/>
  <c r="GB31" i="22"/>
  <c r="GK30" i="22"/>
  <c r="GJ30" i="22"/>
  <c r="GI30" i="22"/>
  <c r="GH30" i="22"/>
  <c r="GG30" i="22"/>
  <c r="GF30" i="22"/>
  <c r="GE30" i="22"/>
  <c r="GD30" i="22"/>
  <c r="GC30" i="22"/>
  <c r="GB30" i="22"/>
  <c r="GK29" i="22"/>
  <c r="GJ29" i="22"/>
  <c r="GI29" i="22"/>
  <c r="GH29" i="22"/>
  <c r="GG29" i="22"/>
  <c r="GF29" i="22"/>
  <c r="GE29" i="22"/>
  <c r="GD29" i="22"/>
  <c r="GC29" i="22"/>
  <c r="GB29" i="22"/>
  <c r="GK28" i="22"/>
  <c r="GL28" i="22" s="1"/>
  <c r="GJ28" i="22"/>
  <c r="GI28" i="22"/>
  <c r="GH28" i="22"/>
  <c r="GG28" i="22"/>
  <c r="GF28" i="22"/>
  <c r="GE28" i="22"/>
  <c r="GD28" i="22"/>
  <c r="GC28" i="22"/>
  <c r="GB28" i="22"/>
  <c r="GK27" i="22"/>
  <c r="GJ27" i="22"/>
  <c r="GI27" i="22"/>
  <c r="GH27" i="22"/>
  <c r="GG27" i="22"/>
  <c r="GF27" i="22"/>
  <c r="GE27" i="22"/>
  <c r="GD27" i="22"/>
  <c r="GC27" i="22"/>
  <c r="GB27" i="22"/>
  <c r="GK26" i="22"/>
  <c r="GJ26" i="22"/>
  <c r="GI26" i="22"/>
  <c r="GH26" i="22"/>
  <c r="GG26" i="22"/>
  <c r="GF26" i="22"/>
  <c r="GE26" i="22"/>
  <c r="GD26" i="22"/>
  <c r="GC26" i="22"/>
  <c r="GB26" i="22"/>
  <c r="GK25" i="22"/>
  <c r="GJ25" i="22"/>
  <c r="GI25" i="22"/>
  <c r="GH25" i="22"/>
  <c r="GG25" i="22"/>
  <c r="GF25" i="22"/>
  <c r="GE25" i="22"/>
  <c r="GD25" i="22"/>
  <c r="GC25" i="22"/>
  <c r="GB25" i="22"/>
  <c r="GK24" i="22"/>
  <c r="GL24" i="22" s="1"/>
  <c r="GJ24" i="22"/>
  <c r="GI24" i="22"/>
  <c r="GH24" i="22"/>
  <c r="GG24" i="22"/>
  <c r="GF24" i="22"/>
  <c r="GE24" i="22"/>
  <c r="GD24" i="22"/>
  <c r="GC24" i="22"/>
  <c r="GB24" i="22"/>
  <c r="GK23" i="22"/>
  <c r="GJ23" i="22"/>
  <c r="GI23" i="22"/>
  <c r="GH23" i="22"/>
  <c r="GG23" i="22"/>
  <c r="GF23" i="22"/>
  <c r="GE23" i="22"/>
  <c r="GD23" i="22"/>
  <c r="GC23" i="22"/>
  <c r="GB23" i="22"/>
  <c r="GK22" i="22"/>
  <c r="GJ22" i="22"/>
  <c r="GI22" i="22"/>
  <c r="GH22" i="22"/>
  <c r="GG22" i="22"/>
  <c r="GF22" i="22"/>
  <c r="GE22" i="22"/>
  <c r="GD22" i="22"/>
  <c r="GC22" i="22"/>
  <c r="GB22" i="22"/>
  <c r="GK21" i="22"/>
  <c r="GJ21" i="22"/>
  <c r="GI21" i="22"/>
  <c r="GH21" i="22"/>
  <c r="GG21" i="22"/>
  <c r="GF21" i="22"/>
  <c r="GE21" i="22"/>
  <c r="GD21" i="22"/>
  <c r="GC21" i="22"/>
  <c r="GB21" i="22"/>
  <c r="GK20" i="22"/>
  <c r="GL20" i="22" s="1"/>
  <c r="GJ20" i="22"/>
  <c r="GI20" i="22"/>
  <c r="GH20" i="22"/>
  <c r="GG20" i="22"/>
  <c r="GF20" i="22"/>
  <c r="GE20" i="22"/>
  <c r="GD20" i="22"/>
  <c r="GC20" i="22"/>
  <c r="GB20" i="22"/>
  <c r="GK19" i="22"/>
  <c r="GJ19" i="22"/>
  <c r="GI19" i="22"/>
  <c r="GH19" i="22"/>
  <c r="GG19" i="22"/>
  <c r="GF19" i="22"/>
  <c r="GE19" i="22"/>
  <c r="GD19" i="22"/>
  <c r="GC19" i="22"/>
  <c r="GB19" i="22"/>
  <c r="GK18" i="22"/>
  <c r="GJ18" i="22"/>
  <c r="GI18" i="22"/>
  <c r="GH18" i="22"/>
  <c r="GG18" i="22"/>
  <c r="GF18" i="22"/>
  <c r="GE18" i="22"/>
  <c r="GD18" i="22"/>
  <c r="GC18" i="22"/>
  <c r="GB18" i="22"/>
  <c r="FZ58" i="22"/>
  <c r="FZ57" i="22"/>
  <c r="FZ56" i="22"/>
  <c r="FZ55" i="22"/>
  <c r="FZ54" i="22"/>
  <c r="FZ53" i="22"/>
  <c r="FZ52" i="22"/>
  <c r="FZ51" i="22"/>
  <c r="FZ50" i="22"/>
  <c r="FZ49" i="22"/>
  <c r="FZ48" i="22"/>
  <c r="FZ47" i="22"/>
  <c r="FZ46" i="22"/>
  <c r="FZ45" i="22"/>
  <c r="FZ44" i="22"/>
  <c r="FZ43" i="22"/>
  <c r="FZ42" i="22"/>
  <c r="FZ41" i="22"/>
  <c r="FZ40" i="22"/>
  <c r="FZ39" i="22"/>
  <c r="FZ38" i="22"/>
  <c r="FZ37" i="22"/>
  <c r="FZ36" i="22"/>
  <c r="FZ35" i="22"/>
  <c r="FZ34" i="22"/>
  <c r="FZ33" i="22"/>
  <c r="FZ32" i="22"/>
  <c r="FZ31" i="22"/>
  <c r="FZ30" i="22"/>
  <c r="FZ29" i="22"/>
  <c r="FZ28" i="22"/>
  <c r="FZ27" i="22"/>
  <c r="FZ26" i="22"/>
  <c r="FZ25" i="22"/>
  <c r="FZ24" i="22"/>
  <c r="FZ23" i="22"/>
  <c r="FZ22" i="22"/>
  <c r="FZ21" i="22"/>
  <c r="FZ20" i="22"/>
  <c r="FZ19" i="22"/>
  <c r="FZ18" i="22"/>
  <c r="AW52" i="19"/>
  <c r="AW51" i="19"/>
  <c r="AW50" i="19"/>
  <c r="AW49" i="19"/>
  <c r="AW48" i="19"/>
  <c r="T191" i="20"/>
  <c r="S191" i="20"/>
  <c r="R191" i="20"/>
  <c r="Q191" i="20"/>
  <c r="P191" i="20"/>
  <c r="O191" i="20"/>
  <c r="BE149" i="14"/>
  <c r="GL21" i="22" l="1"/>
  <c r="GL25" i="22"/>
  <c r="GL29" i="22"/>
  <c r="GL33" i="22"/>
  <c r="GL37" i="22"/>
  <c r="GL41" i="22"/>
  <c r="GL45" i="22"/>
  <c r="GL49" i="22"/>
  <c r="GL53" i="22"/>
  <c r="GL57" i="22"/>
  <c r="GL18" i="22"/>
  <c r="GL26" i="22"/>
  <c r="GL30" i="22"/>
  <c r="GL38" i="22"/>
  <c r="GL46" i="22"/>
  <c r="GL19" i="22"/>
  <c r="GL23" i="22"/>
  <c r="GL27" i="22"/>
  <c r="GL31" i="22"/>
  <c r="GL35" i="22"/>
  <c r="GL39" i="22"/>
  <c r="GL43" i="22"/>
  <c r="GL47" i="22"/>
  <c r="GL51" i="22"/>
  <c r="GL55" i="22"/>
  <c r="GL22" i="22"/>
  <c r="GL34" i="22"/>
  <c r="GL42" i="22"/>
  <c r="GL50" i="22"/>
  <c r="GL54" i="22"/>
  <c r="GL58" i="22"/>
  <c r="GA18" i="22"/>
  <c r="GA19" i="22"/>
  <c r="GA20" i="22"/>
  <c r="GA21" i="22"/>
  <c r="GA22" i="22"/>
  <c r="GA23" i="22"/>
  <c r="GA24" i="22"/>
  <c r="GA25" i="22"/>
  <c r="GA26" i="22"/>
  <c r="GA27" i="22"/>
  <c r="GA28" i="22"/>
  <c r="GA29" i="22"/>
  <c r="GA30" i="22"/>
  <c r="GA31" i="22"/>
  <c r="GA32" i="22"/>
  <c r="GA33" i="22"/>
  <c r="GA34" i="22"/>
  <c r="GA35" i="22"/>
  <c r="GA36" i="22"/>
  <c r="GA37" i="22"/>
  <c r="GA38" i="22"/>
  <c r="GA39" i="22"/>
  <c r="GA40" i="22"/>
  <c r="GA41" i="22"/>
  <c r="GA42" i="22"/>
  <c r="GA43" i="22"/>
  <c r="GA44" i="22"/>
  <c r="GA45" i="22"/>
  <c r="GA46" i="22"/>
  <c r="GA47" i="22"/>
  <c r="GA48" i="22"/>
  <c r="GA49" i="22"/>
  <c r="GA50" i="22"/>
  <c r="GA51" i="22"/>
  <c r="GA52" i="22"/>
  <c r="GA53" i="22"/>
  <c r="GA54" i="22"/>
  <c r="GA55" i="22"/>
  <c r="GA56" i="22"/>
  <c r="GA57" i="22"/>
  <c r="GA58" i="22"/>
  <c r="BO88" i="14"/>
  <c r="BO87" i="14"/>
  <c r="BO86" i="14"/>
  <c r="BO85" i="14"/>
  <c r="BO84" i="14"/>
  <c r="BO83" i="14"/>
  <c r="BO82" i="14"/>
  <c r="BO81" i="14"/>
  <c r="BO80" i="14"/>
  <c r="BO79" i="14"/>
  <c r="BO78" i="14"/>
  <c r="BO77" i="14"/>
  <c r="BO76" i="14"/>
  <c r="BO75" i="14"/>
  <c r="BO74" i="14"/>
  <c r="BO73" i="14"/>
  <c r="BO72" i="14"/>
  <c r="BO71" i="14"/>
  <c r="BO70" i="14"/>
  <c r="O190" i="20"/>
  <c r="P190" i="20"/>
  <c r="Q190" i="20"/>
  <c r="R190" i="20"/>
  <c r="S190" i="20"/>
  <c r="T190" i="20"/>
  <c r="BV58" i="23" l="1"/>
  <c r="BG58" i="23"/>
  <c r="AR58" i="23"/>
  <c r="AC58" i="23"/>
  <c r="BV57" i="23"/>
  <c r="BG57" i="23"/>
  <c r="AR57" i="23"/>
  <c r="AC57" i="23"/>
  <c r="BV56" i="23"/>
  <c r="BG56" i="23"/>
  <c r="AR56" i="23"/>
  <c r="AC56" i="23"/>
  <c r="BV55" i="23"/>
  <c r="BG55" i="23"/>
  <c r="AR55" i="23"/>
  <c r="AC55" i="23"/>
  <c r="BV54" i="23"/>
  <c r="BG54" i="23"/>
  <c r="AR54" i="23"/>
  <c r="AC54" i="23"/>
  <c r="BV53" i="23"/>
  <c r="BG53" i="23"/>
  <c r="AR53" i="23"/>
  <c r="AC53" i="23"/>
  <c r="BV52" i="23"/>
  <c r="BG52" i="23"/>
  <c r="AR52" i="23"/>
  <c r="AC52" i="23"/>
  <c r="BV51" i="23"/>
  <c r="BG51" i="23"/>
  <c r="AR51" i="23"/>
  <c r="AC51" i="23"/>
  <c r="BV50" i="23"/>
  <c r="BG50" i="23"/>
  <c r="AR50" i="23"/>
  <c r="AC50" i="23"/>
  <c r="BV49" i="23"/>
  <c r="BG49" i="23"/>
  <c r="AR49" i="23"/>
  <c r="AC49" i="23"/>
  <c r="BV48" i="23"/>
  <c r="BG48" i="23"/>
  <c r="AR48" i="23"/>
  <c r="AC48" i="23"/>
  <c r="BV47" i="23"/>
  <c r="BG47" i="23"/>
  <c r="AR47" i="23"/>
  <c r="AC47" i="23"/>
  <c r="BV46" i="23"/>
  <c r="BG46" i="23"/>
  <c r="AR46" i="23"/>
  <c r="AC46" i="23"/>
  <c r="BV45" i="23"/>
  <c r="BG45" i="23"/>
  <c r="AR45" i="23"/>
  <c r="AC45" i="23"/>
  <c r="BV44" i="23"/>
  <c r="BG44" i="23"/>
  <c r="AR44" i="23"/>
  <c r="AC44" i="23"/>
  <c r="BV43" i="23"/>
  <c r="BG43" i="23"/>
  <c r="AR43" i="23"/>
  <c r="AC43" i="23"/>
  <c r="BV42" i="23"/>
  <c r="BG42" i="23"/>
  <c r="AR42" i="23"/>
  <c r="AC42" i="23"/>
  <c r="BV41" i="23"/>
  <c r="BG41" i="23"/>
  <c r="AR41" i="23"/>
  <c r="AC41" i="23"/>
  <c r="BV40" i="23"/>
  <c r="BG40" i="23"/>
  <c r="AR40" i="23"/>
  <c r="AC40" i="23"/>
  <c r="BV39" i="23"/>
  <c r="BG39" i="23"/>
  <c r="AR39" i="23"/>
  <c r="AC39" i="23"/>
  <c r="BV38" i="23"/>
  <c r="BG38" i="23"/>
  <c r="AR38" i="23"/>
  <c r="AC38" i="23"/>
  <c r="BV37" i="23"/>
  <c r="BG37" i="23"/>
  <c r="AR37" i="23"/>
  <c r="AC37" i="23"/>
  <c r="BV36" i="23"/>
  <c r="BG36" i="23"/>
  <c r="AR36" i="23"/>
  <c r="AC36" i="23"/>
  <c r="BV35" i="23"/>
  <c r="BG35" i="23"/>
  <c r="AR35" i="23"/>
  <c r="AC35" i="23"/>
  <c r="BV34" i="23"/>
  <c r="BG34" i="23"/>
  <c r="AR34" i="23"/>
  <c r="AC34" i="23"/>
  <c r="BV33" i="23"/>
  <c r="BG33" i="23"/>
  <c r="AR33" i="23"/>
  <c r="AC33" i="23"/>
  <c r="BV32" i="23"/>
  <c r="BG32" i="23"/>
  <c r="AR32" i="23"/>
  <c r="AC32" i="23"/>
  <c r="BV31" i="23"/>
  <c r="BG31" i="23"/>
  <c r="AR31" i="23"/>
  <c r="AC31" i="23"/>
  <c r="BV30" i="23"/>
  <c r="BG30" i="23"/>
  <c r="AR30" i="23"/>
  <c r="AC30" i="23"/>
  <c r="BV29" i="23"/>
  <c r="BG29" i="23"/>
  <c r="AR29" i="23"/>
  <c r="AC29" i="23"/>
  <c r="BV28" i="23"/>
  <c r="BG28" i="23"/>
  <c r="AR28" i="23"/>
  <c r="AC28" i="23"/>
  <c r="BV27" i="23"/>
  <c r="BG27" i="23"/>
  <c r="AR27" i="23"/>
  <c r="AC27" i="23"/>
  <c r="BV26" i="23"/>
  <c r="BG26" i="23"/>
  <c r="AR26" i="23"/>
  <c r="AC26" i="23"/>
  <c r="BV25" i="23"/>
  <c r="BG25" i="23"/>
  <c r="AR25" i="23"/>
  <c r="AC25" i="23"/>
  <c r="BV24" i="23"/>
  <c r="BG24" i="23"/>
  <c r="AR24" i="23"/>
  <c r="AC24" i="23"/>
  <c r="BV23" i="23"/>
  <c r="BG23" i="23"/>
  <c r="AR23" i="23"/>
  <c r="AC23" i="23"/>
  <c r="BV22" i="23"/>
  <c r="BG22" i="23"/>
  <c r="AR22" i="23"/>
  <c r="AC22" i="23"/>
  <c r="BV21" i="23"/>
  <c r="BG21" i="23"/>
  <c r="AR21" i="23"/>
  <c r="AC21" i="23"/>
  <c r="BV20" i="23"/>
  <c r="BG20" i="23"/>
  <c r="AR20" i="23"/>
  <c r="AC20" i="23"/>
  <c r="BV19" i="23"/>
  <c r="BG19" i="23"/>
  <c r="AR19" i="23"/>
  <c r="AC19" i="23"/>
  <c r="BV18" i="23"/>
  <c r="BG18" i="23"/>
  <c r="AR18" i="23"/>
  <c r="AC18" i="23"/>
  <c r="BV17" i="23"/>
  <c r="BG17" i="23"/>
  <c r="AR17" i="23"/>
  <c r="AC17" i="23"/>
  <c r="BV16" i="23"/>
  <c r="BG16" i="23"/>
  <c r="AR16" i="23"/>
  <c r="AC16" i="23"/>
  <c r="BV15" i="23"/>
  <c r="BG15" i="23"/>
  <c r="AR15" i="23"/>
  <c r="AC15" i="23"/>
  <c r="BV14" i="23"/>
  <c r="BG14" i="23"/>
  <c r="AR14" i="23"/>
  <c r="AC14" i="23"/>
  <c r="BV13" i="23"/>
  <c r="BG13" i="23"/>
  <c r="AR13" i="23"/>
  <c r="AC13" i="23"/>
  <c r="BV12" i="23"/>
  <c r="BG12" i="23"/>
  <c r="AR12" i="23"/>
  <c r="AC12" i="23"/>
  <c r="BV11" i="23"/>
  <c r="BG11" i="23"/>
  <c r="AR11" i="23"/>
  <c r="AC11" i="23"/>
  <c r="BV10" i="23"/>
  <c r="BG10" i="23"/>
  <c r="AR10" i="23"/>
  <c r="AC10" i="23"/>
  <c r="BV9" i="23"/>
  <c r="BG9" i="23"/>
  <c r="AR9" i="23"/>
  <c r="AC9" i="23"/>
  <c r="BV8" i="23"/>
  <c r="BG8" i="23"/>
  <c r="AR8" i="23"/>
  <c r="AC8" i="23"/>
  <c r="BV7" i="23"/>
  <c r="BG7" i="23"/>
  <c r="AR7" i="23"/>
  <c r="AC7" i="23"/>
  <c r="BV6" i="23"/>
  <c r="BG6" i="23"/>
  <c r="AR6" i="23"/>
  <c r="AC6" i="23"/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V16" i="21" l="1"/>
  <c r="V15" i="21"/>
  <c r="T66" i="21"/>
  <c r="S66" i="21"/>
  <c r="R66" i="21"/>
  <c r="Q66" i="21"/>
  <c r="P66" i="21"/>
  <c r="T65" i="21"/>
  <c r="S65" i="21"/>
  <c r="R65" i="21"/>
  <c r="Q65" i="21"/>
  <c r="P65" i="21"/>
  <c r="T64" i="21"/>
  <c r="S64" i="21"/>
  <c r="R64" i="21"/>
  <c r="Q64" i="21"/>
  <c r="P64" i="21"/>
  <c r="T63" i="21"/>
  <c r="S63" i="21"/>
  <c r="R63" i="21"/>
  <c r="Q63" i="21"/>
  <c r="P63" i="21"/>
  <c r="T62" i="21"/>
  <c r="S62" i="21"/>
  <c r="R62" i="21"/>
  <c r="Q62" i="21"/>
  <c r="P62" i="21"/>
  <c r="T61" i="21"/>
  <c r="S61" i="21"/>
  <c r="R61" i="21"/>
  <c r="Q61" i="21"/>
  <c r="P61" i="21"/>
  <c r="T60" i="21"/>
  <c r="S60" i="21"/>
  <c r="R60" i="21"/>
  <c r="Q60" i="21"/>
  <c r="P60" i="21"/>
  <c r="T59" i="21"/>
  <c r="S59" i="21"/>
  <c r="R59" i="21"/>
  <c r="Q59" i="21"/>
  <c r="P59" i="21"/>
  <c r="T58" i="21"/>
  <c r="S58" i="21"/>
  <c r="R58" i="21"/>
  <c r="Q58" i="21"/>
  <c r="P58" i="21"/>
  <c r="T57" i="21"/>
  <c r="S57" i="21"/>
  <c r="R57" i="21"/>
  <c r="Q57" i="21"/>
  <c r="P57" i="21"/>
  <c r="T56" i="21"/>
  <c r="S56" i="21"/>
  <c r="R56" i="21"/>
  <c r="Q56" i="21"/>
  <c r="P56" i="21"/>
  <c r="T55" i="21"/>
  <c r="S55" i="21"/>
  <c r="R55" i="21"/>
  <c r="Q55" i="21"/>
  <c r="P55" i="21"/>
  <c r="T54" i="21"/>
  <c r="S54" i="21"/>
  <c r="R54" i="21"/>
  <c r="Q54" i="21"/>
  <c r="P54" i="21"/>
  <c r="T53" i="21"/>
  <c r="S53" i="21"/>
  <c r="R53" i="21"/>
  <c r="Q53" i="21"/>
  <c r="P53" i="21"/>
  <c r="T52" i="21"/>
  <c r="S52" i="21"/>
  <c r="R52" i="21"/>
  <c r="Q52" i="21"/>
  <c r="P52" i="21"/>
  <c r="T51" i="21"/>
  <c r="S51" i="21"/>
  <c r="R51" i="21"/>
  <c r="Q51" i="21"/>
  <c r="P51" i="21"/>
  <c r="T50" i="21"/>
  <c r="S50" i="21"/>
  <c r="R50" i="21"/>
  <c r="Q50" i="21"/>
  <c r="P50" i="21"/>
  <c r="T49" i="21"/>
  <c r="S49" i="21"/>
  <c r="R49" i="21"/>
  <c r="Q49" i="21"/>
  <c r="P49" i="21"/>
  <c r="T48" i="21"/>
  <c r="S48" i="21"/>
  <c r="R48" i="21"/>
  <c r="Q48" i="21"/>
  <c r="P48" i="21"/>
  <c r="T47" i="21"/>
  <c r="S47" i="21"/>
  <c r="R47" i="21"/>
  <c r="Q47" i="21"/>
  <c r="P47" i="21"/>
  <c r="T46" i="21"/>
  <c r="S46" i="21"/>
  <c r="R46" i="21"/>
  <c r="Q46" i="21"/>
  <c r="P46" i="21"/>
  <c r="T45" i="21"/>
  <c r="S45" i="21"/>
  <c r="R45" i="21"/>
  <c r="Q45" i="21"/>
  <c r="P45" i="21"/>
  <c r="T44" i="21"/>
  <c r="S44" i="21"/>
  <c r="R44" i="21"/>
  <c r="Q44" i="21"/>
  <c r="P44" i="21"/>
  <c r="T43" i="21"/>
  <c r="S43" i="21"/>
  <c r="R43" i="21"/>
  <c r="Q43" i="21"/>
  <c r="P43" i="21"/>
  <c r="T42" i="21"/>
  <c r="S42" i="21"/>
  <c r="R42" i="21"/>
  <c r="Q42" i="21"/>
  <c r="P42" i="21"/>
  <c r="T41" i="21"/>
  <c r="S41" i="21"/>
  <c r="R41" i="21"/>
  <c r="Q41" i="21"/>
  <c r="P41" i="21"/>
  <c r="T40" i="21"/>
  <c r="S40" i="21"/>
  <c r="R40" i="21"/>
  <c r="Q40" i="21"/>
  <c r="P40" i="21"/>
  <c r="T39" i="21"/>
  <c r="S39" i="21"/>
  <c r="R39" i="21"/>
  <c r="Q39" i="21"/>
  <c r="P39" i="21"/>
  <c r="T38" i="21"/>
  <c r="S38" i="21"/>
  <c r="R38" i="21"/>
  <c r="Q38" i="21"/>
  <c r="P38" i="21"/>
  <c r="T37" i="21"/>
  <c r="S37" i="21"/>
  <c r="R37" i="21"/>
  <c r="Q37" i="21"/>
  <c r="P37" i="21"/>
  <c r="T36" i="21"/>
  <c r="S36" i="21"/>
  <c r="R36" i="21"/>
  <c r="Q36" i="21"/>
  <c r="P36" i="21"/>
  <c r="T35" i="21"/>
  <c r="S35" i="21"/>
  <c r="R35" i="21"/>
  <c r="Q35" i="21"/>
  <c r="P35" i="21"/>
  <c r="T34" i="21"/>
  <c r="S34" i="21"/>
  <c r="R34" i="21"/>
  <c r="Q34" i="21"/>
  <c r="P34" i="21"/>
  <c r="T33" i="21"/>
  <c r="S33" i="21"/>
  <c r="R33" i="21"/>
  <c r="Q33" i="21"/>
  <c r="P33" i="21"/>
  <c r="T32" i="21"/>
  <c r="S32" i="21"/>
  <c r="R32" i="21"/>
  <c r="Q32" i="21"/>
  <c r="P32" i="21"/>
  <c r="T31" i="21"/>
  <c r="S31" i="21"/>
  <c r="R31" i="21"/>
  <c r="Q31" i="21"/>
  <c r="P31" i="21"/>
  <c r="T30" i="21"/>
  <c r="S30" i="21"/>
  <c r="R30" i="21"/>
  <c r="Q30" i="21"/>
  <c r="P30" i="21"/>
  <c r="T29" i="21"/>
  <c r="S29" i="21"/>
  <c r="R29" i="21"/>
  <c r="Q29" i="21"/>
  <c r="P29" i="21"/>
  <c r="T28" i="21"/>
  <c r="S28" i="21"/>
  <c r="R28" i="21"/>
  <c r="Q28" i="21"/>
  <c r="P28" i="21"/>
  <c r="T27" i="21"/>
  <c r="S27" i="21"/>
  <c r="R27" i="21"/>
  <c r="Q27" i="21"/>
  <c r="P27" i="21"/>
  <c r="T26" i="21"/>
  <c r="S26" i="21"/>
  <c r="R26" i="21"/>
  <c r="Q26" i="21"/>
  <c r="P26" i="21"/>
  <c r="T25" i="21"/>
  <c r="S25" i="21"/>
  <c r="R25" i="21"/>
  <c r="Q25" i="21"/>
  <c r="P25" i="21"/>
  <c r="T24" i="21"/>
  <c r="S24" i="21"/>
  <c r="R24" i="21"/>
  <c r="Q24" i="21"/>
  <c r="P24" i="21"/>
  <c r="T23" i="21"/>
  <c r="S23" i="21"/>
  <c r="R23" i="21"/>
  <c r="Q23" i="21"/>
  <c r="P23" i="21"/>
  <c r="T22" i="21"/>
  <c r="S22" i="21"/>
  <c r="R22" i="21"/>
  <c r="Q22" i="21"/>
  <c r="P22" i="21"/>
  <c r="T21" i="21"/>
  <c r="S21" i="21"/>
  <c r="R21" i="21"/>
  <c r="Q21" i="21"/>
  <c r="P21" i="21"/>
  <c r="T20" i="21"/>
  <c r="S20" i="21"/>
  <c r="R20" i="21"/>
  <c r="Q20" i="21"/>
  <c r="P20" i="21"/>
  <c r="T19" i="21"/>
  <c r="S19" i="21"/>
  <c r="R19" i="21"/>
  <c r="Q19" i="21"/>
  <c r="P19" i="21"/>
  <c r="T18" i="21"/>
  <c r="S18" i="21"/>
  <c r="R18" i="21"/>
  <c r="Q18" i="21"/>
  <c r="P18" i="21"/>
  <c r="T17" i="21"/>
  <c r="S17" i="21"/>
  <c r="R17" i="21"/>
  <c r="Q17" i="21"/>
  <c r="P17" i="21"/>
  <c r="T16" i="21"/>
  <c r="S16" i="21"/>
  <c r="R16" i="21"/>
  <c r="Q16" i="21"/>
  <c r="P16" i="21"/>
  <c r="T15" i="21"/>
  <c r="S15" i="21"/>
  <c r="R15" i="21"/>
  <c r="Q15" i="21"/>
  <c r="P15" i="21"/>
  <c r="T14" i="21"/>
  <c r="S14" i="21"/>
  <c r="R14" i="21"/>
  <c r="Q14" i="21"/>
  <c r="P14" i="21"/>
  <c r="T13" i="21"/>
  <c r="S13" i="21"/>
  <c r="R13" i="21"/>
  <c r="Q13" i="21"/>
  <c r="P13" i="21"/>
  <c r="T12" i="21"/>
  <c r="S12" i="21"/>
  <c r="R12" i="21"/>
  <c r="Q12" i="21"/>
  <c r="P12" i="21"/>
  <c r="T11" i="21"/>
  <c r="S11" i="21"/>
  <c r="R11" i="21"/>
  <c r="Q11" i="21"/>
  <c r="P11" i="21"/>
  <c r="T10" i="21"/>
  <c r="S10" i="21"/>
  <c r="R10" i="21"/>
  <c r="Q10" i="21"/>
  <c r="P10" i="21"/>
  <c r="T9" i="21"/>
  <c r="S9" i="21"/>
  <c r="R9" i="21"/>
  <c r="Q9" i="21"/>
  <c r="P9" i="21"/>
  <c r="T8" i="21"/>
  <c r="S8" i="21"/>
  <c r="R8" i="21"/>
  <c r="Q8" i="21"/>
  <c r="P8" i="21"/>
  <c r="T7" i="21"/>
  <c r="S7" i="21"/>
  <c r="R7" i="21"/>
  <c r="Q7" i="21"/>
  <c r="P7" i="21"/>
  <c r="T6" i="21"/>
  <c r="S6" i="21"/>
  <c r="R6" i="21"/>
  <c r="Q6" i="21"/>
  <c r="P6" i="21"/>
  <c r="T5" i="21"/>
  <c r="S5" i="21"/>
  <c r="R5" i="21"/>
  <c r="Q5" i="21"/>
  <c r="P5" i="21"/>
  <c r="T4" i="21"/>
  <c r="S4" i="21"/>
  <c r="R4" i="21"/>
  <c r="Q4" i="21"/>
  <c r="P4" i="21"/>
  <c r="V14" i="21" l="1"/>
  <c r="V5" i="21"/>
  <c r="X5" i="21" s="1"/>
  <c r="Y5" i="21" s="1"/>
  <c r="V7" i="21"/>
  <c r="X7" i="21" s="1"/>
  <c r="Y7" i="21" s="1"/>
  <c r="V9" i="21"/>
  <c r="X9" i="21" s="1"/>
  <c r="Y9" i="21" s="1"/>
  <c r="V11" i="21"/>
  <c r="X11" i="21" s="1"/>
  <c r="Y11" i="21" s="1"/>
  <c r="V13" i="21"/>
  <c r="X13" i="21" s="1"/>
  <c r="Y13" i="21" s="1"/>
  <c r="V4" i="21"/>
  <c r="X4" i="21" s="1"/>
  <c r="Y4" i="21" s="1"/>
  <c r="V6" i="21"/>
  <c r="X6" i="21" s="1"/>
  <c r="Y6" i="21" s="1"/>
  <c r="V8" i="21"/>
  <c r="X8" i="21" s="1"/>
  <c r="Y8" i="21" s="1"/>
  <c r="V10" i="21"/>
  <c r="X10" i="21" s="1"/>
  <c r="Y10" i="21" s="1"/>
  <c r="V12" i="21"/>
  <c r="X12" i="21" s="1"/>
  <c r="Y12" i="21" s="1"/>
  <c r="T260" i="21"/>
  <c r="S260" i="21"/>
  <c r="R260" i="21"/>
  <c r="Q260" i="21"/>
  <c r="P260" i="21"/>
  <c r="T259" i="21"/>
  <c r="S259" i="21"/>
  <c r="R259" i="21"/>
  <c r="Q259" i="21"/>
  <c r="P259" i="21"/>
  <c r="T258" i="21"/>
  <c r="S258" i="21"/>
  <c r="R258" i="21"/>
  <c r="Q258" i="21"/>
  <c r="P258" i="21"/>
  <c r="T257" i="21"/>
  <c r="S257" i="21"/>
  <c r="R257" i="21"/>
  <c r="Q257" i="21"/>
  <c r="P257" i="21"/>
  <c r="T256" i="21"/>
  <c r="S256" i="21"/>
  <c r="R256" i="21"/>
  <c r="Q256" i="21"/>
  <c r="P256" i="21"/>
  <c r="T255" i="21"/>
  <c r="S255" i="21"/>
  <c r="R255" i="21"/>
  <c r="Q255" i="21"/>
  <c r="P255" i="21"/>
  <c r="T254" i="21"/>
  <c r="S254" i="21"/>
  <c r="R254" i="21"/>
  <c r="Q254" i="21"/>
  <c r="P254" i="21"/>
  <c r="T253" i="21"/>
  <c r="S253" i="21"/>
  <c r="R253" i="21"/>
  <c r="Q253" i="21"/>
  <c r="P253" i="21"/>
  <c r="T252" i="21"/>
  <c r="S252" i="21"/>
  <c r="R252" i="21"/>
  <c r="Q252" i="21"/>
  <c r="P252" i="21"/>
  <c r="T251" i="21"/>
  <c r="S251" i="21"/>
  <c r="R251" i="21"/>
  <c r="Q251" i="21"/>
  <c r="P251" i="21"/>
  <c r="T250" i="21"/>
  <c r="S250" i="21"/>
  <c r="R250" i="21"/>
  <c r="Q250" i="21"/>
  <c r="P250" i="21"/>
  <c r="T249" i="21"/>
  <c r="R249" i="21"/>
  <c r="Q249" i="21"/>
  <c r="P249" i="21"/>
  <c r="T248" i="21"/>
  <c r="S248" i="21"/>
  <c r="R248" i="21"/>
  <c r="Q248" i="21"/>
  <c r="P248" i="21"/>
  <c r="T247" i="21"/>
  <c r="S247" i="21"/>
  <c r="R247" i="21"/>
  <c r="Q247" i="21"/>
  <c r="P247" i="21"/>
  <c r="T246" i="21"/>
  <c r="S246" i="21"/>
  <c r="R246" i="21"/>
  <c r="Q246" i="21"/>
  <c r="P246" i="21"/>
  <c r="T245" i="21"/>
  <c r="S245" i="21"/>
  <c r="R245" i="21"/>
  <c r="Q245" i="21"/>
  <c r="P245" i="21"/>
  <c r="T244" i="21"/>
  <c r="S244" i="21"/>
  <c r="R244" i="21"/>
  <c r="Q244" i="21"/>
  <c r="P244" i="21"/>
  <c r="T243" i="21"/>
  <c r="S243" i="21"/>
  <c r="R243" i="21"/>
  <c r="Q243" i="21"/>
  <c r="P243" i="21"/>
  <c r="T242" i="21"/>
  <c r="S242" i="21"/>
  <c r="R242" i="21"/>
  <c r="Q242" i="21"/>
  <c r="P242" i="21"/>
  <c r="T241" i="21"/>
  <c r="S241" i="21"/>
  <c r="R241" i="21"/>
  <c r="Q241" i="21"/>
  <c r="P241" i="21"/>
  <c r="T240" i="21"/>
  <c r="S240" i="21"/>
  <c r="R240" i="21"/>
  <c r="Q240" i="21"/>
  <c r="P240" i="21"/>
  <c r="T239" i="21"/>
  <c r="S239" i="21"/>
  <c r="R239" i="21"/>
  <c r="Q239" i="21"/>
  <c r="P239" i="21"/>
  <c r="T238" i="21"/>
  <c r="S238" i="21"/>
  <c r="R238" i="21"/>
  <c r="Q238" i="21"/>
  <c r="P238" i="21"/>
  <c r="T237" i="21"/>
  <c r="S237" i="21"/>
  <c r="R237" i="21"/>
  <c r="Q237" i="21"/>
  <c r="P237" i="21"/>
  <c r="T236" i="21"/>
  <c r="S236" i="21"/>
  <c r="R236" i="21"/>
  <c r="Q236" i="21"/>
  <c r="P236" i="21"/>
  <c r="T235" i="21"/>
  <c r="S235" i="21"/>
  <c r="R235" i="21"/>
  <c r="Q235" i="21"/>
  <c r="P235" i="21"/>
  <c r="T234" i="21"/>
  <c r="S234" i="21"/>
  <c r="R234" i="21"/>
  <c r="Q234" i="21"/>
  <c r="P234" i="21"/>
  <c r="T233" i="21"/>
  <c r="S233" i="21"/>
  <c r="R233" i="21"/>
  <c r="Q233" i="21"/>
  <c r="P233" i="21"/>
  <c r="T232" i="21"/>
  <c r="S232" i="21"/>
  <c r="R232" i="21"/>
  <c r="Q232" i="21"/>
  <c r="P232" i="21"/>
  <c r="T231" i="21"/>
  <c r="S231" i="21"/>
  <c r="R231" i="21"/>
  <c r="Q231" i="21"/>
  <c r="P231" i="21"/>
  <c r="T230" i="21"/>
  <c r="S230" i="21"/>
  <c r="R230" i="21"/>
  <c r="Q230" i="21"/>
  <c r="P230" i="21"/>
  <c r="T220" i="21"/>
  <c r="S220" i="21"/>
  <c r="R220" i="21"/>
  <c r="Q220" i="21"/>
  <c r="P220" i="21"/>
  <c r="T219" i="21"/>
  <c r="S219" i="21"/>
  <c r="R219" i="21"/>
  <c r="Q219" i="21"/>
  <c r="P219" i="21"/>
  <c r="T218" i="21"/>
  <c r="S218" i="21"/>
  <c r="R218" i="21"/>
  <c r="Q218" i="21"/>
  <c r="P218" i="21"/>
  <c r="T217" i="21"/>
  <c r="S217" i="21"/>
  <c r="R217" i="21"/>
  <c r="Q217" i="21"/>
  <c r="P217" i="21"/>
  <c r="T216" i="21"/>
  <c r="S216" i="21"/>
  <c r="R216" i="21"/>
  <c r="Q216" i="21"/>
  <c r="P216" i="21"/>
  <c r="T215" i="21"/>
  <c r="S215" i="21"/>
  <c r="R215" i="21"/>
  <c r="Q215" i="21"/>
  <c r="P215" i="21"/>
  <c r="T214" i="21"/>
  <c r="S214" i="21"/>
  <c r="R214" i="21"/>
  <c r="Q214" i="21"/>
  <c r="P214" i="21"/>
  <c r="T213" i="21"/>
  <c r="S213" i="21"/>
  <c r="R213" i="21"/>
  <c r="Q213" i="21"/>
  <c r="P213" i="21"/>
  <c r="T212" i="21"/>
  <c r="S212" i="21"/>
  <c r="R212" i="21"/>
  <c r="Q212" i="21"/>
  <c r="P212" i="21"/>
  <c r="T211" i="21"/>
  <c r="S211" i="21"/>
  <c r="R211" i="21"/>
  <c r="Q211" i="21"/>
  <c r="P211" i="21"/>
  <c r="T210" i="21"/>
  <c r="S210" i="21"/>
  <c r="R210" i="21"/>
  <c r="Q210" i="21"/>
  <c r="P210" i="21"/>
  <c r="T209" i="21"/>
  <c r="S209" i="21"/>
  <c r="R209" i="21"/>
  <c r="Q209" i="21"/>
  <c r="P209" i="21"/>
  <c r="T208" i="21"/>
  <c r="S208" i="21"/>
  <c r="R208" i="21"/>
  <c r="Q208" i="21"/>
  <c r="P208" i="21"/>
  <c r="T207" i="21"/>
  <c r="S207" i="21"/>
  <c r="R207" i="21"/>
  <c r="Q207" i="21"/>
  <c r="P207" i="21"/>
  <c r="T206" i="21"/>
  <c r="S206" i="21"/>
  <c r="R206" i="21"/>
  <c r="Q206" i="21"/>
  <c r="P206" i="21"/>
  <c r="T205" i="21"/>
  <c r="S205" i="21"/>
  <c r="R205" i="21"/>
  <c r="Q205" i="21"/>
  <c r="P205" i="21"/>
  <c r="T204" i="21"/>
  <c r="S204" i="21"/>
  <c r="R204" i="21"/>
  <c r="Q204" i="21"/>
  <c r="P204" i="21"/>
  <c r="T203" i="21"/>
  <c r="S203" i="21"/>
  <c r="R203" i="21"/>
  <c r="Q203" i="21"/>
  <c r="P203" i="21"/>
  <c r="T202" i="21"/>
  <c r="S202" i="21"/>
  <c r="R202" i="21"/>
  <c r="Q202" i="21"/>
  <c r="P202" i="21"/>
  <c r="T201" i="21"/>
  <c r="S201" i="21"/>
  <c r="R201" i="21"/>
  <c r="Q201" i="21"/>
  <c r="P201" i="21"/>
  <c r="T200" i="21"/>
  <c r="S200" i="21"/>
  <c r="R200" i="21"/>
  <c r="Q200" i="21"/>
  <c r="P200" i="21"/>
  <c r="T199" i="21"/>
  <c r="S199" i="21"/>
  <c r="R199" i="21"/>
  <c r="Q199" i="21"/>
  <c r="P199" i="21"/>
  <c r="T198" i="21"/>
  <c r="S198" i="21"/>
  <c r="R198" i="21"/>
  <c r="Q198" i="21"/>
  <c r="P198" i="21"/>
  <c r="T197" i="21"/>
  <c r="S197" i="21"/>
  <c r="R197" i="21"/>
  <c r="Q197" i="21"/>
  <c r="P197" i="21"/>
  <c r="T196" i="21"/>
  <c r="S196" i="21"/>
  <c r="R196" i="21"/>
  <c r="Q196" i="21"/>
  <c r="P196" i="21"/>
  <c r="T195" i="21"/>
  <c r="S195" i="21"/>
  <c r="R195" i="21"/>
  <c r="Q195" i="21"/>
  <c r="P195" i="21"/>
  <c r="T194" i="21"/>
  <c r="S194" i="21"/>
  <c r="R194" i="21"/>
  <c r="Q194" i="21"/>
  <c r="P194" i="21"/>
  <c r="T193" i="21"/>
  <c r="S193" i="21"/>
  <c r="R193" i="21"/>
  <c r="Q193" i="21"/>
  <c r="P193" i="21"/>
  <c r="T184" i="21"/>
  <c r="S184" i="21"/>
  <c r="R184" i="21"/>
  <c r="Q184" i="21"/>
  <c r="P184" i="21"/>
  <c r="T183" i="21"/>
  <c r="S183" i="21"/>
  <c r="R183" i="21"/>
  <c r="Q183" i="21"/>
  <c r="P183" i="21"/>
  <c r="T182" i="21"/>
  <c r="S182" i="21"/>
  <c r="R182" i="21"/>
  <c r="Q182" i="21"/>
  <c r="P182" i="21"/>
  <c r="T181" i="21"/>
  <c r="S181" i="21"/>
  <c r="R181" i="21"/>
  <c r="Q181" i="21"/>
  <c r="P181" i="21"/>
  <c r="T180" i="21"/>
  <c r="S180" i="21"/>
  <c r="R180" i="21"/>
  <c r="Q180" i="21"/>
  <c r="P180" i="21"/>
  <c r="T179" i="21"/>
  <c r="S179" i="21"/>
  <c r="R179" i="21"/>
  <c r="Q179" i="21"/>
  <c r="P179" i="21"/>
  <c r="T178" i="21"/>
  <c r="S178" i="21"/>
  <c r="R178" i="21"/>
  <c r="Q178" i="21"/>
  <c r="P178" i="21"/>
  <c r="T177" i="21"/>
  <c r="S177" i="21"/>
  <c r="R177" i="21"/>
  <c r="Q177" i="21"/>
  <c r="P177" i="21"/>
  <c r="T176" i="21"/>
  <c r="S176" i="21"/>
  <c r="R176" i="21"/>
  <c r="Q176" i="21"/>
  <c r="P176" i="21"/>
  <c r="T175" i="21"/>
  <c r="S175" i="21"/>
  <c r="R175" i="21"/>
  <c r="Q175" i="21"/>
  <c r="P175" i="21"/>
  <c r="T174" i="21"/>
  <c r="S174" i="21"/>
  <c r="R174" i="21"/>
  <c r="Q174" i="21"/>
  <c r="P174" i="21"/>
  <c r="T173" i="21"/>
  <c r="S173" i="21"/>
  <c r="R173" i="21"/>
  <c r="Q173" i="21"/>
  <c r="P173" i="21"/>
  <c r="T172" i="21"/>
  <c r="S172" i="21"/>
  <c r="R172" i="21"/>
  <c r="Q172" i="21"/>
  <c r="P172" i="21"/>
  <c r="T171" i="21"/>
  <c r="S171" i="21"/>
  <c r="R171" i="21"/>
  <c r="Q171" i="21"/>
  <c r="P171" i="21"/>
  <c r="T170" i="21"/>
  <c r="S170" i="21"/>
  <c r="R170" i="21"/>
  <c r="Q170" i="21"/>
  <c r="P170" i="21"/>
  <c r="T169" i="21"/>
  <c r="S169" i="21"/>
  <c r="R169" i="21"/>
  <c r="Q169" i="21"/>
  <c r="P169" i="21"/>
  <c r="T168" i="21"/>
  <c r="S168" i="21"/>
  <c r="R168" i="21"/>
  <c r="Q168" i="21"/>
  <c r="P168" i="21"/>
  <c r="T167" i="21"/>
  <c r="S167" i="21"/>
  <c r="R167" i="21"/>
  <c r="Q167" i="21"/>
  <c r="P167" i="21"/>
  <c r="T166" i="21"/>
  <c r="S166" i="21"/>
  <c r="R166" i="21"/>
  <c r="Q166" i="21"/>
  <c r="P166" i="21"/>
  <c r="T165" i="21"/>
  <c r="S165" i="21"/>
  <c r="R165" i="21"/>
  <c r="Q165" i="21"/>
  <c r="P165" i="21"/>
  <c r="T164" i="21"/>
  <c r="S164" i="21"/>
  <c r="R164" i="21"/>
  <c r="Q164" i="21"/>
  <c r="P164" i="21"/>
  <c r="T163" i="21"/>
  <c r="S163" i="21"/>
  <c r="R163" i="21"/>
  <c r="Q163" i="21"/>
  <c r="P163" i="21"/>
  <c r="T162" i="21"/>
  <c r="S162" i="21"/>
  <c r="R162" i="21"/>
  <c r="Q162" i="21"/>
  <c r="P162" i="21"/>
  <c r="T161" i="21"/>
  <c r="S161" i="21"/>
  <c r="R161" i="21"/>
  <c r="Q161" i="21"/>
  <c r="P161" i="21"/>
  <c r="T160" i="21"/>
  <c r="S160" i="21"/>
  <c r="R160" i="21"/>
  <c r="Q160" i="21"/>
  <c r="P160" i="21"/>
  <c r="T159" i="21"/>
  <c r="S159" i="21"/>
  <c r="R159" i="21"/>
  <c r="Q159" i="21"/>
  <c r="P159" i="21"/>
  <c r="T158" i="21"/>
  <c r="S158" i="21"/>
  <c r="R158" i="21"/>
  <c r="Q158" i="21"/>
  <c r="P158" i="21"/>
  <c r="T157" i="21"/>
  <c r="S157" i="21"/>
  <c r="R157" i="21"/>
  <c r="Q157" i="21"/>
  <c r="P157" i="21"/>
  <c r="T156" i="21"/>
  <c r="S156" i="21"/>
  <c r="R156" i="21"/>
  <c r="Q156" i="21"/>
  <c r="P156" i="21"/>
  <c r="T155" i="21"/>
  <c r="S155" i="21"/>
  <c r="R155" i="21"/>
  <c r="Q155" i="21"/>
  <c r="P155" i="21"/>
  <c r="T154" i="21"/>
  <c r="S154" i="21"/>
  <c r="R154" i="21"/>
  <c r="Q154" i="21"/>
  <c r="P154" i="21"/>
  <c r="T146" i="21"/>
  <c r="S146" i="21"/>
  <c r="R146" i="21"/>
  <c r="Q146" i="21"/>
  <c r="P146" i="21"/>
  <c r="T145" i="21"/>
  <c r="S145" i="21"/>
  <c r="R145" i="21"/>
  <c r="Q145" i="21"/>
  <c r="P145" i="21"/>
  <c r="T144" i="21"/>
  <c r="S144" i="21"/>
  <c r="R144" i="21"/>
  <c r="Q144" i="21"/>
  <c r="P144" i="21"/>
  <c r="T143" i="21"/>
  <c r="S143" i="21"/>
  <c r="R143" i="21"/>
  <c r="Q143" i="21"/>
  <c r="P143" i="21"/>
  <c r="T142" i="21"/>
  <c r="S142" i="21"/>
  <c r="R142" i="21"/>
  <c r="Q142" i="21"/>
  <c r="P142" i="21"/>
  <c r="T141" i="21"/>
  <c r="S141" i="21"/>
  <c r="R141" i="21"/>
  <c r="Q141" i="21"/>
  <c r="P141" i="21"/>
  <c r="T140" i="21"/>
  <c r="S140" i="21"/>
  <c r="R140" i="21"/>
  <c r="Q140" i="21"/>
  <c r="P140" i="21"/>
  <c r="T139" i="21"/>
  <c r="S139" i="21"/>
  <c r="R139" i="21"/>
  <c r="Q139" i="21"/>
  <c r="P139" i="21"/>
  <c r="T138" i="21"/>
  <c r="S138" i="21"/>
  <c r="R138" i="21"/>
  <c r="Q138" i="21"/>
  <c r="P138" i="21"/>
  <c r="T137" i="21"/>
  <c r="S137" i="21"/>
  <c r="R137" i="21"/>
  <c r="Q137" i="21"/>
  <c r="P137" i="21"/>
  <c r="T136" i="21"/>
  <c r="S136" i="21"/>
  <c r="R136" i="21"/>
  <c r="Q136" i="21"/>
  <c r="P136" i="21"/>
  <c r="T135" i="21"/>
  <c r="S135" i="21"/>
  <c r="R135" i="21"/>
  <c r="Q135" i="21"/>
  <c r="P135" i="21"/>
  <c r="T134" i="21"/>
  <c r="S134" i="21"/>
  <c r="R134" i="21"/>
  <c r="Q134" i="21"/>
  <c r="P134" i="21"/>
  <c r="T133" i="21"/>
  <c r="S133" i="21"/>
  <c r="R133" i="21"/>
  <c r="Q133" i="21"/>
  <c r="P133" i="21"/>
  <c r="T132" i="21"/>
  <c r="S132" i="21"/>
  <c r="R132" i="21"/>
  <c r="Q132" i="21"/>
  <c r="P132" i="21"/>
  <c r="T131" i="21"/>
  <c r="S131" i="21"/>
  <c r="R131" i="21"/>
  <c r="Q131" i="21"/>
  <c r="P131" i="21"/>
  <c r="T130" i="21"/>
  <c r="S130" i="21"/>
  <c r="R130" i="21"/>
  <c r="Q130" i="21"/>
  <c r="P130" i="21"/>
  <c r="T129" i="21"/>
  <c r="S129" i="21"/>
  <c r="R129" i="21"/>
  <c r="Q129" i="21"/>
  <c r="P129" i="21"/>
  <c r="T128" i="21"/>
  <c r="S128" i="21"/>
  <c r="R128" i="21"/>
  <c r="Q128" i="21"/>
  <c r="P128" i="21"/>
  <c r="T127" i="21"/>
  <c r="S127" i="21"/>
  <c r="R127" i="21"/>
  <c r="Q127" i="21"/>
  <c r="P127" i="21"/>
  <c r="T126" i="21"/>
  <c r="S126" i="21"/>
  <c r="R126" i="21"/>
  <c r="Q126" i="21"/>
  <c r="P126" i="21"/>
  <c r="T125" i="21"/>
  <c r="S125" i="21"/>
  <c r="R125" i="21"/>
  <c r="Q125" i="21"/>
  <c r="P125" i="21"/>
  <c r="T124" i="21"/>
  <c r="S124" i="21"/>
  <c r="R124" i="21"/>
  <c r="Q124" i="21"/>
  <c r="P124" i="21"/>
  <c r="T123" i="21"/>
  <c r="S123" i="21"/>
  <c r="R123" i="21"/>
  <c r="Q123" i="21"/>
  <c r="P123" i="21"/>
  <c r="T122" i="21"/>
  <c r="S122" i="21"/>
  <c r="R122" i="21"/>
  <c r="Q122" i="21"/>
  <c r="P122" i="21"/>
  <c r="T121" i="21"/>
  <c r="S121" i="21"/>
  <c r="R121" i="21"/>
  <c r="Q121" i="21"/>
  <c r="P121" i="21"/>
  <c r="T120" i="21"/>
  <c r="S120" i="21"/>
  <c r="R120" i="21"/>
  <c r="Q120" i="21"/>
  <c r="P120" i="21"/>
  <c r="T119" i="21"/>
  <c r="S119" i="21"/>
  <c r="R119" i="21"/>
  <c r="Q119" i="21"/>
  <c r="P119" i="21"/>
  <c r="T118" i="21"/>
  <c r="S118" i="21"/>
  <c r="R118" i="21"/>
  <c r="Q118" i="21"/>
  <c r="P118" i="21"/>
  <c r="T117" i="21"/>
  <c r="S117" i="21"/>
  <c r="R117" i="21"/>
  <c r="Q117" i="21"/>
  <c r="P117" i="21"/>
  <c r="T116" i="21"/>
  <c r="S116" i="21"/>
  <c r="R116" i="21"/>
  <c r="Q116" i="21"/>
  <c r="P116" i="21"/>
  <c r="T105" i="21"/>
  <c r="S105" i="21"/>
  <c r="R105" i="21"/>
  <c r="Q105" i="21"/>
  <c r="P105" i="21"/>
  <c r="T104" i="21"/>
  <c r="S104" i="21"/>
  <c r="R104" i="21"/>
  <c r="Q104" i="21"/>
  <c r="P104" i="21"/>
  <c r="T103" i="21"/>
  <c r="S103" i="21"/>
  <c r="R103" i="21"/>
  <c r="Q103" i="21"/>
  <c r="P103" i="21"/>
  <c r="T102" i="21"/>
  <c r="S102" i="21"/>
  <c r="R102" i="21"/>
  <c r="Q102" i="21"/>
  <c r="P102" i="21"/>
  <c r="T101" i="21"/>
  <c r="S101" i="21"/>
  <c r="R101" i="21"/>
  <c r="Q101" i="21"/>
  <c r="P101" i="21"/>
  <c r="T100" i="21"/>
  <c r="S100" i="21"/>
  <c r="R100" i="21"/>
  <c r="Q100" i="21"/>
  <c r="P100" i="21"/>
  <c r="T99" i="21"/>
  <c r="S99" i="21"/>
  <c r="R99" i="21"/>
  <c r="Q99" i="21"/>
  <c r="P99" i="21"/>
  <c r="T98" i="21"/>
  <c r="S98" i="21"/>
  <c r="R98" i="21"/>
  <c r="Q98" i="21"/>
  <c r="P98" i="21"/>
  <c r="T97" i="21"/>
  <c r="S97" i="21"/>
  <c r="R97" i="21"/>
  <c r="Q97" i="21"/>
  <c r="P97" i="21"/>
  <c r="T96" i="21"/>
  <c r="S96" i="21"/>
  <c r="R96" i="21"/>
  <c r="Q96" i="21"/>
  <c r="P96" i="21"/>
  <c r="T95" i="21"/>
  <c r="S95" i="21"/>
  <c r="R95" i="21"/>
  <c r="Q95" i="21"/>
  <c r="P95" i="21"/>
  <c r="T94" i="21"/>
  <c r="S94" i="21"/>
  <c r="R94" i="21"/>
  <c r="Q94" i="21"/>
  <c r="P94" i="21"/>
  <c r="T93" i="21"/>
  <c r="S93" i="21"/>
  <c r="R93" i="21"/>
  <c r="Q93" i="21"/>
  <c r="P93" i="21"/>
  <c r="T92" i="21"/>
  <c r="S92" i="21"/>
  <c r="R92" i="21"/>
  <c r="Q92" i="21"/>
  <c r="P92" i="21"/>
  <c r="T91" i="21"/>
  <c r="S91" i="21"/>
  <c r="R91" i="21"/>
  <c r="Q91" i="21"/>
  <c r="P91" i="21"/>
  <c r="T90" i="21"/>
  <c r="S90" i="21"/>
  <c r="R90" i="21"/>
  <c r="Q90" i="21"/>
  <c r="P90" i="21"/>
  <c r="T89" i="21"/>
  <c r="S89" i="21"/>
  <c r="R89" i="21"/>
  <c r="Q89" i="21"/>
  <c r="P89" i="21"/>
  <c r="T88" i="21"/>
  <c r="S88" i="21"/>
  <c r="R88" i="21"/>
  <c r="Q88" i="21"/>
  <c r="P88" i="21"/>
  <c r="T87" i="21"/>
  <c r="S87" i="21"/>
  <c r="R87" i="21"/>
  <c r="Q87" i="21"/>
  <c r="P87" i="21"/>
  <c r="T86" i="21"/>
  <c r="S86" i="21"/>
  <c r="R86" i="21"/>
  <c r="Q86" i="21"/>
  <c r="P86" i="21"/>
  <c r="T85" i="21"/>
  <c r="S85" i="21"/>
  <c r="R85" i="21"/>
  <c r="Q85" i="21"/>
  <c r="P85" i="21"/>
  <c r="T84" i="21"/>
  <c r="S84" i="21"/>
  <c r="R84" i="21"/>
  <c r="Q84" i="21"/>
  <c r="P84" i="21"/>
  <c r="T83" i="21"/>
  <c r="S83" i="21"/>
  <c r="R83" i="21"/>
  <c r="Q83" i="21"/>
  <c r="P83" i="21"/>
  <c r="T82" i="21"/>
  <c r="S82" i="21"/>
  <c r="R82" i="21"/>
  <c r="Q82" i="21"/>
  <c r="P82" i="21"/>
  <c r="T81" i="21"/>
  <c r="S81" i="21"/>
  <c r="R81" i="21"/>
  <c r="Q81" i="21"/>
  <c r="P81" i="21"/>
  <c r="T80" i="21"/>
  <c r="S80" i="21"/>
  <c r="R80" i="21"/>
  <c r="Q80" i="21"/>
  <c r="P80" i="21"/>
  <c r="T79" i="21"/>
  <c r="S79" i="21"/>
  <c r="R79" i="21"/>
  <c r="Q79" i="21"/>
  <c r="P79" i="21"/>
  <c r="T78" i="21"/>
  <c r="S78" i="21"/>
  <c r="R78" i="21"/>
  <c r="Q78" i="21"/>
  <c r="P78" i="21"/>
  <c r="T77" i="21"/>
  <c r="S77" i="21"/>
  <c r="R77" i="21"/>
  <c r="Q77" i="21"/>
  <c r="P77" i="21"/>
  <c r="AM81" i="8"/>
  <c r="AM115" i="8" s="1"/>
  <c r="AL81" i="8" l="1"/>
  <c r="AL115" i="8" s="1"/>
  <c r="N56" i="17" l="1"/>
  <c r="M56" i="17"/>
  <c r="L56" i="17"/>
  <c r="K56" i="17"/>
  <c r="AM183" i="8" l="1"/>
  <c r="AM182" i="8"/>
  <c r="AM181" i="8"/>
  <c r="AM180" i="8"/>
  <c r="AM179" i="8"/>
  <c r="AM147" i="8"/>
  <c r="AM146" i="8"/>
  <c r="AM145" i="8"/>
  <c r="AM144" i="8"/>
  <c r="AM143" i="8"/>
  <c r="AM80" i="8"/>
  <c r="AM114" i="8" s="1"/>
  <c r="AM79" i="8"/>
  <c r="AM113" i="8" s="1"/>
  <c r="AM78" i="8"/>
  <c r="AM112" i="8" s="1"/>
  <c r="AM59" i="8"/>
  <c r="AM60" i="8" s="1"/>
  <c r="AM45" i="8"/>
  <c r="AM46" i="8" s="1"/>
  <c r="AM31" i="8"/>
  <c r="AM32" i="8" s="1"/>
  <c r="AM17" i="8"/>
  <c r="AM18" i="8" s="1"/>
  <c r="T194" i="20"/>
  <c r="S194" i="20"/>
  <c r="R194" i="20"/>
  <c r="Q194" i="20"/>
  <c r="P194" i="20"/>
  <c r="O194" i="20"/>
  <c r="T69" i="18"/>
  <c r="S69" i="18"/>
  <c r="R69" i="18"/>
  <c r="Q69" i="18"/>
  <c r="P69" i="18"/>
  <c r="O69" i="18"/>
  <c r="AM184" i="8" l="1"/>
  <c r="AM87" i="8"/>
  <c r="AM88" i="8" s="1"/>
  <c r="AL45" i="8" l="1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AL59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X28" i="13" l="1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B33" i="13" l="1"/>
  <c r="B32" i="13"/>
  <c r="B31" i="13"/>
  <c r="B30" i="13"/>
  <c r="B29" i="13"/>
  <c r="AX27" i="13"/>
  <c r="AX46" i="13" s="1"/>
  <c r="AW27" i="13"/>
  <c r="AW47" i="13" s="1"/>
  <c r="AV27" i="13"/>
  <c r="AV46" i="13" s="1"/>
  <c r="T189" i="20"/>
  <c r="S189" i="20"/>
  <c r="R189" i="20"/>
  <c r="Q189" i="20"/>
  <c r="T188" i="20"/>
  <c r="S188" i="20"/>
  <c r="R188" i="20"/>
  <c r="Q188" i="20"/>
  <c r="T187" i="20"/>
  <c r="S187" i="20"/>
  <c r="R187" i="20"/>
  <c r="Q187" i="20"/>
  <c r="T186" i="20"/>
  <c r="S186" i="20"/>
  <c r="R186" i="20"/>
  <c r="Q186" i="20"/>
  <c r="T185" i="20"/>
  <c r="S185" i="20"/>
  <c r="R185" i="20"/>
  <c r="Q185" i="20"/>
  <c r="T184" i="20"/>
  <c r="S184" i="20"/>
  <c r="R184" i="20"/>
  <c r="Q184" i="20"/>
  <c r="T183" i="20"/>
  <c r="S183" i="20"/>
  <c r="R183" i="20"/>
  <c r="Q183" i="20"/>
  <c r="T182" i="20"/>
  <c r="S182" i="20"/>
  <c r="R182" i="20"/>
  <c r="Q182" i="20"/>
  <c r="T181" i="20"/>
  <c r="S181" i="20"/>
  <c r="R181" i="20"/>
  <c r="Q181" i="20"/>
  <c r="T180" i="20"/>
  <c r="S180" i="20"/>
  <c r="R180" i="20"/>
  <c r="Q180" i="20"/>
  <c r="T179" i="20"/>
  <c r="S179" i="20"/>
  <c r="R179" i="20"/>
  <c r="Q179" i="20"/>
  <c r="T178" i="20"/>
  <c r="S178" i="20"/>
  <c r="R178" i="20"/>
  <c r="Q178" i="20"/>
  <c r="T177" i="20"/>
  <c r="S177" i="20"/>
  <c r="R177" i="20"/>
  <c r="Q177" i="20"/>
  <c r="T176" i="20"/>
  <c r="S176" i="20"/>
  <c r="R176" i="20"/>
  <c r="Q176" i="20"/>
  <c r="T175" i="20"/>
  <c r="S175" i="20"/>
  <c r="R175" i="20"/>
  <c r="Q175" i="20"/>
  <c r="T174" i="20"/>
  <c r="S174" i="20"/>
  <c r="R174" i="20"/>
  <c r="Q174" i="20"/>
  <c r="T173" i="20"/>
  <c r="S173" i="20"/>
  <c r="R173" i="20"/>
  <c r="Q173" i="20"/>
  <c r="T172" i="20"/>
  <c r="S172" i="20"/>
  <c r="R172" i="20"/>
  <c r="Q172" i="20"/>
  <c r="T171" i="20"/>
  <c r="S171" i="20"/>
  <c r="R171" i="20"/>
  <c r="Q171" i="20"/>
  <c r="T170" i="20"/>
  <c r="S170" i="20"/>
  <c r="R170" i="20"/>
  <c r="Q170" i="20"/>
  <c r="T169" i="20"/>
  <c r="S169" i="20"/>
  <c r="R169" i="20"/>
  <c r="Q169" i="20"/>
  <c r="T168" i="20"/>
  <c r="S168" i="20"/>
  <c r="R168" i="20"/>
  <c r="Q168" i="20"/>
  <c r="T167" i="20"/>
  <c r="S167" i="20"/>
  <c r="R167" i="20"/>
  <c r="Q167" i="20"/>
  <c r="T166" i="20"/>
  <c r="S166" i="20"/>
  <c r="R166" i="20"/>
  <c r="Q166" i="20"/>
  <c r="T165" i="20"/>
  <c r="S165" i="20"/>
  <c r="R165" i="20"/>
  <c r="Q165" i="20"/>
  <c r="T164" i="20"/>
  <c r="S164" i="20"/>
  <c r="R164" i="20"/>
  <c r="Q164" i="20"/>
  <c r="T163" i="20"/>
  <c r="S163" i="20"/>
  <c r="R163" i="20"/>
  <c r="Q163" i="20"/>
  <c r="T162" i="20"/>
  <c r="S162" i="20"/>
  <c r="R162" i="20"/>
  <c r="Q162" i="20"/>
  <c r="T161" i="20"/>
  <c r="S161" i="20"/>
  <c r="R161" i="20"/>
  <c r="Q161" i="20"/>
  <c r="T160" i="20"/>
  <c r="S160" i="20"/>
  <c r="R160" i="20"/>
  <c r="Q160" i="20"/>
  <c r="T159" i="20"/>
  <c r="S159" i="20"/>
  <c r="R159" i="20"/>
  <c r="Q159" i="20"/>
  <c r="T158" i="20"/>
  <c r="S158" i="20"/>
  <c r="R158" i="20"/>
  <c r="Q158" i="20"/>
  <c r="T157" i="20"/>
  <c r="S157" i="20"/>
  <c r="R157" i="20"/>
  <c r="Q157" i="20"/>
  <c r="T156" i="20"/>
  <c r="S156" i="20"/>
  <c r="R156" i="20"/>
  <c r="Q156" i="20"/>
  <c r="T155" i="20"/>
  <c r="S155" i="20"/>
  <c r="R155" i="20"/>
  <c r="Q155" i="20"/>
  <c r="T154" i="20"/>
  <c r="S154" i="20"/>
  <c r="R154" i="20"/>
  <c r="Q154" i="20"/>
  <c r="T153" i="20"/>
  <c r="S153" i="20"/>
  <c r="R153" i="20"/>
  <c r="Q153" i="20"/>
  <c r="T152" i="20"/>
  <c r="S152" i="20"/>
  <c r="R152" i="20"/>
  <c r="Q152" i="20"/>
  <c r="T151" i="20"/>
  <c r="S151" i="20"/>
  <c r="R151" i="20"/>
  <c r="Q151" i="20"/>
  <c r="T150" i="20"/>
  <c r="S150" i="20"/>
  <c r="R150" i="20"/>
  <c r="Q150" i="20"/>
  <c r="T149" i="20"/>
  <c r="S149" i="20"/>
  <c r="R149" i="20"/>
  <c r="Q149" i="20"/>
  <c r="T148" i="20"/>
  <c r="S148" i="20"/>
  <c r="R148" i="20"/>
  <c r="Q148" i="20"/>
  <c r="T147" i="20"/>
  <c r="S147" i="20"/>
  <c r="R147" i="20"/>
  <c r="Q147" i="20"/>
  <c r="T146" i="20"/>
  <c r="S146" i="20"/>
  <c r="R146" i="20"/>
  <c r="Q146" i="20"/>
  <c r="T145" i="20"/>
  <c r="S145" i="20"/>
  <c r="R145" i="20"/>
  <c r="Q145" i="20"/>
  <c r="T144" i="20"/>
  <c r="S144" i="20"/>
  <c r="R144" i="20"/>
  <c r="Q144" i="20"/>
  <c r="T143" i="20"/>
  <c r="S143" i="20"/>
  <c r="R143" i="20"/>
  <c r="Q143" i="20"/>
  <c r="T142" i="20"/>
  <c r="S142" i="20"/>
  <c r="R142" i="20"/>
  <c r="Q142" i="20"/>
  <c r="T141" i="20"/>
  <c r="S141" i="20"/>
  <c r="R141" i="20"/>
  <c r="Q141" i="20"/>
  <c r="T140" i="20"/>
  <c r="S140" i="20"/>
  <c r="R140" i="20"/>
  <c r="Q140" i="20"/>
  <c r="T139" i="20"/>
  <c r="S139" i="20"/>
  <c r="R139" i="20"/>
  <c r="Q139" i="20"/>
  <c r="T138" i="20"/>
  <c r="S138" i="20"/>
  <c r="R138" i="20"/>
  <c r="Q138" i="20"/>
  <c r="T137" i="20"/>
  <c r="S137" i="20"/>
  <c r="R137" i="20"/>
  <c r="Q137" i="20"/>
  <c r="T136" i="20"/>
  <c r="S136" i="20"/>
  <c r="R136" i="20"/>
  <c r="Q136" i="20"/>
  <c r="T135" i="20"/>
  <c r="S135" i="20"/>
  <c r="R135" i="20"/>
  <c r="Q135" i="20"/>
  <c r="T134" i="20"/>
  <c r="S134" i="20"/>
  <c r="R134" i="20"/>
  <c r="Q134" i="20"/>
  <c r="T133" i="20"/>
  <c r="S133" i="20"/>
  <c r="R133" i="20"/>
  <c r="Q133" i="20"/>
  <c r="T132" i="20"/>
  <c r="S132" i="20"/>
  <c r="R132" i="20"/>
  <c r="Q132" i="20"/>
  <c r="T131" i="20"/>
  <c r="S131" i="20"/>
  <c r="R131" i="20"/>
  <c r="Q131" i="20"/>
  <c r="T130" i="20"/>
  <c r="S130" i="20"/>
  <c r="R130" i="20"/>
  <c r="Q130" i="20"/>
  <c r="T129" i="20"/>
  <c r="S129" i="20"/>
  <c r="R129" i="20"/>
  <c r="Q129" i="20"/>
  <c r="T128" i="20"/>
  <c r="S128" i="20"/>
  <c r="R128" i="20"/>
  <c r="Q128" i="20"/>
  <c r="T127" i="20"/>
  <c r="S127" i="20"/>
  <c r="R127" i="20"/>
  <c r="Q127" i="20"/>
  <c r="T126" i="20"/>
  <c r="S126" i="20"/>
  <c r="R126" i="20"/>
  <c r="Q126" i="20"/>
  <c r="T125" i="20"/>
  <c r="S125" i="20"/>
  <c r="R125" i="20"/>
  <c r="Q125" i="20"/>
  <c r="T124" i="20"/>
  <c r="S124" i="20"/>
  <c r="R124" i="20"/>
  <c r="Q124" i="20"/>
  <c r="T123" i="20"/>
  <c r="S123" i="20"/>
  <c r="R123" i="20"/>
  <c r="Q123" i="20"/>
  <c r="T122" i="20"/>
  <c r="S122" i="20"/>
  <c r="R122" i="20"/>
  <c r="Q122" i="20"/>
  <c r="T121" i="20"/>
  <c r="S121" i="20"/>
  <c r="R121" i="20"/>
  <c r="Q121" i="20"/>
  <c r="T120" i="20"/>
  <c r="S120" i="20"/>
  <c r="R120" i="20"/>
  <c r="Q120" i="20"/>
  <c r="T119" i="20"/>
  <c r="S119" i="20"/>
  <c r="R119" i="20"/>
  <c r="Q119" i="20"/>
  <c r="T118" i="20"/>
  <c r="S118" i="20"/>
  <c r="R118" i="20"/>
  <c r="Q118" i="20"/>
  <c r="T117" i="20"/>
  <c r="S117" i="20"/>
  <c r="R117" i="20"/>
  <c r="Q117" i="20"/>
  <c r="T116" i="20"/>
  <c r="S116" i="20"/>
  <c r="R116" i="20"/>
  <c r="Q116" i="20"/>
  <c r="T115" i="20"/>
  <c r="S115" i="20"/>
  <c r="R115" i="20"/>
  <c r="Q115" i="20"/>
  <c r="T114" i="20"/>
  <c r="S114" i="20"/>
  <c r="R114" i="20"/>
  <c r="Q114" i="20"/>
  <c r="T113" i="20"/>
  <c r="S113" i="20"/>
  <c r="R113" i="20"/>
  <c r="Q113" i="20"/>
  <c r="T112" i="20"/>
  <c r="S112" i="20"/>
  <c r="R112" i="20"/>
  <c r="Q112" i="20"/>
  <c r="T111" i="20"/>
  <c r="S111" i="20"/>
  <c r="R111" i="20"/>
  <c r="Q111" i="20"/>
  <c r="T110" i="20"/>
  <c r="S110" i="20"/>
  <c r="R110" i="20"/>
  <c r="Q110" i="20"/>
  <c r="T109" i="20"/>
  <c r="S109" i="20"/>
  <c r="R109" i="20"/>
  <c r="Q109" i="20"/>
  <c r="T108" i="20"/>
  <c r="S108" i="20"/>
  <c r="R108" i="20"/>
  <c r="Q108" i="20"/>
  <c r="T107" i="20"/>
  <c r="S107" i="20"/>
  <c r="R107" i="20"/>
  <c r="Q107" i="20"/>
  <c r="T106" i="20"/>
  <c r="S106" i="20"/>
  <c r="R106" i="20"/>
  <c r="Q106" i="20"/>
  <c r="T105" i="20"/>
  <c r="S105" i="20"/>
  <c r="R105" i="20"/>
  <c r="Q105" i="20"/>
  <c r="T104" i="20"/>
  <c r="S104" i="20"/>
  <c r="R104" i="20"/>
  <c r="Q104" i="20"/>
  <c r="T103" i="20"/>
  <c r="S103" i="20"/>
  <c r="R103" i="20"/>
  <c r="Q103" i="20"/>
  <c r="T102" i="20"/>
  <c r="S102" i="20"/>
  <c r="R102" i="20"/>
  <c r="Q102" i="20"/>
  <c r="T101" i="20"/>
  <c r="S101" i="20"/>
  <c r="R101" i="20"/>
  <c r="Q101" i="20"/>
  <c r="T100" i="20"/>
  <c r="S100" i="20"/>
  <c r="R100" i="20"/>
  <c r="Q100" i="20"/>
  <c r="T99" i="20"/>
  <c r="S99" i="20"/>
  <c r="R99" i="20"/>
  <c r="Q99" i="20"/>
  <c r="T98" i="20"/>
  <c r="S98" i="20"/>
  <c r="R98" i="20"/>
  <c r="Q98" i="20"/>
  <c r="T97" i="20"/>
  <c r="S97" i="20"/>
  <c r="R97" i="20"/>
  <c r="Q97" i="20"/>
  <c r="T96" i="20"/>
  <c r="S96" i="20"/>
  <c r="R96" i="20"/>
  <c r="Q96" i="20"/>
  <c r="T95" i="20"/>
  <c r="S95" i="20"/>
  <c r="R95" i="20"/>
  <c r="Q95" i="20"/>
  <c r="T94" i="20"/>
  <c r="S94" i="20"/>
  <c r="R94" i="20"/>
  <c r="Q94" i="20"/>
  <c r="T93" i="20"/>
  <c r="S93" i="20"/>
  <c r="R93" i="20"/>
  <c r="Q93" i="20"/>
  <c r="T92" i="20"/>
  <c r="S92" i="20"/>
  <c r="R92" i="20"/>
  <c r="Q92" i="20"/>
  <c r="T91" i="20"/>
  <c r="S91" i="20"/>
  <c r="R91" i="20"/>
  <c r="Q91" i="20"/>
  <c r="T90" i="20"/>
  <c r="S90" i="20"/>
  <c r="R90" i="20"/>
  <c r="Q90" i="20"/>
  <c r="T89" i="20"/>
  <c r="S89" i="20"/>
  <c r="R89" i="20"/>
  <c r="Q89" i="20"/>
  <c r="T88" i="20"/>
  <c r="S88" i="20"/>
  <c r="R88" i="20"/>
  <c r="Q88" i="20"/>
  <c r="T87" i="20"/>
  <c r="S87" i="20"/>
  <c r="R87" i="20"/>
  <c r="Q87" i="20"/>
  <c r="T86" i="20"/>
  <c r="S86" i="20"/>
  <c r="R86" i="20"/>
  <c r="Q86" i="20"/>
  <c r="T85" i="20"/>
  <c r="S85" i="20"/>
  <c r="R85" i="20"/>
  <c r="Q85" i="20"/>
  <c r="T84" i="20"/>
  <c r="S84" i="20"/>
  <c r="R84" i="20"/>
  <c r="Q84" i="20"/>
  <c r="T83" i="20"/>
  <c r="S83" i="20"/>
  <c r="R83" i="20"/>
  <c r="Q83" i="20"/>
  <c r="T82" i="20"/>
  <c r="S82" i="20"/>
  <c r="R82" i="20"/>
  <c r="Q82" i="20"/>
  <c r="T81" i="20"/>
  <c r="S81" i="20"/>
  <c r="R81" i="20"/>
  <c r="Q81" i="20"/>
  <c r="T80" i="20"/>
  <c r="S80" i="20"/>
  <c r="R80" i="20"/>
  <c r="Q80" i="20"/>
  <c r="T79" i="20"/>
  <c r="S79" i="20"/>
  <c r="R79" i="20"/>
  <c r="Q79" i="20"/>
  <c r="T78" i="20"/>
  <c r="S78" i="20"/>
  <c r="R78" i="20"/>
  <c r="Q78" i="20"/>
  <c r="T77" i="20"/>
  <c r="S77" i="20"/>
  <c r="R77" i="20"/>
  <c r="Q77" i="20"/>
  <c r="T76" i="20"/>
  <c r="S76" i="20"/>
  <c r="R76" i="20"/>
  <c r="Q76" i="20"/>
  <c r="T75" i="20"/>
  <c r="S75" i="20"/>
  <c r="R75" i="20"/>
  <c r="Q75" i="20"/>
  <c r="T74" i="20"/>
  <c r="S74" i="20"/>
  <c r="R74" i="20"/>
  <c r="Q74" i="20"/>
  <c r="T73" i="20"/>
  <c r="S73" i="20"/>
  <c r="R73" i="20"/>
  <c r="Q73" i="20"/>
  <c r="T72" i="20"/>
  <c r="S72" i="20"/>
  <c r="R72" i="20"/>
  <c r="Q72" i="20"/>
  <c r="T71" i="20"/>
  <c r="S71" i="20"/>
  <c r="R71" i="20"/>
  <c r="Q71" i="20"/>
  <c r="T70" i="20"/>
  <c r="S70" i="20"/>
  <c r="R70" i="20"/>
  <c r="Q70" i="20"/>
  <c r="T69" i="20"/>
  <c r="S69" i="20"/>
  <c r="R69" i="20"/>
  <c r="Q69" i="20"/>
  <c r="T68" i="20"/>
  <c r="S68" i="20"/>
  <c r="R68" i="20"/>
  <c r="Q68" i="20"/>
  <c r="T67" i="20"/>
  <c r="S67" i="20"/>
  <c r="R67" i="20"/>
  <c r="Q67" i="20"/>
  <c r="T66" i="20"/>
  <c r="S66" i="20"/>
  <c r="R66" i="20"/>
  <c r="Q66" i="20"/>
  <c r="T65" i="20"/>
  <c r="S65" i="20"/>
  <c r="R65" i="20"/>
  <c r="Q65" i="20"/>
  <c r="T64" i="20"/>
  <c r="S64" i="20"/>
  <c r="R64" i="20"/>
  <c r="Q64" i="20"/>
  <c r="T63" i="20"/>
  <c r="S63" i="20"/>
  <c r="R63" i="20"/>
  <c r="Q63" i="20"/>
  <c r="T62" i="20"/>
  <c r="S62" i="20"/>
  <c r="R62" i="20"/>
  <c r="Q62" i="20"/>
  <c r="T61" i="20"/>
  <c r="S61" i="20"/>
  <c r="R61" i="20"/>
  <c r="Q61" i="20"/>
  <c r="T60" i="20"/>
  <c r="S60" i="20"/>
  <c r="R60" i="20"/>
  <c r="Q60" i="20"/>
  <c r="T59" i="20"/>
  <c r="S59" i="20"/>
  <c r="R59" i="20"/>
  <c r="Q59" i="20"/>
  <c r="T58" i="20"/>
  <c r="S58" i="20"/>
  <c r="R58" i="20"/>
  <c r="Q58" i="20"/>
  <c r="T57" i="20"/>
  <c r="S57" i="20"/>
  <c r="R57" i="20"/>
  <c r="Q57" i="20"/>
  <c r="T56" i="20"/>
  <c r="S56" i="20"/>
  <c r="R56" i="20"/>
  <c r="Q56" i="20"/>
  <c r="T55" i="20"/>
  <c r="S55" i="20"/>
  <c r="R55" i="20"/>
  <c r="Q55" i="20"/>
  <c r="T54" i="20"/>
  <c r="S54" i="20"/>
  <c r="R54" i="20"/>
  <c r="Q54" i="20"/>
  <c r="T53" i="20"/>
  <c r="S53" i="20"/>
  <c r="R53" i="20"/>
  <c r="Q53" i="20"/>
  <c r="T52" i="20"/>
  <c r="S52" i="20"/>
  <c r="R52" i="20"/>
  <c r="Q52" i="20"/>
  <c r="T51" i="20"/>
  <c r="S51" i="20"/>
  <c r="R51" i="20"/>
  <c r="Q51" i="20"/>
  <c r="T50" i="20"/>
  <c r="S50" i="20"/>
  <c r="R50" i="20"/>
  <c r="Q50" i="20"/>
  <c r="T49" i="20"/>
  <c r="S49" i="20"/>
  <c r="R49" i="20"/>
  <c r="Q49" i="20"/>
  <c r="T48" i="20"/>
  <c r="S48" i="20"/>
  <c r="R48" i="20"/>
  <c r="Q48" i="20"/>
  <c r="T47" i="20"/>
  <c r="S47" i="20"/>
  <c r="R47" i="20"/>
  <c r="Q47" i="20"/>
  <c r="T46" i="20"/>
  <c r="S46" i="20"/>
  <c r="R46" i="20"/>
  <c r="Q46" i="20"/>
  <c r="T45" i="20"/>
  <c r="S45" i="20"/>
  <c r="R45" i="20"/>
  <c r="Q45" i="20"/>
  <c r="T44" i="20"/>
  <c r="S44" i="20"/>
  <c r="R44" i="20"/>
  <c r="Q44" i="20"/>
  <c r="T43" i="20"/>
  <c r="S43" i="20"/>
  <c r="R43" i="20"/>
  <c r="Q43" i="20"/>
  <c r="T42" i="20"/>
  <c r="S42" i="20"/>
  <c r="R42" i="20"/>
  <c r="Q42" i="20"/>
  <c r="T41" i="20"/>
  <c r="S41" i="20"/>
  <c r="R41" i="20"/>
  <c r="Q41" i="20"/>
  <c r="T40" i="20"/>
  <c r="S40" i="20"/>
  <c r="R40" i="20"/>
  <c r="Q40" i="20"/>
  <c r="T39" i="20"/>
  <c r="S39" i="20"/>
  <c r="R39" i="20"/>
  <c r="Q39" i="20"/>
  <c r="T38" i="20"/>
  <c r="S38" i="20"/>
  <c r="R38" i="20"/>
  <c r="Q38" i="20"/>
  <c r="T37" i="20"/>
  <c r="S37" i="20"/>
  <c r="R37" i="20"/>
  <c r="Q37" i="20"/>
  <c r="T36" i="20"/>
  <c r="S36" i="20"/>
  <c r="R36" i="20"/>
  <c r="Q36" i="20"/>
  <c r="T35" i="20"/>
  <c r="S35" i="20"/>
  <c r="R35" i="20"/>
  <c r="Q35" i="20"/>
  <c r="T34" i="20"/>
  <c r="S34" i="20"/>
  <c r="R34" i="20"/>
  <c r="Q34" i="20"/>
  <c r="T33" i="20"/>
  <c r="S33" i="20"/>
  <c r="R33" i="20"/>
  <c r="Q33" i="20"/>
  <c r="T32" i="20"/>
  <c r="S32" i="20"/>
  <c r="R32" i="20"/>
  <c r="Q32" i="20"/>
  <c r="T31" i="20"/>
  <c r="S31" i="20"/>
  <c r="R31" i="20"/>
  <c r="Q31" i="20"/>
  <c r="T30" i="20"/>
  <c r="S30" i="20"/>
  <c r="R30" i="20"/>
  <c r="Q30" i="20"/>
  <c r="T29" i="20"/>
  <c r="S29" i="20"/>
  <c r="R29" i="20"/>
  <c r="Q29" i="20"/>
  <c r="T28" i="20"/>
  <c r="S28" i="20"/>
  <c r="R28" i="20"/>
  <c r="Q28" i="20"/>
  <c r="T27" i="20"/>
  <c r="S27" i="20"/>
  <c r="R27" i="20"/>
  <c r="Q27" i="20"/>
  <c r="T26" i="20"/>
  <c r="S26" i="20"/>
  <c r="R26" i="20"/>
  <c r="Q26" i="20"/>
  <c r="T25" i="20"/>
  <c r="S25" i="20"/>
  <c r="R25" i="20"/>
  <c r="Q25" i="20"/>
  <c r="T24" i="20"/>
  <c r="S24" i="20"/>
  <c r="R24" i="20"/>
  <c r="Q24" i="20"/>
  <c r="T23" i="20"/>
  <c r="S23" i="20"/>
  <c r="R23" i="20"/>
  <c r="Q23" i="20"/>
  <c r="T22" i="20"/>
  <c r="S22" i="20"/>
  <c r="R22" i="20"/>
  <c r="Q22" i="20"/>
  <c r="T21" i="20"/>
  <c r="S21" i="20"/>
  <c r="R21" i="20"/>
  <c r="Q21" i="20"/>
  <c r="T20" i="20"/>
  <c r="S20" i="20"/>
  <c r="R20" i="20"/>
  <c r="Q20" i="20"/>
  <c r="T19" i="20"/>
  <c r="S19" i="20"/>
  <c r="R19" i="20"/>
  <c r="Q19" i="20"/>
  <c r="T18" i="20"/>
  <c r="S18" i="20"/>
  <c r="R18" i="20"/>
  <c r="Q18" i="20"/>
  <c r="T17" i="20"/>
  <c r="S17" i="20"/>
  <c r="R17" i="20"/>
  <c r="Q17" i="20"/>
  <c r="T16" i="20"/>
  <c r="S16" i="20"/>
  <c r="R16" i="20"/>
  <c r="Q16" i="20"/>
  <c r="T15" i="20"/>
  <c r="S15" i="20"/>
  <c r="R15" i="20"/>
  <c r="Q15" i="20"/>
  <c r="T14" i="20"/>
  <c r="S14" i="20"/>
  <c r="R14" i="20"/>
  <c r="Q14" i="20"/>
  <c r="T13" i="20"/>
  <c r="S13" i="20"/>
  <c r="R13" i="20"/>
  <c r="Q13" i="20"/>
  <c r="T12" i="20"/>
  <c r="S12" i="20"/>
  <c r="R12" i="20"/>
  <c r="Q12" i="20"/>
  <c r="T11" i="20"/>
  <c r="S11" i="20"/>
  <c r="R11" i="20"/>
  <c r="Q11" i="20"/>
  <c r="T10" i="20"/>
  <c r="S10" i="20"/>
  <c r="R10" i="20"/>
  <c r="Q10" i="20"/>
  <c r="T9" i="20"/>
  <c r="S9" i="20"/>
  <c r="R9" i="20"/>
  <c r="Q9" i="20"/>
  <c r="T8" i="20"/>
  <c r="S8" i="20"/>
  <c r="R8" i="20"/>
  <c r="Q8" i="20"/>
  <c r="T7" i="20"/>
  <c r="S7" i="20"/>
  <c r="R7" i="20"/>
  <c r="Q7" i="20"/>
  <c r="T6" i="20"/>
  <c r="S6" i="20"/>
  <c r="R6" i="20"/>
  <c r="Q6" i="20"/>
  <c r="T5" i="20"/>
  <c r="S5" i="20"/>
  <c r="R5" i="20"/>
  <c r="Q5" i="20"/>
  <c r="T4" i="20"/>
  <c r="S4" i="20"/>
  <c r="R4" i="20"/>
  <c r="Q4" i="20"/>
  <c r="P189" i="20"/>
  <c r="P188" i="20"/>
  <c r="P187" i="20"/>
  <c r="P186" i="20"/>
  <c r="P185" i="20"/>
  <c r="P184" i="20"/>
  <c r="P183" i="20"/>
  <c r="P182" i="20"/>
  <c r="P181" i="20"/>
  <c r="P180" i="20"/>
  <c r="P179" i="20"/>
  <c r="P178" i="20"/>
  <c r="P177" i="20"/>
  <c r="P176" i="20"/>
  <c r="P175" i="20"/>
  <c r="P174" i="20"/>
  <c r="P173" i="20"/>
  <c r="P172" i="20"/>
  <c r="P171" i="20"/>
  <c r="P170" i="20"/>
  <c r="P169" i="20"/>
  <c r="P168" i="20"/>
  <c r="P167" i="20"/>
  <c r="P166" i="20"/>
  <c r="P165" i="20"/>
  <c r="P164" i="20"/>
  <c r="P163" i="20"/>
  <c r="P162" i="20"/>
  <c r="P161" i="20"/>
  <c r="P160" i="20"/>
  <c r="P159" i="20"/>
  <c r="P158" i="20"/>
  <c r="P157" i="20"/>
  <c r="P156" i="20"/>
  <c r="P155" i="20"/>
  <c r="P154" i="20"/>
  <c r="P153" i="20"/>
  <c r="P152" i="20"/>
  <c r="P151" i="20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P136" i="20"/>
  <c r="P135" i="20"/>
  <c r="P134" i="20"/>
  <c r="P133" i="20"/>
  <c r="P132" i="20"/>
  <c r="P131" i="20"/>
  <c r="P130" i="20"/>
  <c r="P129" i="20"/>
  <c r="P128" i="20"/>
  <c r="P127" i="20"/>
  <c r="P126" i="20"/>
  <c r="P125" i="20"/>
  <c r="P124" i="20"/>
  <c r="P123" i="20"/>
  <c r="P122" i="20"/>
  <c r="P121" i="20"/>
  <c r="P120" i="20"/>
  <c r="P119" i="20"/>
  <c r="P118" i="20"/>
  <c r="P117" i="20"/>
  <c r="P116" i="20"/>
  <c r="P115" i="20"/>
  <c r="P114" i="20"/>
  <c r="P113" i="20"/>
  <c r="P112" i="20"/>
  <c r="P111" i="20"/>
  <c r="P110" i="20"/>
  <c r="P109" i="20"/>
  <c r="P108" i="20"/>
  <c r="P107" i="20"/>
  <c r="P106" i="20"/>
  <c r="P105" i="20"/>
  <c r="P104" i="20"/>
  <c r="P103" i="20"/>
  <c r="P102" i="20"/>
  <c r="P101" i="20"/>
  <c r="P100" i="20"/>
  <c r="P99" i="20"/>
  <c r="P98" i="20"/>
  <c r="P97" i="20"/>
  <c r="P96" i="20"/>
  <c r="P95" i="20"/>
  <c r="P94" i="20"/>
  <c r="P93" i="20"/>
  <c r="P92" i="20"/>
  <c r="P91" i="20"/>
  <c r="P90" i="20"/>
  <c r="P89" i="20"/>
  <c r="P88" i="20"/>
  <c r="P87" i="20"/>
  <c r="P86" i="20"/>
  <c r="P85" i="20"/>
  <c r="P84" i="20"/>
  <c r="P83" i="20"/>
  <c r="P82" i="20"/>
  <c r="P81" i="20"/>
  <c r="P80" i="20"/>
  <c r="P79" i="20"/>
  <c r="P78" i="20"/>
  <c r="P77" i="20"/>
  <c r="P76" i="20"/>
  <c r="P75" i="20"/>
  <c r="P74" i="20"/>
  <c r="P73" i="20"/>
  <c r="P72" i="20"/>
  <c r="P71" i="20"/>
  <c r="P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P47" i="20"/>
  <c r="P46" i="20"/>
  <c r="P45" i="20"/>
  <c r="P44" i="20"/>
  <c r="P43" i="20"/>
  <c r="P42" i="20"/>
  <c r="P41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T68" i="18"/>
  <c r="S68" i="18"/>
  <c r="R68" i="18"/>
  <c r="Q68" i="18"/>
  <c r="P68" i="18"/>
  <c r="T67" i="18"/>
  <c r="S67" i="18"/>
  <c r="R67" i="18"/>
  <c r="Q67" i="18"/>
  <c r="P67" i="18"/>
  <c r="T66" i="18"/>
  <c r="S66" i="18"/>
  <c r="R66" i="18"/>
  <c r="Q66" i="18"/>
  <c r="P66" i="18"/>
  <c r="T65" i="18"/>
  <c r="S65" i="18"/>
  <c r="R65" i="18"/>
  <c r="Q65" i="18"/>
  <c r="P65" i="18"/>
  <c r="T64" i="18"/>
  <c r="S64" i="18"/>
  <c r="R64" i="18"/>
  <c r="Q64" i="18"/>
  <c r="P64" i="18"/>
  <c r="T63" i="18"/>
  <c r="S63" i="18"/>
  <c r="R63" i="18"/>
  <c r="Q63" i="18"/>
  <c r="P63" i="18"/>
  <c r="T62" i="18"/>
  <c r="S62" i="18"/>
  <c r="R62" i="18"/>
  <c r="Q62" i="18"/>
  <c r="P62" i="18"/>
  <c r="T61" i="18"/>
  <c r="S61" i="18"/>
  <c r="R61" i="18"/>
  <c r="Q61" i="18"/>
  <c r="P61" i="18"/>
  <c r="T60" i="18"/>
  <c r="S60" i="18"/>
  <c r="R60" i="18"/>
  <c r="Q60" i="18"/>
  <c r="P60" i="18"/>
  <c r="T59" i="18"/>
  <c r="S59" i="18"/>
  <c r="R59" i="18"/>
  <c r="Q59" i="18"/>
  <c r="P59" i="18"/>
  <c r="T58" i="18"/>
  <c r="S58" i="18"/>
  <c r="R58" i="18"/>
  <c r="Q58" i="18"/>
  <c r="P58" i="18"/>
  <c r="T57" i="18"/>
  <c r="S57" i="18"/>
  <c r="R57" i="18"/>
  <c r="Q57" i="18"/>
  <c r="P57" i="18"/>
  <c r="T56" i="18"/>
  <c r="S56" i="18"/>
  <c r="R56" i="18"/>
  <c r="Q56" i="18"/>
  <c r="P56" i="18"/>
  <c r="T55" i="18"/>
  <c r="S55" i="18"/>
  <c r="R55" i="18"/>
  <c r="Q55" i="18"/>
  <c r="P55" i="18"/>
  <c r="T54" i="18"/>
  <c r="S54" i="18"/>
  <c r="R54" i="18"/>
  <c r="Q54" i="18"/>
  <c r="P54" i="18"/>
  <c r="T53" i="18"/>
  <c r="S53" i="18"/>
  <c r="R53" i="18"/>
  <c r="Q53" i="18"/>
  <c r="P53" i="18"/>
  <c r="T52" i="18"/>
  <c r="S52" i="18"/>
  <c r="R52" i="18"/>
  <c r="Q52" i="18"/>
  <c r="P52" i="18"/>
  <c r="T51" i="18"/>
  <c r="S51" i="18"/>
  <c r="R51" i="18"/>
  <c r="Q51" i="18"/>
  <c r="P51" i="18"/>
  <c r="T50" i="18"/>
  <c r="S50" i="18"/>
  <c r="R50" i="18"/>
  <c r="Q50" i="18"/>
  <c r="P50" i="18"/>
  <c r="T49" i="18"/>
  <c r="S49" i="18"/>
  <c r="R49" i="18"/>
  <c r="Q49" i="18"/>
  <c r="P49" i="18"/>
  <c r="T48" i="18"/>
  <c r="S48" i="18"/>
  <c r="R48" i="18"/>
  <c r="Q48" i="18"/>
  <c r="P48" i="18"/>
  <c r="T47" i="18"/>
  <c r="S47" i="18"/>
  <c r="R47" i="18"/>
  <c r="Q47" i="18"/>
  <c r="P47" i="18"/>
  <c r="T46" i="18"/>
  <c r="S46" i="18"/>
  <c r="R46" i="18"/>
  <c r="Q46" i="18"/>
  <c r="P46" i="18"/>
  <c r="T45" i="18"/>
  <c r="S45" i="18"/>
  <c r="R45" i="18"/>
  <c r="Q45" i="18"/>
  <c r="P45" i="18"/>
  <c r="T44" i="18"/>
  <c r="S44" i="18"/>
  <c r="R44" i="18"/>
  <c r="Q44" i="18"/>
  <c r="P44" i="18"/>
  <c r="T43" i="18"/>
  <c r="S43" i="18"/>
  <c r="R43" i="18"/>
  <c r="Q43" i="18"/>
  <c r="P43" i="18"/>
  <c r="T42" i="18"/>
  <c r="S42" i="18"/>
  <c r="R42" i="18"/>
  <c r="Q42" i="18"/>
  <c r="P42" i="18"/>
  <c r="T41" i="18"/>
  <c r="S41" i="18"/>
  <c r="R41" i="18"/>
  <c r="Q41" i="18"/>
  <c r="P41" i="18"/>
  <c r="T40" i="18"/>
  <c r="S40" i="18"/>
  <c r="R40" i="18"/>
  <c r="Q40" i="18"/>
  <c r="P40" i="18"/>
  <c r="T39" i="18"/>
  <c r="S39" i="18"/>
  <c r="R39" i="18"/>
  <c r="Q39" i="18"/>
  <c r="P39" i="18"/>
  <c r="T38" i="18"/>
  <c r="S38" i="18"/>
  <c r="R38" i="18"/>
  <c r="Q38" i="18"/>
  <c r="P38" i="18"/>
  <c r="T37" i="18"/>
  <c r="S37" i="18"/>
  <c r="R37" i="18"/>
  <c r="Q37" i="18"/>
  <c r="P37" i="18"/>
  <c r="T36" i="18"/>
  <c r="S36" i="18"/>
  <c r="R36" i="18"/>
  <c r="Q36" i="18"/>
  <c r="P36" i="18"/>
  <c r="T35" i="18"/>
  <c r="S35" i="18"/>
  <c r="R35" i="18"/>
  <c r="Q35" i="18"/>
  <c r="P35" i="18"/>
  <c r="T34" i="18"/>
  <c r="S34" i="18"/>
  <c r="R34" i="18"/>
  <c r="Q34" i="18"/>
  <c r="P34" i="18"/>
  <c r="T33" i="18"/>
  <c r="S33" i="18"/>
  <c r="R33" i="18"/>
  <c r="Q33" i="18"/>
  <c r="P33" i="18"/>
  <c r="T32" i="18"/>
  <c r="S32" i="18"/>
  <c r="R32" i="18"/>
  <c r="Q32" i="18"/>
  <c r="P32" i="18"/>
  <c r="T31" i="18"/>
  <c r="S31" i="18"/>
  <c r="R31" i="18"/>
  <c r="Q31" i="18"/>
  <c r="P31" i="18"/>
  <c r="T30" i="18"/>
  <c r="S30" i="18"/>
  <c r="R30" i="18"/>
  <c r="Q30" i="18"/>
  <c r="P30" i="18"/>
  <c r="T29" i="18"/>
  <c r="S29" i="18"/>
  <c r="R29" i="18"/>
  <c r="Q29" i="18"/>
  <c r="P29" i="18"/>
  <c r="T28" i="18"/>
  <c r="S28" i="18"/>
  <c r="R28" i="18"/>
  <c r="Q28" i="18"/>
  <c r="P28" i="18"/>
  <c r="T27" i="18"/>
  <c r="S27" i="18"/>
  <c r="R27" i="18"/>
  <c r="Q27" i="18"/>
  <c r="P27" i="18"/>
  <c r="T26" i="18"/>
  <c r="S26" i="18"/>
  <c r="R26" i="18"/>
  <c r="Q26" i="18"/>
  <c r="P26" i="18"/>
  <c r="T25" i="18"/>
  <c r="S25" i="18"/>
  <c r="R25" i="18"/>
  <c r="Q25" i="18"/>
  <c r="P25" i="18"/>
  <c r="T24" i="18"/>
  <c r="S24" i="18"/>
  <c r="R24" i="18"/>
  <c r="Q24" i="18"/>
  <c r="P24" i="18"/>
  <c r="T23" i="18"/>
  <c r="S23" i="18"/>
  <c r="R23" i="18"/>
  <c r="Q23" i="18"/>
  <c r="P23" i="18"/>
  <c r="T22" i="18"/>
  <c r="S22" i="18"/>
  <c r="R22" i="18"/>
  <c r="Q22" i="18"/>
  <c r="P22" i="18"/>
  <c r="T21" i="18"/>
  <c r="S21" i="18"/>
  <c r="R21" i="18"/>
  <c r="Q21" i="18"/>
  <c r="P21" i="18"/>
  <c r="T20" i="18"/>
  <c r="S20" i="18"/>
  <c r="R20" i="18"/>
  <c r="Q20" i="18"/>
  <c r="P20" i="18"/>
  <c r="T19" i="18"/>
  <c r="S19" i="18"/>
  <c r="R19" i="18"/>
  <c r="Q19" i="18"/>
  <c r="P19" i="18"/>
  <c r="T18" i="18"/>
  <c r="S18" i="18"/>
  <c r="R18" i="18"/>
  <c r="Q18" i="18"/>
  <c r="P18" i="18"/>
  <c r="T17" i="18"/>
  <c r="S17" i="18"/>
  <c r="R17" i="18"/>
  <c r="Q17" i="18"/>
  <c r="P17" i="18"/>
  <c r="T16" i="18"/>
  <c r="S16" i="18"/>
  <c r="R16" i="18"/>
  <c r="Q16" i="18"/>
  <c r="P16" i="18"/>
  <c r="T15" i="18"/>
  <c r="S15" i="18"/>
  <c r="R15" i="18"/>
  <c r="Q15" i="18"/>
  <c r="P15" i="18"/>
  <c r="T14" i="18"/>
  <c r="S14" i="18"/>
  <c r="R14" i="18"/>
  <c r="Q14" i="18"/>
  <c r="P14" i="18"/>
  <c r="T13" i="18"/>
  <c r="S13" i="18"/>
  <c r="R13" i="18"/>
  <c r="Q13" i="18"/>
  <c r="P13" i="18"/>
  <c r="T12" i="18"/>
  <c r="S12" i="18"/>
  <c r="R12" i="18"/>
  <c r="Q12" i="18"/>
  <c r="P12" i="18"/>
  <c r="T11" i="18"/>
  <c r="S11" i="18"/>
  <c r="R11" i="18"/>
  <c r="Q11" i="18"/>
  <c r="P11" i="18"/>
  <c r="T10" i="18"/>
  <c r="S10" i="18"/>
  <c r="R10" i="18"/>
  <c r="Q10" i="18"/>
  <c r="P10" i="18"/>
  <c r="T9" i="18"/>
  <c r="S9" i="18"/>
  <c r="R9" i="18"/>
  <c r="Q9" i="18"/>
  <c r="P9" i="18"/>
  <c r="T8" i="18"/>
  <c r="S8" i="18"/>
  <c r="R8" i="18"/>
  <c r="Q8" i="18"/>
  <c r="P8" i="18"/>
  <c r="T7" i="18"/>
  <c r="S7" i="18"/>
  <c r="R7" i="18"/>
  <c r="Q7" i="18"/>
  <c r="P7" i="18"/>
  <c r="AV47" i="13" l="1"/>
  <c r="AV39" i="13"/>
  <c r="AV38" i="13"/>
  <c r="AX39" i="13"/>
  <c r="AX47" i="13"/>
  <c r="AX38" i="13"/>
  <c r="AW38" i="13"/>
  <c r="AW39" i="13"/>
  <c r="AW46" i="13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U27" i="13" l="1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K46" i="13" l="1"/>
  <c r="K39" i="13"/>
  <c r="K38" i="13"/>
  <c r="K47" i="13"/>
  <c r="AA46" i="13"/>
  <c r="AA39" i="13"/>
  <c r="AA38" i="13"/>
  <c r="AA47" i="13"/>
  <c r="AQ46" i="13"/>
  <c r="AQ39" i="13"/>
  <c r="AQ38" i="13"/>
  <c r="AQ47" i="13"/>
  <c r="L38" i="13"/>
  <c r="L47" i="13"/>
  <c r="L46" i="13"/>
  <c r="L39" i="13"/>
  <c r="AJ47" i="13"/>
  <c r="AJ38" i="13"/>
  <c r="AJ39" i="13"/>
  <c r="AJ46" i="13"/>
  <c r="M47" i="13"/>
  <c r="M46" i="13"/>
  <c r="M39" i="13"/>
  <c r="M38" i="13"/>
  <c r="AC47" i="13"/>
  <c r="AC38" i="13"/>
  <c r="AC46" i="13"/>
  <c r="AC39" i="13"/>
  <c r="AS47" i="13"/>
  <c r="AS46" i="13"/>
  <c r="AS39" i="13"/>
  <c r="AS38" i="13"/>
  <c r="N38" i="13"/>
  <c r="N46" i="13"/>
  <c r="N39" i="13"/>
  <c r="N47" i="13"/>
  <c r="AD38" i="13"/>
  <c r="AD39" i="13"/>
  <c r="AD46" i="13"/>
  <c r="AD47" i="13"/>
  <c r="AT38" i="13"/>
  <c r="AT46" i="13"/>
  <c r="AT39" i="13"/>
  <c r="AT47" i="13"/>
  <c r="G39" i="13"/>
  <c r="G47" i="13"/>
  <c r="G46" i="13"/>
  <c r="G38" i="13"/>
  <c r="O46" i="13"/>
  <c r="O47" i="13"/>
  <c r="O38" i="13"/>
  <c r="O39" i="13"/>
  <c r="W47" i="13"/>
  <c r="W39" i="13"/>
  <c r="W38" i="13"/>
  <c r="W46" i="13"/>
  <c r="AE46" i="13"/>
  <c r="AE39" i="13"/>
  <c r="AE38" i="13"/>
  <c r="AE47" i="13"/>
  <c r="AM47" i="13"/>
  <c r="AM38" i="13"/>
  <c r="AM46" i="13"/>
  <c r="AM39" i="13"/>
  <c r="AU46" i="13"/>
  <c r="AU39" i="13"/>
  <c r="AU47" i="13"/>
  <c r="AU38" i="13"/>
  <c r="H46" i="13"/>
  <c r="H47" i="13"/>
  <c r="H38" i="13"/>
  <c r="H39" i="13"/>
  <c r="P46" i="13"/>
  <c r="P39" i="13"/>
  <c r="P47" i="13"/>
  <c r="P38" i="13"/>
  <c r="X46" i="13"/>
  <c r="X47" i="13"/>
  <c r="X38" i="13"/>
  <c r="X39" i="13"/>
  <c r="AF46" i="13"/>
  <c r="AF39" i="13"/>
  <c r="AF38" i="13"/>
  <c r="AF47" i="13"/>
  <c r="AN46" i="13"/>
  <c r="AN39" i="13"/>
  <c r="AN47" i="13"/>
  <c r="AN38" i="13"/>
  <c r="T47" i="13"/>
  <c r="T38" i="13"/>
  <c r="T39" i="13"/>
  <c r="T46" i="13"/>
  <c r="C46" i="13"/>
  <c r="C39" i="13"/>
  <c r="C38" i="13"/>
  <c r="C47" i="13"/>
  <c r="S46" i="13"/>
  <c r="S39" i="13"/>
  <c r="S38" i="13"/>
  <c r="S47" i="13"/>
  <c r="AI46" i="13"/>
  <c r="AI39" i="13"/>
  <c r="AI47" i="13"/>
  <c r="AI38" i="13"/>
  <c r="D47" i="13"/>
  <c r="D38" i="13"/>
  <c r="D39" i="13"/>
  <c r="D46" i="13"/>
  <c r="AB38" i="13"/>
  <c r="AB47" i="13"/>
  <c r="AB39" i="13"/>
  <c r="AB46" i="13"/>
  <c r="AR38" i="13"/>
  <c r="AR47" i="13"/>
  <c r="AR46" i="13"/>
  <c r="AR39" i="13"/>
  <c r="E47" i="13"/>
  <c r="E38" i="13"/>
  <c r="E46" i="13"/>
  <c r="E39" i="13"/>
  <c r="U47" i="13"/>
  <c r="U46" i="13"/>
  <c r="U39" i="13"/>
  <c r="U38" i="13"/>
  <c r="AK47" i="13"/>
  <c r="AK46" i="13"/>
  <c r="AK39" i="13"/>
  <c r="AK38" i="13"/>
  <c r="F38" i="13"/>
  <c r="F46" i="13"/>
  <c r="F39" i="13"/>
  <c r="F47" i="13"/>
  <c r="V46" i="13"/>
  <c r="V38" i="13"/>
  <c r="V39" i="13"/>
  <c r="V47" i="13"/>
  <c r="AL46" i="13"/>
  <c r="AL38" i="13"/>
  <c r="AL39" i="13"/>
  <c r="AL47" i="13"/>
  <c r="I38" i="13"/>
  <c r="I46" i="13"/>
  <c r="I39" i="13"/>
  <c r="I47" i="13"/>
  <c r="Q38" i="13"/>
  <c r="Q47" i="13"/>
  <c r="Q46" i="13"/>
  <c r="Q39" i="13"/>
  <c r="Y38" i="13"/>
  <c r="Y47" i="13"/>
  <c r="Y46" i="13"/>
  <c r="Y39" i="13"/>
  <c r="AG38" i="13"/>
  <c r="AG46" i="13"/>
  <c r="AG39" i="13"/>
  <c r="AG47" i="13"/>
  <c r="AO38" i="13"/>
  <c r="AO47" i="13"/>
  <c r="AO46" i="13"/>
  <c r="AO39" i="13"/>
  <c r="B38" i="13"/>
  <c r="B47" i="13"/>
  <c r="B46" i="13"/>
  <c r="B39" i="13"/>
  <c r="J47" i="13"/>
  <c r="J46" i="13"/>
  <c r="J39" i="13"/>
  <c r="J38" i="13"/>
  <c r="R47" i="13"/>
  <c r="R46" i="13"/>
  <c r="R39" i="13"/>
  <c r="R38" i="13"/>
  <c r="Z47" i="13"/>
  <c r="Z46" i="13"/>
  <c r="Z39" i="13"/>
  <c r="Z38" i="13"/>
  <c r="AH46" i="13"/>
  <c r="AH39" i="13"/>
  <c r="AH47" i="13"/>
  <c r="AH38" i="13"/>
  <c r="AP47" i="13"/>
  <c r="AP46" i="13"/>
  <c r="AP39" i="13"/>
  <c r="AP38" i="13"/>
  <c r="B44" i="13" l="1"/>
  <c r="B48" i="13"/>
  <c r="B49" i="13"/>
  <c r="B51" i="13"/>
  <c r="B50" i="13"/>
  <c r="B52" i="13"/>
  <c r="B41" i="13"/>
  <c r="B40" i="13"/>
  <c r="B43" i="13"/>
  <c r="B42" i="13"/>
  <c r="AK81" i="8"/>
  <c r="AK115" i="8" s="1"/>
  <c r="AV52" i="19" l="1"/>
  <c r="AV51" i="19"/>
  <c r="AV50" i="19"/>
  <c r="AV49" i="19"/>
  <c r="AV48" i="19"/>
  <c r="AL183" i="8"/>
  <c r="AL181" i="8"/>
  <c r="AL180" i="8"/>
  <c r="AL179" i="8"/>
  <c r="AL147" i="8"/>
  <c r="AL146" i="8"/>
  <c r="AL145" i="8"/>
  <c r="AL144" i="8"/>
  <c r="AL143" i="8"/>
  <c r="AL80" i="8"/>
  <c r="AL79" i="8"/>
  <c r="AL113" i="8" s="1"/>
  <c r="AL78" i="8"/>
  <c r="AL60" i="8"/>
  <c r="AL182" i="8"/>
  <c r="AL46" i="8"/>
  <c r="AL18" i="8"/>
  <c r="O188" i="20"/>
  <c r="O183" i="20"/>
  <c r="O189" i="20"/>
  <c r="O187" i="20"/>
  <c r="O186" i="20"/>
  <c r="O185" i="20"/>
  <c r="AL114" i="8" l="1"/>
  <c r="AL87" i="8"/>
  <c r="AL88" i="8" s="1"/>
  <c r="AL184" i="8"/>
  <c r="AL112" i="8"/>
  <c r="AL32" i="8"/>
  <c r="AX23" i="13"/>
  <c r="AW23" i="13"/>
  <c r="AV23" i="13"/>
  <c r="AX22" i="13"/>
  <c r="AW22" i="13"/>
  <c r="AV22" i="13"/>
  <c r="AX19" i="13"/>
  <c r="AW19" i="13"/>
  <c r="AV19" i="13"/>
  <c r="AX18" i="13"/>
  <c r="AW18" i="13"/>
  <c r="AV18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B15" i="13"/>
  <c r="AX16" i="2"/>
  <c r="AW16" i="2"/>
  <c r="AV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X15" i="2"/>
  <c r="AW15" i="2"/>
  <c r="AV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B16" i="2"/>
  <c r="B15" i="2"/>
  <c r="B14" i="2"/>
  <c r="B13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Y18" i="13"/>
  <c r="X18" i="13"/>
  <c r="W18" i="13"/>
  <c r="V18" i="13"/>
  <c r="U18" i="13"/>
  <c r="T18" i="13"/>
  <c r="S18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AX41" i="19"/>
  <c r="AW41" i="19"/>
  <c r="AV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AX40" i="19"/>
  <c r="AW40" i="19"/>
  <c r="AV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AX37" i="19"/>
  <c r="AW37" i="19"/>
  <c r="AV37" i="19"/>
  <c r="AU37" i="19"/>
  <c r="AT37" i="19"/>
  <c r="AS37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B36" i="19"/>
  <c r="B35" i="19"/>
  <c r="B34" i="19"/>
  <c r="B33" i="19"/>
  <c r="AX19" i="19"/>
  <c r="AW19" i="19"/>
  <c r="AV19" i="19"/>
  <c r="AX18" i="19"/>
  <c r="AW18" i="19"/>
  <c r="AV18" i="19"/>
  <c r="AX17" i="19"/>
  <c r="AW17" i="19"/>
  <c r="AV17" i="19"/>
  <c r="AX15" i="19"/>
  <c r="AW15" i="19"/>
  <c r="AV15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Q10" i="19"/>
  <c r="P10" i="19"/>
  <c r="O10" i="19"/>
  <c r="N10" i="19"/>
  <c r="M10" i="19"/>
  <c r="L10" i="19"/>
  <c r="K10" i="19"/>
  <c r="J10" i="19"/>
  <c r="I10" i="19"/>
  <c r="H10" i="19"/>
  <c r="B13" i="19"/>
  <c r="B12" i="19"/>
  <c r="B11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N55" i="17"/>
  <c r="M55" i="17"/>
  <c r="L55" i="17"/>
  <c r="K55" i="17"/>
  <c r="O68" i="18"/>
  <c r="AJ23" i="2" l="1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23" i="2"/>
  <c r="B22" i="2"/>
  <c r="B21" i="2"/>
  <c r="B20" i="2"/>
  <c r="B19" i="2"/>
  <c r="O184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47" i="19"/>
  <c r="D47" i="19" s="1"/>
  <c r="E47" i="19" s="1"/>
  <c r="F47" i="19" s="1"/>
  <c r="G47" i="19" s="1"/>
  <c r="H47" i="19" s="1"/>
  <c r="I47" i="19" s="1"/>
  <c r="J47" i="19" s="1"/>
  <c r="K47" i="19" s="1"/>
  <c r="L47" i="19" s="1"/>
  <c r="M47" i="19" s="1"/>
  <c r="N47" i="19" s="1"/>
  <c r="O47" i="19" s="1"/>
  <c r="P47" i="19" s="1"/>
  <c r="Q47" i="19" s="1"/>
  <c r="R47" i="19" s="1"/>
  <c r="S47" i="19" s="1"/>
  <c r="T47" i="19" s="1"/>
  <c r="U47" i="19" s="1"/>
  <c r="V47" i="19" s="1"/>
  <c r="W47" i="19" s="1"/>
  <c r="X47" i="19" s="1"/>
  <c r="Y47" i="19" s="1"/>
  <c r="Z47" i="19" s="1"/>
  <c r="AA47" i="19" s="1"/>
  <c r="AB47" i="19" s="1"/>
  <c r="AC47" i="19" s="1"/>
  <c r="AD47" i="19" s="1"/>
  <c r="AE47" i="19" s="1"/>
  <c r="AF47" i="19" s="1"/>
  <c r="AG47" i="19" s="1"/>
  <c r="AH47" i="19" s="1"/>
  <c r="AI47" i="19" s="1"/>
  <c r="AJ47" i="19" s="1"/>
  <c r="AK47" i="19" s="1"/>
  <c r="AL47" i="19" s="1"/>
  <c r="AM47" i="19" s="1"/>
  <c r="AN47" i="19" s="1"/>
  <c r="AO47" i="19" s="1"/>
  <c r="AP47" i="19" s="1"/>
  <c r="AQ47" i="19" s="1"/>
  <c r="AR47" i="19" s="1"/>
  <c r="AS47" i="19" s="1"/>
  <c r="AT47" i="19" s="1"/>
  <c r="AU47" i="19" s="1"/>
  <c r="AV47" i="19" s="1"/>
  <c r="AW47" i="19" s="1"/>
  <c r="AX47" i="19" s="1"/>
  <c r="AY47" i="19" s="1"/>
  <c r="AZ47" i="19" s="1"/>
  <c r="B42" i="19"/>
  <c r="B41" i="19"/>
  <c r="B40" i="19"/>
  <c r="B39" i="19"/>
  <c r="B38" i="19"/>
  <c r="C23" i="19"/>
  <c r="D23" i="19" s="1"/>
  <c r="E23" i="19" s="1"/>
  <c r="F23" i="19" s="1"/>
  <c r="G23" i="19" s="1"/>
  <c r="H23" i="19" s="1"/>
  <c r="I23" i="19" s="1"/>
  <c r="J23" i="19" s="1"/>
  <c r="K23" i="19" s="1"/>
  <c r="L23" i="19" s="1"/>
  <c r="M23" i="19" s="1"/>
  <c r="N23" i="19" s="1"/>
  <c r="O23" i="19" s="1"/>
  <c r="P23" i="19" s="1"/>
  <c r="Q23" i="19" s="1"/>
  <c r="R23" i="19" s="1"/>
  <c r="S23" i="19" s="1"/>
  <c r="T23" i="19" s="1"/>
  <c r="U23" i="19" s="1"/>
  <c r="V23" i="19" s="1"/>
  <c r="W23" i="19" s="1"/>
  <c r="X23" i="19" s="1"/>
  <c r="Y23" i="19" s="1"/>
  <c r="Z23" i="19" s="1"/>
  <c r="AA23" i="19" s="1"/>
  <c r="AB23" i="19" s="1"/>
  <c r="AC23" i="19" s="1"/>
  <c r="AD23" i="19" s="1"/>
  <c r="AE23" i="19" s="1"/>
  <c r="AF23" i="19" s="1"/>
  <c r="AG23" i="19" s="1"/>
  <c r="AH23" i="19" s="1"/>
  <c r="AI23" i="19" s="1"/>
  <c r="AJ23" i="19" s="1"/>
  <c r="AK23" i="19" s="1"/>
  <c r="AL23" i="19" s="1"/>
  <c r="AM23" i="19" s="1"/>
  <c r="AN23" i="19" s="1"/>
  <c r="AO23" i="19" s="1"/>
  <c r="AP23" i="19" s="1"/>
  <c r="AQ23" i="19" s="1"/>
  <c r="AR23" i="19" s="1"/>
  <c r="AS23" i="19" s="1"/>
  <c r="AT23" i="19" s="1"/>
  <c r="AU23" i="19" s="1"/>
  <c r="AV23" i="19" s="1"/>
  <c r="AW23" i="19" s="1"/>
  <c r="AX23" i="19" s="1"/>
  <c r="AY23" i="19" s="1"/>
  <c r="AZ23" i="19" s="1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Q14" i="19"/>
  <c r="P14" i="19"/>
  <c r="O14" i="19"/>
  <c r="N14" i="19"/>
  <c r="M14" i="19"/>
  <c r="L14" i="19"/>
  <c r="K14" i="19"/>
  <c r="J14" i="19"/>
  <c r="I14" i="19"/>
  <c r="H14" i="19"/>
  <c r="C2" i="19"/>
  <c r="D2" i="19" s="1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AA2" i="19" s="1"/>
  <c r="AB2" i="19" s="1"/>
  <c r="AC2" i="19" s="1"/>
  <c r="AD2" i="19" s="1"/>
  <c r="AE2" i="19" s="1"/>
  <c r="AF2" i="19" s="1"/>
  <c r="AG2" i="19" s="1"/>
  <c r="AH2" i="19" s="1"/>
  <c r="AI2" i="19" s="1"/>
  <c r="AJ2" i="19" s="1"/>
  <c r="AK2" i="19" s="1"/>
  <c r="AL2" i="19" s="1"/>
  <c r="AM2" i="19" s="1"/>
  <c r="AN2" i="19" s="1"/>
  <c r="AO2" i="19" s="1"/>
  <c r="AP2" i="19" s="1"/>
  <c r="AQ2" i="19" s="1"/>
  <c r="AR2" i="19" s="1"/>
  <c r="AS2" i="19" s="1"/>
  <c r="AT2" i="19" s="1"/>
  <c r="AU2" i="19" s="1"/>
  <c r="AV2" i="19" s="1"/>
  <c r="AW2" i="19" s="1"/>
  <c r="AX2" i="19" s="1"/>
  <c r="AY2" i="19" s="1"/>
  <c r="AZ2" i="19" s="1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21" i="13"/>
  <c r="B20" i="13"/>
  <c r="B19" i="13"/>
  <c r="B18" i="13"/>
  <c r="C2" i="13" l="1"/>
  <c r="D2" i="13" s="1"/>
  <c r="E2" i="13" s="1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S2" i="13" s="1"/>
  <c r="T2" i="13" s="1"/>
  <c r="U2" i="13" s="1"/>
  <c r="V2" i="13" s="1"/>
  <c r="W2" i="13" s="1"/>
  <c r="X2" i="13" s="1"/>
  <c r="Y2" i="13" s="1"/>
  <c r="Z2" i="13" s="1"/>
  <c r="AA2" i="13" s="1"/>
  <c r="AB2" i="13" s="1"/>
  <c r="AC2" i="13" s="1"/>
  <c r="AD2" i="13" s="1"/>
  <c r="AE2" i="13" s="1"/>
  <c r="AF2" i="13" s="1"/>
  <c r="AG2" i="13" s="1"/>
  <c r="AH2" i="13" s="1"/>
  <c r="AI2" i="13" s="1"/>
  <c r="AJ2" i="13" s="1"/>
  <c r="AK2" i="13" s="1"/>
  <c r="AL2" i="13" s="1"/>
  <c r="AM2" i="13" s="1"/>
  <c r="AN2" i="13" s="1"/>
  <c r="AO2" i="13" s="1"/>
  <c r="AP2" i="13" s="1"/>
  <c r="AQ2" i="13" s="1"/>
  <c r="AR2" i="13" s="1"/>
  <c r="AS2" i="13" s="1"/>
  <c r="AT2" i="13" s="1"/>
  <c r="AU2" i="13" s="1"/>
  <c r="AV2" i="13" s="1"/>
  <c r="AW2" i="13" s="1"/>
  <c r="AX2" i="13" s="1"/>
  <c r="AY2" i="13" s="1"/>
  <c r="AZ2" i="13" s="1"/>
  <c r="O67" i="18" l="1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N54" i="17"/>
  <c r="M54" i="17"/>
  <c r="L54" i="17"/>
  <c r="K54" i="17"/>
  <c r="N53" i="17"/>
  <c r="M53" i="17"/>
  <c r="L53" i="17"/>
  <c r="K53" i="17"/>
  <c r="N52" i="17"/>
  <c r="M52" i="17"/>
  <c r="L52" i="17"/>
  <c r="K52" i="17"/>
  <c r="N51" i="17"/>
  <c r="M51" i="17"/>
  <c r="L51" i="17"/>
  <c r="K51" i="17"/>
  <c r="N50" i="17"/>
  <c r="M50" i="17"/>
  <c r="L50" i="17"/>
  <c r="K50" i="17"/>
  <c r="N49" i="17"/>
  <c r="M49" i="17"/>
  <c r="L49" i="17"/>
  <c r="K49" i="17"/>
  <c r="N48" i="17"/>
  <c r="M48" i="17"/>
  <c r="L48" i="17"/>
  <c r="K48" i="17"/>
  <c r="N47" i="17"/>
  <c r="M47" i="17"/>
  <c r="L47" i="17"/>
  <c r="K47" i="17"/>
  <c r="N46" i="17"/>
  <c r="M46" i="17"/>
  <c r="L46" i="17"/>
  <c r="K46" i="17"/>
  <c r="N45" i="17"/>
  <c r="M45" i="17"/>
  <c r="L45" i="17"/>
  <c r="K45" i="17"/>
  <c r="N44" i="17"/>
  <c r="M44" i="17"/>
  <c r="L44" i="17"/>
  <c r="K44" i="17"/>
  <c r="N43" i="17"/>
  <c r="M43" i="17"/>
  <c r="L43" i="17"/>
  <c r="K43" i="17"/>
  <c r="N42" i="17"/>
  <c r="M42" i="17"/>
  <c r="L42" i="17"/>
  <c r="K42" i="17"/>
  <c r="N41" i="17"/>
  <c r="M41" i="17"/>
  <c r="L41" i="17"/>
  <c r="K41" i="17"/>
  <c r="N40" i="17"/>
  <c r="M40" i="17"/>
  <c r="L40" i="17"/>
  <c r="K40" i="17"/>
  <c r="N39" i="17"/>
  <c r="M39" i="17"/>
  <c r="L39" i="17"/>
  <c r="K39" i="17"/>
  <c r="N38" i="17"/>
  <c r="M38" i="17"/>
  <c r="L38" i="17"/>
  <c r="K38" i="17"/>
  <c r="N37" i="17"/>
  <c r="M37" i="17"/>
  <c r="L37" i="17"/>
  <c r="K37" i="17"/>
  <c r="N36" i="17"/>
  <c r="M36" i="17"/>
  <c r="L36" i="17"/>
  <c r="K36" i="17"/>
  <c r="N35" i="17"/>
  <c r="M35" i="17"/>
  <c r="L35" i="17"/>
  <c r="K35" i="17"/>
  <c r="N34" i="17"/>
  <c r="M34" i="17"/>
  <c r="L34" i="17"/>
  <c r="K34" i="17"/>
  <c r="N33" i="17"/>
  <c r="M33" i="17"/>
  <c r="L33" i="17"/>
  <c r="K33" i="17"/>
  <c r="N32" i="17"/>
  <c r="M32" i="17"/>
  <c r="L32" i="17"/>
  <c r="K32" i="17"/>
  <c r="N31" i="17"/>
  <c r="M31" i="17"/>
  <c r="L31" i="17"/>
  <c r="K31" i="17"/>
  <c r="N30" i="17"/>
  <c r="M30" i="17"/>
  <c r="L30" i="17"/>
  <c r="K30" i="17"/>
  <c r="N29" i="17"/>
  <c r="M29" i="17"/>
  <c r="L29" i="17"/>
  <c r="K29" i="17"/>
  <c r="N28" i="17"/>
  <c r="M28" i="17"/>
  <c r="L28" i="17"/>
  <c r="K28" i="17"/>
  <c r="N27" i="17"/>
  <c r="M27" i="17"/>
  <c r="L27" i="17"/>
  <c r="K27" i="17"/>
  <c r="N26" i="17"/>
  <c r="M26" i="17"/>
  <c r="L26" i="17"/>
  <c r="K26" i="17"/>
  <c r="N25" i="17"/>
  <c r="M25" i="17"/>
  <c r="L25" i="17"/>
  <c r="K25" i="17"/>
  <c r="N24" i="17"/>
  <c r="M24" i="17"/>
  <c r="L24" i="17"/>
  <c r="K24" i="17"/>
  <c r="N23" i="17"/>
  <c r="M23" i="17"/>
  <c r="L23" i="17"/>
  <c r="K23" i="17"/>
  <c r="N22" i="17"/>
  <c r="M22" i="17"/>
  <c r="L22" i="17"/>
  <c r="K22" i="17"/>
  <c r="N21" i="17"/>
  <c r="M21" i="17"/>
  <c r="L21" i="17"/>
  <c r="K21" i="17"/>
  <c r="N20" i="17"/>
  <c r="M20" i="17"/>
  <c r="L20" i="17"/>
  <c r="K20" i="17"/>
  <c r="N19" i="17"/>
  <c r="M19" i="17"/>
  <c r="L19" i="17"/>
  <c r="K19" i="17"/>
  <c r="N18" i="17"/>
  <c r="M18" i="17"/>
  <c r="L18" i="17"/>
  <c r="K18" i="17"/>
  <c r="N17" i="17"/>
  <c r="M17" i="17"/>
  <c r="L17" i="17"/>
  <c r="K17" i="17"/>
  <c r="N16" i="17"/>
  <c r="M16" i="17"/>
  <c r="L16" i="17"/>
  <c r="K16" i="17"/>
  <c r="N15" i="17"/>
  <c r="M15" i="17"/>
  <c r="L15" i="17"/>
  <c r="K15" i="17"/>
  <c r="N14" i="17"/>
  <c r="M14" i="17"/>
  <c r="L14" i="17"/>
  <c r="K14" i="17"/>
  <c r="N13" i="17"/>
  <c r="M13" i="17"/>
  <c r="L13" i="17"/>
  <c r="K13" i="17"/>
  <c r="N12" i="17"/>
  <c r="M12" i="17"/>
  <c r="L12" i="17"/>
  <c r="K12" i="17"/>
  <c r="N11" i="17"/>
  <c r="M11" i="17"/>
  <c r="L11" i="17"/>
  <c r="K11" i="17"/>
  <c r="N10" i="17"/>
  <c r="M10" i="17"/>
  <c r="L10" i="17"/>
  <c r="K10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N5" i="17"/>
  <c r="M5" i="17"/>
  <c r="L5" i="17"/>
  <c r="K5" i="17"/>
  <c r="M4" i="17"/>
  <c r="L4" i="17"/>
  <c r="K4" i="17"/>
  <c r="N4" i="17"/>
  <c r="AT126" i="14"/>
  <c r="AT123" i="14"/>
  <c r="AT122" i="14"/>
  <c r="AT121" i="14"/>
  <c r="AT120" i="14"/>
  <c r="AT119" i="14"/>
  <c r="AT118" i="14"/>
  <c r="AT117" i="14"/>
  <c r="AT116" i="14"/>
  <c r="AT115" i="14"/>
  <c r="AT114" i="14"/>
  <c r="AK89" i="14"/>
  <c r="AK88" i="14"/>
  <c r="AB93" i="14"/>
  <c r="AB92" i="14"/>
  <c r="AB91" i="14"/>
  <c r="AB90" i="14"/>
  <c r="AB89" i="14"/>
  <c r="AB88" i="14"/>
  <c r="AB87" i="14"/>
  <c r="AB86" i="14"/>
  <c r="AB85" i="14"/>
  <c r="AB84" i="14"/>
  <c r="AB83" i="14"/>
  <c r="AB82" i="14"/>
  <c r="AB81" i="14"/>
  <c r="AB80" i="14"/>
  <c r="AB79" i="14"/>
  <c r="AB78" i="14"/>
  <c r="AB77" i="14"/>
  <c r="AB76" i="14"/>
  <c r="AB75" i="14"/>
  <c r="AB74" i="14"/>
  <c r="AB73" i="14"/>
  <c r="AB72" i="14"/>
  <c r="AB71" i="14"/>
  <c r="AB70" i="14"/>
  <c r="AB69" i="14"/>
  <c r="AB68" i="14"/>
  <c r="AB67" i="14"/>
  <c r="AB66" i="14"/>
  <c r="AB65" i="14"/>
  <c r="AB64" i="14"/>
  <c r="AB63" i="14"/>
  <c r="AB62" i="14"/>
  <c r="AB61" i="14"/>
  <c r="AB60" i="14"/>
  <c r="AB59" i="14"/>
  <c r="AK146" i="8"/>
  <c r="AK145" i="8"/>
  <c r="AK80" i="8"/>
  <c r="AI182" i="8"/>
  <c r="AG182" i="8"/>
  <c r="AE182" i="8"/>
  <c r="AC182" i="8"/>
  <c r="Y182" i="8"/>
  <c r="W182" i="8"/>
  <c r="U182" i="8"/>
  <c r="S182" i="8"/>
  <c r="Q182" i="8"/>
  <c r="O182" i="8"/>
  <c r="M182" i="8"/>
  <c r="K182" i="8"/>
  <c r="I182" i="8"/>
  <c r="G182" i="8"/>
  <c r="E182" i="8"/>
  <c r="C182" i="8"/>
  <c r="AK182" i="8"/>
  <c r="AJ181" i="8"/>
  <c r="AJ180" i="8"/>
  <c r="AH180" i="8"/>
  <c r="AF180" i="8"/>
  <c r="AD180" i="8"/>
  <c r="Z180" i="8"/>
  <c r="X180" i="8"/>
  <c r="V180" i="8"/>
  <c r="T180" i="8"/>
  <c r="R180" i="8"/>
  <c r="P180" i="8"/>
  <c r="N180" i="8"/>
  <c r="L180" i="8"/>
  <c r="J180" i="8"/>
  <c r="H180" i="8"/>
  <c r="F180" i="8"/>
  <c r="D180" i="8"/>
  <c r="B180" i="8"/>
  <c r="AK79" i="8"/>
  <c r="B179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AJ182" i="8"/>
  <c r="AH182" i="8"/>
  <c r="AF182" i="8"/>
  <c r="AD182" i="8"/>
  <c r="AB182" i="8"/>
  <c r="Z182" i="8"/>
  <c r="X182" i="8"/>
  <c r="V182" i="8"/>
  <c r="T182" i="8"/>
  <c r="R182" i="8"/>
  <c r="P182" i="8"/>
  <c r="N182" i="8"/>
  <c r="L182" i="8"/>
  <c r="J182" i="8"/>
  <c r="H182" i="8"/>
  <c r="F182" i="8"/>
  <c r="D182" i="8"/>
  <c r="AK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AK180" i="8"/>
  <c r="AI180" i="8"/>
  <c r="AG180" i="8"/>
  <c r="AE180" i="8"/>
  <c r="AC180" i="8"/>
  <c r="AA180" i="8"/>
  <c r="Y180" i="8"/>
  <c r="W180" i="8"/>
  <c r="U180" i="8"/>
  <c r="S180" i="8"/>
  <c r="Q180" i="8"/>
  <c r="O180" i="8"/>
  <c r="M180" i="8"/>
  <c r="K180" i="8"/>
  <c r="I180" i="8"/>
  <c r="G180" i="8"/>
  <c r="E180" i="8"/>
  <c r="C180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83" i="8"/>
  <c r="B182" i="8"/>
  <c r="B181" i="8"/>
  <c r="AA182" i="8" l="1"/>
  <c r="AA184" i="8" s="1"/>
  <c r="AK113" i="8"/>
  <c r="AK114" i="8"/>
  <c r="AK184" i="8"/>
  <c r="B184" i="8"/>
  <c r="D184" i="8"/>
  <c r="F184" i="8"/>
  <c r="H184" i="8"/>
  <c r="J184" i="8"/>
  <c r="L184" i="8"/>
  <c r="N184" i="8"/>
  <c r="P184" i="8"/>
  <c r="R184" i="8"/>
  <c r="T184" i="8"/>
  <c r="V184" i="8"/>
  <c r="X184" i="8"/>
  <c r="Z184" i="8"/>
  <c r="C184" i="8"/>
  <c r="E184" i="8"/>
  <c r="G184" i="8"/>
  <c r="I184" i="8"/>
  <c r="K184" i="8"/>
  <c r="M184" i="8"/>
  <c r="O184" i="8"/>
  <c r="Q184" i="8"/>
  <c r="S184" i="8"/>
  <c r="U184" i="8"/>
  <c r="W184" i="8"/>
  <c r="Y184" i="8"/>
  <c r="AC184" i="8"/>
  <c r="AE184" i="8"/>
  <c r="AG184" i="8"/>
  <c r="AI184" i="8"/>
  <c r="AB180" i="8"/>
  <c r="AJ184" i="8"/>
  <c r="AH184" i="8"/>
  <c r="AF184" i="8"/>
  <c r="AD184" i="8"/>
  <c r="AB184" i="8"/>
  <c r="AK147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G115" i="8" s="1"/>
  <c r="F81" i="8"/>
  <c r="F115" i="8" s="1"/>
  <c r="E81" i="8"/>
  <c r="E115" i="8" s="1"/>
  <c r="D81" i="8"/>
  <c r="D115" i="8" s="1"/>
  <c r="C81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F114" i="8" s="1"/>
  <c r="E80" i="8"/>
  <c r="E114" i="8" s="1"/>
  <c r="D80" i="8"/>
  <c r="D114" i="8" s="1"/>
  <c r="C80" i="8"/>
  <c r="C114" i="8" s="1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G113" i="8" s="1"/>
  <c r="F79" i="8"/>
  <c r="F113" i="8" s="1"/>
  <c r="E79" i="8"/>
  <c r="E113" i="8" s="1"/>
  <c r="D79" i="8"/>
  <c r="D113" i="8" s="1"/>
  <c r="C79" i="8"/>
  <c r="C113" i="8" s="1"/>
  <c r="AK78" i="8"/>
  <c r="AK87" i="8" s="1"/>
  <c r="AK88" i="8" s="1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G112" i="8" s="1"/>
  <c r="F78" i="8"/>
  <c r="F112" i="8" s="1"/>
  <c r="E78" i="8"/>
  <c r="E112" i="8" s="1"/>
  <c r="D78" i="8"/>
  <c r="D112" i="8" s="1"/>
  <c r="C78" i="8"/>
  <c r="C112" i="8" s="1"/>
  <c r="G147" i="8"/>
  <c r="F147" i="8"/>
  <c r="E147" i="8"/>
  <c r="D147" i="8"/>
  <c r="C147" i="8"/>
  <c r="B147" i="8"/>
  <c r="G146" i="8"/>
  <c r="F146" i="8"/>
  <c r="E146" i="8"/>
  <c r="D146" i="8"/>
  <c r="C146" i="8"/>
  <c r="B146" i="8"/>
  <c r="G145" i="8"/>
  <c r="F145" i="8"/>
  <c r="E145" i="8"/>
  <c r="D145" i="8"/>
  <c r="C145" i="8"/>
  <c r="B145" i="8"/>
  <c r="G144" i="8"/>
  <c r="F144" i="8"/>
  <c r="E144" i="8"/>
  <c r="D144" i="8"/>
  <c r="C144" i="8"/>
  <c r="B144" i="8"/>
  <c r="G143" i="8"/>
  <c r="F143" i="8"/>
  <c r="E143" i="8"/>
  <c r="D143" i="8"/>
  <c r="C143" i="8"/>
  <c r="B143" i="8"/>
  <c r="G114" i="8"/>
  <c r="C115" i="8"/>
  <c r="B81" i="8"/>
  <c r="B115" i="8" s="1"/>
  <c r="B80" i="8"/>
  <c r="B114" i="8" s="1"/>
  <c r="B79" i="8"/>
  <c r="B113" i="8" s="1"/>
  <c r="B78" i="8"/>
  <c r="B112" i="8" s="1"/>
  <c r="G32" i="8"/>
  <c r="F32" i="8"/>
  <c r="E32" i="8"/>
  <c r="D32" i="8"/>
  <c r="G18" i="8"/>
  <c r="F18" i="8"/>
  <c r="E18" i="8"/>
  <c r="D18" i="8"/>
  <c r="AN86" i="8" l="1"/>
  <c r="AM86" i="8"/>
  <c r="AE87" i="8"/>
  <c r="AE88" i="8" s="1"/>
  <c r="AN85" i="8"/>
  <c r="AM85" i="8"/>
  <c r="AC87" i="8"/>
  <c r="AC88" i="8" s="1"/>
  <c r="AM84" i="8"/>
  <c r="AN84" i="8"/>
  <c r="AA87" i="8"/>
  <c r="AA88" i="8" s="1"/>
  <c r="AI87" i="8"/>
  <c r="AI88" i="8" s="1"/>
  <c r="AM83" i="8"/>
  <c r="AN83" i="8"/>
  <c r="AB87" i="8"/>
  <c r="AB88" i="8" s="1"/>
  <c r="AD87" i="8"/>
  <c r="AD88" i="8" s="1"/>
  <c r="AF87" i="8"/>
  <c r="AF88" i="8" s="1"/>
  <c r="AH87" i="8"/>
  <c r="AH88" i="8" s="1"/>
  <c r="AJ87" i="8"/>
  <c r="AJ88" i="8" s="1"/>
  <c r="AG87" i="8"/>
  <c r="H18" i="8"/>
  <c r="AK144" i="8"/>
  <c r="AK143" i="8"/>
  <c r="AK112" i="8"/>
  <c r="AK90" i="8" l="1"/>
  <c r="AG88" i="8"/>
  <c r="AK89" i="8" s="1"/>
  <c r="H32" i="8"/>
  <c r="AK60" i="8"/>
  <c r="AK46" i="8"/>
  <c r="AK32" i="8"/>
  <c r="AK18" i="8"/>
  <c r="AJ147" i="8" l="1"/>
  <c r="AJ115" i="8"/>
  <c r="AJ60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7" i="8"/>
  <c r="H146" i="8"/>
  <c r="H145" i="8"/>
  <c r="H144" i="8"/>
  <c r="H143" i="8"/>
  <c r="AJ114" i="8"/>
  <c r="AJ46" i="8"/>
  <c r="AI115" i="8"/>
  <c r="AI114" i="8"/>
  <c r="AJ113" i="8"/>
  <c r="AI113" i="8"/>
  <c r="AJ112" i="8"/>
  <c r="AI112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AJ32" i="8"/>
  <c r="AJ18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AL110" i="8" l="1"/>
  <c r="AN120" i="8"/>
  <c r="AM120" i="8"/>
  <c r="AN119" i="8"/>
  <c r="AM119" i="8"/>
  <c r="AN118" i="8"/>
  <c r="AM118" i="8"/>
  <c r="AN117" i="8"/>
  <c r="AM117" i="8"/>
  <c r="AM149" i="8"/>
  <c r="AN149" i="8"/>
  <c r="AM150" i="8"/>
  <c r="AN150" i="8"/>
  <c r="AM151" i="8"/>
  <c r="AN151" i="8"/>
  <c r="AM152" i="8"/>
  <c r="AN152" i="8"/>
  <c r="BO69" i="14" l="1"/>
</calcChain>
</file>

<file path=xl/sharedStrings.xml><?xml version="1.0" encoding="utf-8"?>
<sst xmlns="http://schemas.openxmlformats.org/spreadsheetml/2006/main" count="6798" uniqueCount="503">
  <si>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</si>
  <si>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</si>
  <si>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</si>
  <si>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</si>
  <si>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</si>
  <si>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</si>
  <si>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</si>
  <si>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</si>
  <si>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</si>
  <si>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million bushels</t>
  </si>
  <si>
    <t>Production</t>
  </si>
  <si>
    <t>Export</t>
  </si>
  <si>
    <t>1998-99</t>
  </si>
  <si>
    <t>1982-83</t>
  </si>
  <si>
    <t>1983-84</t>
  </si>
  <si>
    <t>1984-85</t>
  </si>
  <si>
    <t>1985-86</t>
  </si>
  <si>
    <t>1986-87</t>
  </si>
  <si>
    <t>1987-88</t>
  </si>
  <si>
    <t>1988-89</t>
  </si>
  <si>
    <t>September 1 stocks</t>
  </si>
  <si>
    <t>December 1 stocks</t>
  </si>
  <si>
    <t>March 1 stocks</t>
  </si>
  <si>
    <t>June 1 stocks</t>
  </si>
  <si>
    <t>August 1</t>
  </si>
  <si>
    <t>FINAL</t>
  </si>
  <si>
    <t>September 1</t>
  </si>
  <si>
    <t>October 1</t>
  </si>
  <si>
    <t>Year</t>
  </si>
  <si>
    <t>1981-82</t>
  </si>
  <si>
    <t>July</t>
  </si>
  <si>
    <t>August</t>
  </si>
  <si>
    <t>September</t>
  </si>
  <si>
    <t>October</t>
  </si>
  <si>
    <t>January</t>
  </si>
  <si>
    <t>July 1</t>
  </si>
  <si>
    <t>Feed, residual</t>
  </si>
  <si>
    <r>
      <t>a</t>
    </r>
    <r>
      <rPr>
        <sz val="10"/>
        <rFont val="Arial"/>
        <family val="2"/>
      </rPr>
      <t xml:space="preserve"> Includes imports for the entire year.</t>
    </r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</si>
  <si>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</si>
  <si>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</si>
  <si>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</si>
  <si>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</si>
  <si>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</si>
  <si>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</si>
  <si>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</si>
  <si>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</si>
  <si>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</si>
  <si>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</si>
  <si>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</si>
  <si>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Sept-Nov Use Difference</t>
  </si>
  <si>
    <t>Dec-Feb Use Difference</t>
  </si>
  <si>
    <t>March-May Use Difference</t>
  </si>
  <si>
    <t>June-August Use Difference</t>
  </si>
  <si>
    <t>Food</t>
  </si>
  <si>
    <t>Seed</t>
  </si>
  <si>
    <t>Q1: Jun-Aug</t>
  </si>
  <si>
    <t>Q2: Sep-Dec</t>
  </si>
  <si>
    <t>Q3: Dec-Feb</t>
  </si>
  <si>
    <t>Q4: Mar-May</t>
  </si>
  <si>
    <t>Quarterly Usage of Wheat (million bushels)</t>
  </si>
  <si>
    <t>Quarterly Usage of Wheat (% of Annual Use)</t>
  </si>
  <si>
    <t>Dec 1</t>
  </si>
  <si>
    <t>March 1</t>
  </si>
  <si>
    <t>Sept 1</t>
  </si>
  <si>
    <t>2010-11</t>
  </si>
  <si>
    <t>Q1: June-August</t>
  </si>
  <si>
    <t>Q2: September - November</t>
  </si>
  <si>
    <t>Q3: December - February</t>
  </si>
  <si>
    <t xml:space="preserve">      Q2: Imports</t>
  </si>
  <si>
    <t xml:space="preserve">      Q2: Total Supply</t>
  </si>
  <si>
    <t xml:space="preserve">      Q1: Imports</t>
  </si>
  <si>
    <t xml:space="preserve">      Q1: Total Supply</t>
  </si>
  <si>
    <t xml:space="preserve">      Q3: Imports</t>
  </si>
  <si>
    <t xml:space="preserve">      Q3: Total Supply</t>
  </si>
  <si>
    <t>Q4: March-May</t>
  </si>
  <si>
    <t xml:space="preserve">      Q4: Imports</t>
  </si>
  <si>
    <t xml:space="preserve">      Q4: Total Supply</t>
  </si>
  <si>
    <t>Marketing Year Totals</t>
  </si>
  <si>
    <t xml:space="preserve">      MY Imports</t>
  </si>
  <si>
    <t xml:space="preserve">      MY Total Supplies</t>
  </si>
  <si>
    <t>1975-76</t>
  </si>
  <si>
    <t>1976-77</t>
  </si>
  <si>
    <t>1977-78</t>
  </si>
  <si>
    <t>1978-79</t>
  </si>
  <si>
    <t>1979-80</t>
  </si>
  <si>
    <t>1980-81</t>
  </si>
  <si>
    <t>TOTAL USE</t>
  </si>
  <si>
    <t>May 31 (June 1st) stocks</t>
  </si>
  <si>
    <t>Quarterly Usage of Wheat (% of Total Supply)</t>
  </si>
  <si>
    <t>End Stocks as % of Total Supply</t>
  </si>
  <si>
    <t>Sum of Percentages</t>
  </si>
  <si>
    <t>Yield per Hvstd Ac (bu)</t>
  </si>
  <si>
    <t>Value of Production ($1,000)</t>
  </si>
  <si>
    <t>Harvested Acreage (Acres)</t>
  </si>
  <si>
    <t>Production (Bushels)</t>
  </si>
  <si>
    <t>Price     ($ per bushel)</t>
  </si>
  <si>
    <t>na</t>
  </si>
  <si>
    <t>Table 2a. All U.S. Winter Wheat</t>
  </si>
  <si>
    <t>Table 2a. U.S. Hard Red Winter Wheat</t>
  </si>
  <si>
    <t>--</t>
  </si>
  <si>
    <r>
      <t xml:space="preserve">Value of Production ($) </t>
    </r>
    <r>
      <rPr>
        <sz val="8"/>
        <rFont val="Times New Roman"/>
        <family val="1"/>
      </rPr>
      <t>(Calculated)</t>
    </r>
  </si>
  <si>
    <t>Table 2b. U.S. Soft Red Winter Wheat</t>
  </si>
  <si>
    <t>Table 2. U.S. Winter Wheat: Acreage, Yield, Production, Price and Value of Production, United States, 1909 to present Data</t>
  </si>
  <si>
    <t>Table 3. U.S. Spring &amp; Durum Wheat: Acreage, Yield, Production, Price and Value of Production, United States, 1919 to Present Data</t>
  </si>
  <si>
    <r>
      <t xml:space="preserve">U.S. All Wheat: </t>
    </r>
    <r>
      <rPr>
        <b/>
        <sz val="11"/>
        <rFont val="Times New Roman"/>
        <family val="1"/>
      </rPr>
      <t>Acreage, Yield, Production, Price and Value of Production, United States, 1866 to Present Data</t>
    </r>
  </si>
  <si>
    <t>Mkt year
1/</t>
  </si>
  <si>
    <t>% Food Use of (Total Use + End Stocks)</t>
  </si>
  <si>
    <t>% Feed Use of (Total Use + End Stocks)</t>
  </si>
  <si>
    <t>% Exports of (Total Use + End Stocks)</t>
  </si>
  <si>
    <t>% Exports of End Stocks</t>
  </si>
  <si>
    <t>% Total Domestic Use of End Stocks</t>
  </si>
  <si>
    <t>% Ending Stocks of Domestic Use</t>
  </si>
  <si>
    <t>Million hectares</t>
  </si>
  <si>
    <t>Metric Tons / hectare</t>
  </si>
  <si>
    <t>Million metric tons</t>
  </si>
  <si>
    <t>%</t>
  </si>
  <si>
    <t>Area harvested</t>
  </si>
  <si>
    <t xml:space="preserve">Production </t>
  </si>
  <si>
    <r>
      <t xml:space="preserve"> Feed use </t>
    </r>
    <r>
      <rPr>
        <sz val="8"/>
        <color indexed="8"/>
        <rFont val="Times New Roman"/>
        <family val="1"/>
      </rPr>
      <t>2/</t>
    </r>
  </si>
  <si>
    <r>
      <t>Domestic disappearance</t>
    </r>
    <r>
      <rPr>
        <sz val="8"/>
        <color indexed="8"/>
        <rFont val="Times New Roman"/>
        <family val="1"/>
      </rPr>
      <t xml:space="preserve"> </t>
    </r>
  </si>
  <si>
    <t>Exports 2/</t>
  </si>
  <si>
    <t xml:space="preserve">Ending stocks </t>
  </si>
  <si>
    <t>Yield</t>
  </si>
  <si>
    <t>Supply</t>
  </si>
  <si>
    <t>Disappearance</t>
  </si>
  <si>
    <t>Domestic use</t>
  </si>
  <si>
    <t>Beginning stocks</t>
  </si>
  <si>
    <t>Imports 2/</t>
  </si>
  <si>
    <t>Total supply 3/</t>
  </si>
  <si>
    <t>Food use</t>
  </si>
  <si>
    <t>Seed use</t>
  </si>
  <si>
    <t>Feed and residual use</t>
  </si>
  <si>
    <t>Total domestic use 3/</t>
  </si>
  <si>
    <t>Exports</t>
  </si>
  <si>
    <t>Total disappearance 3/</t>
  </si>
  <si>
    <t>Ending stocks</t>
  </si>
  <si>
    <t>1950/51</t>
  </si>
  <si>
    <t>MY Jun-May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</si>
  <si>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</si>
  <si>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</si>
  <si>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</si>
  <si>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</si>
  <si>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</si>
  <si>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</si>
  <si>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</si>
  <si>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</si>
  <si>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</si>
  <si>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</si>
  <si>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</si>
  <si>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</si>
  <si>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</si>
  <si>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</si>
  <si>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</si>
  <si>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</si>
  <si>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</si>
  <si>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</si>
  <si>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</si>
  <si>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</si>
  <si>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</si>
  <si>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</si>
  <si>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</si>
  <si>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</si>
  <si>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</si>
  <si>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Q1 Jun-Aug</t>
  </si>
  <si>
    <t>Q2 Sep-Nov</t>
  </si>
  <si>
    <t>Q3 Dec-Feb</t>
  </si>
  <si>
    <t>Q4 Mar-May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</si>
  <si>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</si>
  <si>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</si>
  <si>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</si>
  <si>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</si>
  <si>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</si>
  <si>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</si>
  <si>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</si>
  <si>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</si>
  <si>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</si>
  <si>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</si>
  <si>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</si>
  <si>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</si>
  <si>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</si>
  <si>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</si>
  <si>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</si>
  <si>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</si>
  <si>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</si>
  <si>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</si>
  <si>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</si>
  <si>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</si>
  <si>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</si>
  <si>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</si>
  <si>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</si>
  <si>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</si>
  <si>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</si>
  <si>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</si>
  <si>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</si>
  <si>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</si>
  <si>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</si>
  <si>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</si>
  <si>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</si>
  <si>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</si>
  <si>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</si>
  <si>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</si>
  <si>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</si>
  <si>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Mktg Yr</t>
  </si>
  <si>
    <t>MY / Qtr</t>
  </si>
  <si>
    <t>Beginning Stocks</t>
  </si>
  <si>
    <t xml:space="preserve">Total Supply  </t>
  </si>
  <si>
    <t xml:space="preserve">Imports </t>
  </si>
  <si>
    <t>Food Use</t>
  </si>
  <si>
    <t>Seed Use</t>
  </si>
  <si>
    <t>Feed &amp; Residual Use</t>
  </si>
  <si>
    <t xml:space="preserve">Total Domestic Use  </t>
  </si>
  <si>
    <t>Total Usage</t>
  </si>
  <si>
    <t>Ending Stocks</t>
  </si>
  <si>
    <t>MY(1)</t>
  </si>
  <si>
    <t>% Ending Stocks to Use</t>
  </si>
  <si>
    <t xml:space="preserve"> </t>
  </si>
  <si>
    <t>1240</t>
  </si>
  <si>
    <t>Revised Following Year</t>
  </si>
  <si>
    <t>March</t>
  </si>
  <si>
    <t>June</t>
  </si>
  <si>
    <t>Annual Summary</t>
  </si>
  <si>
    <t>January % of Final</t>
  </si>
  <si>
    <t>March % of Final</t>
  </si>
  <si>
    <t>June % of Final</t>
  </si>
  <si>
    <t>Annual Summary % of Final</t>
  </si>
  <si>
    <t>Revised Following Year % Final</t>
  </si>
  <si>
    <t>August % of Final</t>
  </si>
  <si>
    <t>September % of Final</t>
  </si>
  <si>
    <t>October % of Final</t>
  </si>
  <si>
    <t>July % of Final</t>
  </si>
  <si>
    <t>Annual % of Final</t>
  </si>
  <si>
    <t>July 1 % of Final</t>
  </si>
  <si>
    <t>August 1 % of Final</t>
  </si>
  <si>
    <t>September 1 % of Final</t>
  </si>
  <si>
    <t>October 1 % of Final</t>
  </si>
  <si>
    <t>Table 1. All U.S. Wheat</t>
  </si>
  <si>
    <t>Planted Acreage (Acres)</t>
  </si>
  <si>
    <t>2011/12</t>
  </si>
  <si>
    <t>May</t>
  </si>
  <si>
    <t>United States Wheat Planted Acres Estimates (thousand acres)</t>
  </si>
  <si>
    <t>United States Wheat Harvested Acres Estimates (thousand acres)</t>
  </si>
  <si>
    <t>United States Wheat Yield Estimates (bushels per acre)</t>
  </si>
  <si>
    <t xml:space="preserve">June </t>
  </si>
  <si>
    <t>United States Wheat % Harvested of Planted Acres Estimates</t>
  </si>
  <si>
    <t>January % of Annual Summary</t>
  </si>
  <si>
    <t>March % of Annual Summary</t>
  </si>
  <si>
    <t>June % of Annual Summary</t>
  </si>
  <si>
    <t>May % of Annual Summary</t>
  </si>
  <si>
    <t>May % of Final</t>
  </si>
  <si>
    <t>August % of Annual Summary</t>
  </si>
  <si>
    <t>September % of Annual Summary</t>
  </si>
  <si>
    <t>October % of Annual Summary</t>
  </si>
  <si>
    <t>July 1 % of Annual Summary</t>
  </si>
  <si>
    <t>August 1 % of Annual Summary</t>
  </si>
  <si>
    <t>September 1 % of Annual Summary</t>
  </si>
  <si>
    <t>October 1 % of Annual Summary</t>
  </si>
  <si>
    <t>May % of August</t>
  </si>
  <si>
    <t>June % of August</t>
  </si>
  <si>
    <t>July % of August</t>
  </si>
  <si>
    <t>U.S. Wheat Production Forecasts &amp; Final Estimates</t>
  </si>
  <si>
    <t>U.S. Wheat Quarterly Stocks Balance Sheet</t>
  </si>
  <si>
    <t>U.S. Wheat Quarterly Supply &amp; Disappearance (million bushels)</t>
  </si>
  <si>
    <t>U.S. All Wheat: Supply &amp; Disappearance by Marketing Year (million bushels)</t>
  </si>
  <si>
    <t>June 1 Total Supply Less Sept 1 Stocks</t>
  </si>
  <si>
    <t>Sept 1 Stocks Less Dec 1 Stocks</t>
  </si>
  <si>
    <t>Dec 1 Stocks Less Sept 1 Stocks</t>
  </si>
  <si>
    <t>2011-12</t>
  </si>
  <si>
    <t>Symmetric Forecast Error Calculations</t>
  </si>
  <si>
    <t>Average % Forecast Error</t>
  </si>
  <si>
    <t>Median % Forecast Error</t>
  </si>
  <si>
    <t>Standard Error of Forecast (%)</t>
  </si>
  <si>
    <t>Skewness</t>
  </si>
  <si>
    <t>Kurtosis</t>
  </si>
  <si>
    <t>Assymmetric Forecast Error Calculations</t>
  </si>
  <si>
    <t xml:space="preserve">A. Positive Frcst Errors (Frcst too high) </t>
  </si>
  <si>
    <t>Std Error of Positive Frcst (%)</t>
  </si>
  <si>
    <t xml:space="preserve">B. Negative Frcst Errors (Frcst too low) </t>
  </si>
  <si>
    <t>Aug-Final Forecast Error</t>
  </si>
  <si>
    <t>Aug-Final % Forecast Error</t>
  </si>
  <si>
    <t>Mirror Aug-Final % Frcst Error</t>
  </si>
  <si>
    <t>Std Error of Negative Frcst (%)</t>
  </si>
  <si>
    <t>Median + % Frcst Error</t>
  </si>
  <si>
    <t xml:space="preserve">Median - % Frcst Error </t>
  </si>
  <si>
    <t>Count</t>
  </si>
  <si>
    <t>% Exports to Ending Stocks</t>
  </si>
  <si>
    <t>% Food Use of Total Use</t>
  </si>
  <si>
    <t>% Seed Use of Total Use</t>
  </si>
  <si>
    <t>% Feed Use of Total Use</t>
  </si>
  <si>
    <t>% Exports of Total Use</t>
  </si>
  <si>
    <t>% Ending Stocks-to-Total Use</t>
  </si>
  <si>
    <t>Avg + % Frcst Error (too high, i.e., Aug&gt;Final)</t>
  </si>
  <si>
    <t>Avg - % Frcst Error (too low, i.e., Aug&lt;Final)</t>
  </si>
  <si>
    <t>Q2: Sep-Nov</t>
  </si>
  <si>
    <r>
      <t xml:space="preserve">TOTAL SUPPLY </t>
    </r>
    <r>
      <rPr>
        <vertAlign val="superscript"/>
        <sz val="10"/>
        <color theme="1"/>
        <rFont val="Arial"/>
        <family val="2"/>
      </rPr>
      <t>a</t>
    </r>
  </si>
  <si>
    <t>June 1 (End Stks)</t>
  </si>
  <si>
    <t>2012/13</t>
  </si>
  <si>
    <t>2012-13</t>
  </si>
  <si>
    <t>Mar 1 Stocks Less June 1 Stocks</t>
  </si>
  <si>
    <t>Total Supply</t>
  </si>
  <si>
    <t>Domestic Use</t>
  </si>
  <si>
    <t>Marketing Year</t>
  </si>
  <si>
    <t>(Beginning) June 1st Year</t>
  </si>
  <si>
    <t>Class#</t>
  </si>
  <si>
    <t>Wheat Class</t>
  </si>
  <si>
    <t>Total  Domestic Use</t>
  </si>
  <si>
    <t>Total Use</t>
  </si>
  <si>
    <t>All wheat</t>
  </si>
  <si>
    <t>Hard red winter</t>
  </si>
  <si>
    <t>Hard red spring</t>
  </si>
  <si>
    <t>Soft red winter</t>
  </si>
  <si>
    <t>White</t>
  </si>
  <si>
    <t>Durum</t>
  </si>
  <si>
    <t>Imports</t>
  </si>
  <si>
    <t>All U.S. Wheat</t>
  </si>
  <si>
    <t>U.S. Hard Red Winter Wheat</t>
  </si>
  <si>
    <t>U.S. Hard Red Spring Wheat</t>
  </si>
  <si>
    <t>U.S. Soft Red Winter Wheat</t>
  </si>
  <si>
    <t>U.S. White Wheat</t>
  </si>
  <si>
    <t>U.S. Durum Wheat</t>
  </si>
  <si>
    <t>Original USDA Food+Seed Use</t>
  </si>
  <si>
    <t xml:space="preserve">Calculations for MY1950/51 - 1959/60 </t>
  </si>
  <si>
    <r>
      <t>Food &amp; Seed Use</t>
    </r>
    <r>
      <rPr>
        <sz val="8"/>
        <rFont val="Arial"/>
        <family val="2"/>
      </rPr>
      <t xml:space="preserve"> (Deconstructing Food to Food &amp; Seed)</t>
    </r>
  </si>
  <si>
    <t>Estimated Seed Use</t>
  </si>
  <si>
    <t>Estimated Feed Use</t>
  </si>
  <si>
    <t>% Seed of Food Use (3 yr avg - 1960-1962)</t>
  </si>
  <si>
    <t>Area Harvested</t>
  </si>
  <si>
    <t>MY Imports</t>
  </si>
  <si>
    <t>Food, Seed &amp; Industrial Use</t>
  </si>
  <si>
    <t xml:space="preserve">Total Domestic Use </t>
  </si>
  <si>
    <t>MY Exports</t>
  </si>
  <si>
    <t xml:space="preserve">Total Distribution </t>
  </si>
  <si>
    <t xml:space="preserve">Ending Stocks </t>
  </si>
  <si>
    <t>% Ending Stocks-to-Use</t>
  </si>
  <si>
    <t>mln ha</t>
  </si>
  <si>
    <t>mg/ha</t>
  </si>
  <si>
    <t>mmt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</si>
  <si>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</si>
  <si>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</si>
  <si>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</si>
  <si>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</si>
  <si>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</si>
  <si>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</si>
  <si>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</si>
  <si>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</si>
  <si>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</si>
  <si>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</si>
  <si>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</si>
  <si>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</si>
  <si>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</si>
  <si>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</si>
  <si>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</si>
  <si>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</si>
  <si>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</si>
  <si>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</si>
  <si>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</si>
  <si>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</si>
  <si>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</si>
  <si>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</si>
  <si>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</si>
  <si>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</si>
  <si>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</si>
  <si>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</si>
  <si>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</si>
  <si>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</si>
  <si>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</si>
  <si>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</si>
  <si>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</si>
  <si>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</si>
  <si>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</si>
  <si>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</si>
  <si>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</si>
  <si>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</si>
  <si>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</si>
  <si>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</si>
  <si>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</si>
  <si>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</si>
  <si>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</si>
  <si>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</si>
  <si>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</si>
  <si>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</si>
  <si>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</si>
  <si>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</si>
  <si>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</si>
  <si>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</si>
  <si>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</si>
  <si>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</si>
  <si>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</si>
  <si>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</si>
  <si>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</si>
  <si>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United States</t>
  </si>
  <si>
    <t>Australia</t>
  </si>
  <si>
    <t>Canada</t>
  </si>
  <si>
    <r>
      <t xml:space="preserve">Russia </t>
    </r>
    <r>
      <rPr>
        <b/>
        <sz val="10"/>
        <rFont val="Calibri"/>
        <family val="2"/>
        <scheme val="minor"/>
      </rPr>
      <t>(Since MY 1987/88)</t>
    </r>
  </si>
  <si>
    <r>
      <t xml:space="preserve">Kazakhstan </t>
    </r>
    <r>
      <rPr>
        <b/>
        <sz val="10"/>
        <rFont val="Calibri"/>
        <family val="2"/>
        <scheme val="minor"/>
      </rPr>
      <t>(Since MY 1987/88)</t>
    </r>
  </si>
  <si>
    <t xml:space="preserve">Argentina </t>
  </si>
  <si>
    <t>India</t>
  </si>
  <si>
    <r>
      <t xml:space="preserve">Ukraine </t>
    </r>
    <r>
      <rPr>
        <b/>
        <sz val="10"/>
        <rFont val="Calibri"/>
        <family val="2"/>
        <scheme val="minor"/>
      </rPr>
      <t>(Since MY 1987/88)</t>
    </r>
  </si>
  <si>
    <r>
      <t xml:space="preserve">European Union - 15 Countries </t>
    </r>
    <r>
      <rPr>
        <b/>
        <sz val="10"/>
        <rFont val="Calibri"/>
        <family val="2"/>
        <scheme val="minor"/>
      </rPr>
      <t>(MY 1960/61 through 1998/99)</t>
    </r>
  </si>
  <si>
    <t>World</t>
  </si>
  <si>
    <t>World &amp; Major Exporters Wheat Area, Yield, and Production, MY 1960/61 to Date</t>
  </si>
  <si>
    <t>World &amp; Major Importers Wheat Area, Yield, and Production, MY 1960/61 to Date</t>
  </si>
  <si>
    <t>Egypt</t>
  </si>
  <si>
    <t>Brazil</t>
  </si>
  <si>
    <t>Indonesia</t>
  </si>
  <si>
    <t>Japan</t>
  </si>
  <si>
    <t>Algeria</t>
  </si>
  <si>
    <t>South Korea</t>
  </si>
  <si>
    <t>Morocco</t>
  </si>
  <si>
    <t>Turkey</t>
  </si>
  <si>
    <t>Mexico</t>
  </si>
  <si>
    <t>Wheat Production</t>
  </si>
  <si>
    <t xml:space="preserve">Turkey </t>
  </si>
  <si>
    <t>Table 3b. U.S. Hard Red Spring Wheat</t>
  </si>
  <si>
    <t>Table 3c. U.S. Durum Wheat</t>
  </si>
  <si>
    <t>Table 3a. U.S. Other Spring Wheat (Excluding Durum)</t>
  </si>
  <si>
    <t>Table 2c. U.S. White Wheat (includes all winter &amp; spring, hard &amp; soft white wheat)</t>
  </si>
  <si>
    <t>White Spring Wheat Prodn</t>
  </si>
  <si>
    <t>Hard White Spring Wheat Prodn</t>
  </si>
  <si>
    <t>Hard White Winter Wheat Prodn</t>
  </si>
  <si>
    <t>Soft White Winter Wheat Prodn</t>
  </si>
  <si>
    <t>White Winter Wheat Prodn</t>
  </si>
  <si>
    <t>World Wheat Supply &amp; Disappearance by Marketing Year</t>
  </si>
  <si>
    <t>Rest of the World</t>
  </si>
  <si>
    <t>Nigeria</t>
  </si>
  <si>
    <t>Iraq</t>
  </si>
  <si>
    <t>Iran</t>
  </si>
  <si>
    <t>Philippines</t>
  </si>
  <si>
    <t>Rest of World</t>
  </si>
  <si>
    <t>2013-14</t>
  </si>
  <si>
    <t>2013/14</t>
  </si>
  <si>
    <t>2013/2014</t>
  </si>
  <si>
    <r>
      <t xml:space="preserve">European Union - 27/28 Nations </t>
    </r>
    <r>
      <rPr>
        <b/>
        <sz val="10"/>
        <rFont val="Calibri"/>
        <family val="2"/>
        <scheme val="minor"/>
      </rPr>
      <t>(Since MY 1999/2000)</t>
    </r>
  </si>
  <si>
    <t>European Union - 27/28 Nations (Since MY 1999/2000)</t>
  </si>
  <si>
    <t>European Union - 15 Countries (MY 1960/61 through 1998/99)</t>
  </si>
  <si>
    <t>2000/01-2006/07</t>
  </si>
  <si>
    <t xml:space="preserve">na </t>
  </si>
  <si>
    <t>2014-15</t>
  </si>
  <si>
    <t>2014/15</t>
  </si>
  <si>
    <t>2014/2015</t>
  </si>
  <si>
    <t>Pakistan</t>
  </si>
  <si>
    <t>China</t>
  </si>
  <si>
    <t xml:space="preserve">Value of Production </t>
  </si>
  <si>
    <r>
      <t xml:space="preserve">Value of Production ($) </t>
    </r>
    <r>
      <rPr>
        <sz val="8"/>
        <color theme="1"/>
        <rFont val="Times New Roman"/>
        <family val="1"/>
      </rPr>
      <t>(Calculated)</t>
    </r>
  </si>
  <si>
    <t>2015-16</t>
  </si>
  <si>
    <t>Annual Summary - January year t+1</t>
  </si>
  <si>
    <t>All U.S. White Wheat Production (Bushels)</t>
  </si>
  <si>
    <t>Estimate of All U.S. Spring White Wheat Production (Bushels)</t>
  </si>
  <si>
    <t>2015/16</t>
  </si>
  <si>
    <t>7 yr Avg</t>
  </si>
  <si>
    <t>7 yr Median</t>
  </si>
  <si>
    <t>9 yr Avg</t>
  </si>
  <si>
    <t>9 yr Median</t>
  </si>
  <si>
    <t>14 yr Avg</t>
  </si>
  <si>
    <t>14 yr Median</t>
  </si>
  <si>
    <t>2015/2016</t>
  </si>
  <si>
    <t>Total White Winter Wheat Prodn</t>
  </si>
  <si>
    <t>Annual Summary (Sept. 30th)</t>
  </si>
  <si>
    <t>Price - Marketing Year                ($ per bu.)</t>
  </si>
  <si>
    <t>Soft White Spring Wheat Prodn</t>
  </si>
  <si>
    <t>Annual Summary (January 1st)</t>
  </si>
  <si>
    <t>2016-17</t>
  </si>
  <si>
    <t>Kansas</t>
  </si>
  <si>
    <t>Yield (bu/ac)</t>
  </si>
  <si>
    <t>Production (bushels)</t>
  </si>
  <si>
    <t>Planted Area (acres)</t>
  </si>
  <si>
    <t>Harvested Area (acres)</t>
  </si>
  <si>
    <t>Average</t>
  </si>
  <si>
    <t>Median</t>
  </si>
  <si>
    <t>Minimum</t>
  </si>
  <si>
    <t>Maximum</t>
  </si>
  <si>
    <t>Std Deviation</t>
  </si>
  <si>
    <t>Trend</t>
  </si>
  <si>
    <t>Coef of Variation</t>
  </si>
  <si>
    <t>Years 1970-2015</t>
  </si>
  <si>
    <t>Percent Harvested to Planted</t>
  </si>
  <si>
    <t>State #1: Kansas</t>
  </si>
  <si>
    <t>State #2: North Dakota</t>
  </si>
  <si>
    <t>Years 2006-2015</t>
  </si>
  <si>
    <t>State #3: Montana</t>
  </si>
  <si>
    <t>State #4: Oklahoma</t>
  </si>
  <si>
    <t>State #5: Texas</t>
  </si>
  <si>
    <t>State #6: South Dakota</t>
  </si>
  <si>
    <t>State #7: Washington</t>
  </si>
  <si>
    <t>State #8: Colorado</t>
  </si>
  <si>
    <t>State #9: Minnesota</t>
  </si>
  <si>
    <t>State #10: Nebraska</t>
  </si>
  <si>
    <t>Central &amp; Southern Plains Winter Wheat Production</t>
  </si>
  <si>
    <t>Oklahoma</t>
  </si>
  <si>
    <t>Texas</t>
  </si>
  <si>
    <t>Colorado</t>
  </si>
  <si>
    <t>Nebraska</t>
  </si>
  <si>
    <t>Total</t>
  </si>
  <si>
    <t>% Harvested to Planted (%)</t>
  </si>
  <si>
    <t>-</t>
  </si>
  <si>
    <t>2016/17</t>
  </si>
  <si>
    <t>2017/18</t>
  </si>
  <si>
    <t>2017-18</t>
  </si>
  <si>
    <t>2007/08-2015/16</t>
  </si>
  <si>
    <t>2007/08-2016/17</t>
  </si>
  <si>
    <t>Years 1970-2016</t>
  </si>
  <si>
    <t>Years 2006-2016</t>
  </si>
  <si>
    <t>2016/2017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</si>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</sst>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&quot;$&quot;#,##0.00"/>
    <numFmt numFmtId="166" formatCode="0.0%"/>
    <numFmt numFmtId="167" formatCode="0.000"/>
    <numFmt numFmtId="168" formatCode="&quot;$&quot;#,##0"/>
    <numFmt numFmtId="169" formatCode="[$-1010409]General"/>
    <numFmt numFmtId="170" formatCode="0_);[Red]\(0\)"/>
    <numFmt numFmtId="171" formatCode="0.00_);[Red]\(0.00\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C0000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14"/>
      <name val="Calibri"/>
      <family val="2"/>
      <scheme val="minor"/>
    </font>
    <font>
      <sz val="9"/>
      <color rgb="FF4D4D4D"/>
      <name val="Calibri"/>
      <family val="2"/>
      <scheme val="minor"/>
    </font>
    <font>
      <sz val="9"/>
      <name val="Calibri"/>
      <family val="2"/>
      <scheme val="minor"/>
    </font>
    <font>
      <sz val="11"/>
      <color rgb="FF4D4D4D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name val="Arial"/>
      <family val="2"/>
    </font>
    <font>
      <sz val="8"/>
      <color theme="1"/>
      <name val="Times New Roman"/>
      <family val="1"/>
    </font>
    <font>
      <sz val="12"/>
      <color theme="1"/>
      <name val="Arial"/>
      <family val="2"/>
    </font>
    <font>
      <sz val="11"/>
      <color rgb="FF0070C0"/>
      <name val="Calibri"/>
      <family val="2"/>
      <scheme val="minor"/>
    </font>
    <font>
      <i/>
      <sz val="10"/>
      <color theme="8" tint="-0.49998474074526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2" tint="-9.9948118533890809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9">
    <xf numFmtId="0" fontId="0" fillId="0" borderId="0" xfId="0"/>
    <xf numFmtId="0" fontId="0" fillId="0" borderId="0" xfId="0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Border="1"/>
    <xf numFmtId="0" fontId="0" fillId="0" borderId="1" xfId="0" applyBorder="1"/>
    <xf numFmtId="3" fontId="0" fillId="0" borderId="0" xfId="0" applyNumberFormat="1"/>
    <xf numFmtId="0" fontId="0" fillId="0" borderId="2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164" fontId="0" fillId="0" borderId="1" xfId="0" applyNumberFormat="1" applyBorder="1"/>
    <xf numFmtId="3" fontId="6" fillId="0" borderId="0" xfId="0" applyNumberFormat="1" applyFont="1"/>
    <xf numFmtId="0" fontId="8" fillId="0" borderId="0" xfId="0" applyFont="1"/>
    <xf numFmtId="0" fontId="6" fillId="0" borderId="0" xfId="0" applyFont="1"/>
    <xf numFmtId="2" fontId="6" fillId="0" borderId="0" xfId="0" applyNumberFormat="1" applyFont="1"/>
    <xf numFmtId="38" fontId="6" fillId="0" borderId="1" xfId="0" applyNumberFormat="1" applyFont="1" applyFill="1" applyBorder="1" applyAlignment="1"/>
    <xf numFmtId="38" fontId="5" fillId="0" borderId="1" xfId="0" applyNumberFormat="1" applyFont="1" applyBorder="1"/>
    <xf numFmtId="38" fontId="5" fillId="0" borderId="0" xfId="0" applyNumberFormat="1" applyFont="1" applyBorder="1"/>
    <xf numFmtId="38" fontId="6" fillId="0" borderId="0" xfId="0" applyNumberFormat="1" applyFont="1"/>
    <xf numFmtId="38" fontId="6" fillId="0" borderId="2" xfId="0" applyNumberFormat="1" applyFont="1" applyFill="1" applyBorder="1" applyAlignment="1"/>
    <xf numFmtId="38" fontId="6" fillId="0" borderId="2" xfId="0" applyNumberFormat="1" applyFont="1" applyFill="1" applyBorder="1" applyAlignment="1">
      <alignment horizontal="center"/>
    </xf>
    <xf numFmtId="38" fontId="6" fillId="0" borderId="2" xfId="0" applyNumberFormat="1" applyFont="1" applyBorder="1" applyAlignment="1">
      <alignment horizontal="center"/>
    </xf>
    <xf numFmtId="38" fontId="8" fillId="0" borderId="0" xfId="0" applyNumberFormat="1" applyFont="1"/>
    <xf numFmtId="38" fontId="6" fillId="0" borderId="0" xfId="0" applyNumberFormat="1" applyFont="1" applyAlignment="1">
      <alignment horizontal="right"/>
    </xf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3" fontId="6" fillId="0" borderId="0" xfId="0" applyNumberFormat="1" applyFont="1" applyFill="1"/>
    <xf numFmtId="3" fontId="0" fillId="0" borderId="0" xfId="0" applyNumberFormat="1" applyFill="1"/>
    <xf numFmtId="0" fontId="11" fillId="0" borderId="0" xfId="0" applyFont="1" applyFill="1"/>
    <xf numFmtId="0" fontId="10" fillId="0" borderId="0" xfId="0" applyFont="1" applyFill="1"/>
    <xf numFmtId="0" fontId="0" fillId="0" borderId="1" xfId="0" applyFill="1" applyBorder="1"/>
    <xf numFmtId="2" fontId="0" fillId="0" borderId="0" xfId="0" applyNumberFormat="1" applyFill="1"/>
    <xf numFmtId="2" fontId="6" fillId="0" borderId="0" xfId="0" quotePrefix="1" applyNumberFormat="1" applyFont="1"/>
    <xf numFmtId="166" fontId="6" fillId="0" borderId="0" xfId="0" applyNumberFormat="1" applyFont="1"/>
    <xf numFmtId="166" fontId="6" fillId="0" borderId="1" xfId="0" applyNumberFormat="1" applyFont="1" applyBorder="1"/>
    <xf numFmtId="167" fontId="6" fillId="0" borderId="0" xfId="0" applyNumberFormat="1" applyFont="1"/>
    <xf numFmtId="2" fontId="8" fillId="0" borderId="0" xfId="0" applyNumberFormat="1" applyFont="1"/>
    <xf numFmtId="167" fontId="8" fillId="0" borderId="0" xfId="0" applyNumberFormat="1" applyFont="1"/>
    <xf numFmtId="0" fontId="13" fillId="0" borderId="0" xfId="0" applyFont="1"/>
    <xf numFmtId="167" fontId="13" fillId="0" borderId="0" xfId="0" applyNumberFormat="1" applyFont="1"/>
    <xf numFmtId="0" fontId="0" fillId="0" borderId="0" xfId="0" applyAlignment="1">
      <alignment wrapText="1"/>
    </xf>
    <xf numFmtId="0" fontId="15" fillId="0" borderId="0" xfId="0" applyFont="1"/>
    <xf numFmtId="0" fontId="7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6" borderId="0" xfId="0" applyFont="1" applyFill="1"/>
    <xf numFmtId="0" fontId="16" fillId="6" borderId="0" xfId="0" applyFont="1" applyFill="1"/>
    <xf numFmtId="0" fontId="15" fillId="6" borderId="4" xfId="0" applyFont="1" applyFill="1" applyBorder="1"/>
    <xf numFmtId="0" fontId="16" fillId="6" borderId="4" xfId="0" applyFont="1" applyFill="1" applyBorder="1"/>
    <xf numFmtId="0" fontId="15" fillId="7" borderId="0" xfId="0" applyFont="1" applyFill="1"/>
    <xf numFmtId="0" fontId="16" fillId="7" borderId="0" xfId="0" applyFont="1" applyFill="1"/>
    <xf numFmtId="0" fontId="15" fillId="7" borderId="4" xfId="0" applyFont="1" applyFill="1" applyBorder="1"/>
    <xf numFmtId="0" fontId="16" fillId="7" borderId="4" xfId="0" applyFont="1" applyFill="1" applyBorder="1"/>
    <xf numFmtId="168" fontId="16" fillId="8" borderId="0" xfId="0" applyNumberFormat="1" applyFont="1" applyFill="1"/>
    <xf numFmtId="168" fontId="16" fillId="8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168" fontId="16" fillId="0" borderId="0" xfId="0" applyNumberFormat="1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4" fillId="0" borderId="0" xfId="0" applyFont="1" applyFill="1"/>
    <xf numFmtId="0" fontId="20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168" fontId="16" fillId="0" borderId="2" xfId="0" applyNumberFormat="1" applyFont="1" applyFill="1" applyBorder="1" applyAlignment="1">
      <alignment horizontal="center" wrapText="1"/>
    </xf>
    <xf numFmtId="0" fontId="15" fillId="0" borderId="0" xfId="0" applyFont="1" applyFill="1"/>
    <xf numFmtId="168" fontId="16" fillId="0" borderId="0" xfId="0" applyNumberFormat="1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left" wrapText="1"/>
    </xf>
    <xf numFmtId="0" fontId="16" fillId="0" borderId="6" xfId="0" applyFont="1" applyBorder="1"/>
    <xf numFmtId="0" fontId="21" fillId="4" borderId="8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166" fontId="21" fillId="4" borderId="9" xfId="0" applyNumberFormat="1" applyFont="1" applyFill="1" applyBorder="1" applyAlignment="1">
      <alignment horizontal="right" wrapText="1"/>
    </xf>
    <xf numFmtId="166" fontId="21" fillId="4" borderId="0" xfId="0" applyNumberFormat="1" applyFont="1" applyFill="1" applyBorder="1" applyAlignment="1">
      <alignment horizontal="right" wrapText="1"/>
    </xf>
    <xf numFmtId="0" fontId="21" fillId="5" borderId="8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horizontal="center" wrapText="1"/>
    </xf>
    <xf numFmtId="166" fontId="16" fillId="5" borderId="9" xfId="0" applyNumberFormat="1" applyFont="1" applyFill="1" applyBorder="1"/>
    <xf numFmtId="0" fontId="12" fillId="0" borderId="0" xfId="0" applyFont="1"/>
    <xf numFmtId="0" fontId="16" fillId="0" borderId="0" xfId="0" applyFont="1" applyAlignment="1">
      <alignment wrapText="1"/>
    </xf>
    <xf numFmtId="0" fontId="23" fillId="0" borderId="17" xfId="0" applyFont="1" applyFill="1" applyBorder="1" applyAlignment="1">
      <alignment horizontal="center" wrapText="1"/>
    </xf>
    <xf numFmtId="38" fontId="23" fillId="0" borderId="17" xfId="0" applyNumberFormat="1" applyFont="1" applyFill="1" applyBorder="1" applyAlignment="1">
      <alignment horizontal="center" wrapText="1"/>
    </xf>
    <xf numFmtId="38" fontId="23" fillId="0" borderId="17" xfId="0" applyNumberFormat="1" applyFont="1" applyFill="1" applyBorder="1" applyAlignment="1">
      <alignment horizontal="center"/>
    </xf>
    <xf numFmtId="38" fontId="23" fillId="0" borderId="2" xfId="0" applyNumberFormat="1" applyFont="1" applyFill="1" applyBorder="1" applyAlignment="1">
      <alignment horizontal="left" vertical="top" wrapText="1"/>
    </xf>
    <xf numFmtId="38" fontId="23" fillId="0" borderId="2" xfId="0" applyNumberFormat="1" applyFont="1" applyFill="1" applyBorder="1" applyAlignment="1">
      <alignment horizontal="left" vertical="top"/>
    </xf>
    <xf numFmtId="38" fontId="21" fillId="0" borderId="0" xfId="0" applyNumberFormat="1" applyFont="1" applyFill="1" applyBorder="1" applyAlignment="1">
      <alignment horizontal="left" vertical="top" wrapText="1"/>
    </xf>
    <xf numFmtId="38" fontId="21" fillId="0" borderId="0" xfId="0" applyNumberFormat="1" applyFont="1" applyFill="1" applyBorder="1" applyAlignment="1">
      <alignment horizontal="left" vertical="top"/>
    </xf>
    <xf numFmtId="38" fontId="21" fillId="0" borderId="0" xfId="0" applyNumberFormat="1" applyFont="1" applyFill="1" applyBorder="1" applyAlignment="1">
      <alignment horizontal="right" vertical="top" wrapText="1"/>
    </xf>
    <xf numFmtId="38" fontId="21" fillId="0" borderId="1" xfId="0" applyNumberFormat="1" applyFont="1" applyFill="1" applyBorder="1" applyAlignment="1">
      <alignment horizontal="left" vertical="top" wrapText="1"/>
    </xf>
    <xf numFmtId="38" fontId="21" fillId="0" borderId="1" xfId="0" applyNumberFormat="1" applyFont="1" applyFill="1" applyBorder="1" applyAlignment="1">
      <alignment horizontal="left" vertical="top"/>
    </xf>
    <xf numFmtId="38" fontId="21" fillId="0" borderId="1" xfId="0" applyNumberFormat="1" applyFont="1" applyFill="1" applyBorder="1" applyAlignment="1">
      <alignment horizontal="right" vertical="top" wrapText="1"/>
    </xf>
    <xf numFmtId="38" fontId="23" fillId="0" borderId="18" xfId="0" applyNumberFormat="1" applyFont="1" applyFill="1" applyBorder="1" applyAlignment="1">
      <alignment horizontal="left" vertical="top" wrapText="1"/>
    </xf>
    <xf numFmtId="38" fontId="23" fillId="0" borderId="18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/>
    <xf numFmtId="170" fontId="0" fillId="0" borderId="0" xfId="0" applyNumberFormat="1" applyFill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6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/>
    <xf numFmtId="3" fontId="0" fillId="2" borderId="0" xfId="0" applyNumberFormat="1" applyFill="1" applyBorder="1"/>
    <xf numFmtId="166" fontId="24" fillId="2" borderId="0" xfId="0" applyNumberFormat="1" applyFont="1" applyFill="1"/>
    <xf numFmtId="3" fontId="0" fillId="2" borderId="1" xfId="0" applyNumberFormat="1" applyFill="1" applyBorder="1"/>
    <xf numFmtId="166" fontId="24" fillId="2" borderId="1" xfId="0" applyNumberFormat="1" applyFont="1" applyFill="1" applyBorder="1"/>
    <xf numFmtId="3" fontId="6" fillId="2" borderId="0" xfId="0" applyNumberFormat="1" applyFont="1" applyFill="1" applyBorder="1"/>
    <xf numFmtId="3" fontId="0" fillId="2" borderId="0" xfId="0" applyNumberFormat="1" applyFill="1"/>
    <xf numFmtId="3" fontId="6" fillId="2" borderId="1" xfId="0" applyNumberFormat="1" applyFont="1" applyFill="1" applyBorder="1"/>
    <xf numFmtId="166" fontId="24" fillId="5" borderId="0" xfId="0" applyNumberFormat="1" applyFont="1" applyFill="1"/>
    <xf numFmtId="0" fontId="0" fillId="5" borderId="0" xfId="0" applyFill="1"/>
    <xf numFmtId="166" fontId="24" fillId="5" borderId="1" xfId="0" applyNumberFormat="1" applyFont="1" applyFill="1" applyBorder="1"/>
    <xf numFmtId="0" fontId="0" fillId="5" borderId="1" xfId="0" applyFill="1" applyBorder="1"/>
    <xf numFmtId="3" fontId="0" fillId="4" borderId="0" xfId="0" applyNumberFormat="1" applyFill="1" applyBorder="1"/>
    <xf numFmtId="166" fontId="24" fillId="4" borderId="0" xfId="0" applyNumberFormat="1" applyFont="1" applyFill="1"/>
    <xf numFmtId="0" fontId="0" fillId="4" borderId="0" xfId="0" applyFill="1"/>
    <xf numFmtId="3" fontId="0" fillId="4" borderId="1" xfId="0" applyNumberFormat="1" applyFill="1" applyBorder="1"/>
    <xf numFmtId="166" fontId="24" fillId="4" borderId="1" xfId="0" applyNumberFormat="1" applyFont="1" applyFill="1" applyBorder="1"/>
    <xf numFmtId="0" fontId="0" fillId="4" borderId="1" xfId="0" applyFill="1" applyBorder="1"/>
    <xf numFmtId="3" fontId="0" fillId="5" borderId="0" xfId="0" applyNumberFormat="1" applyFont="1" applyFill="1" applyBorder="1"/>
    <xf numFmtId="3" fontId="0" fillId="5" borderId="1" xfId="0" applyNumberFormat="1" applyFont="1" applyFill="1" applyBorder="1"/>
    <xf numFmtId="3" fontId="6" fillId="3" borderId="0" xfId="0" applyNumberFormat="1" applyFont="1" applyFill="1" applyAlignment="1"/>
    <xf numFmtId="166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6" fillId="3" borderId="0" xfId="0" applyNumberFormat="1" applyFont="1" applyFill="1"/>
    <xf numFmtId="166" fontId="6" fillId="3" borderId="0" xfId="0" applyNumberFormat="1" applyFont="1" applyFill="1" applyAlignment="1">
      <alignment horizontal="center"/>
    </xf>
    <xf numFmtId="3" fontId="0" fillId="3" borderId="1" xfId="0" applyNumberFormat="1" applyFill="1" applyBorder="1"/>
    <xf numFmtId="166" fontId="6" fillId="3" borderId="1" xfId="0" applyNumberFormat="1" applyFont="1" applyFill="1" applyBorder="1" applyAlignment="1">
      <alignment horizontal="center"/>
    </xf>
    <xf numFmtId="49" fontId="24" fillId="2" borderId="0" xfId="0" applyNumberFormat="1" applyFont="1" applyFill="1"/>
    <xf numFmtId="0" fontId="24" fillId="2" borderId="0" xfId="0" applyFont="1" applyFill="1"/>
    <xf numFmtId="49" fontId="24" fillId="2" borderId="1" xfId="0" applyNumberFormat="1" applyFont="1" applyFill="1" applyBorder="1"/>
    <xf numFmtId="0" fontId="24" fillId="2" borderId="1" xfId="0" applyFont="1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6" fillId="0" borderId="0" xfId="0" applyNumberFormat="1" applyFont="1"/>
    <xf numFmtId="164" fontId="0" fillId="0" borderId="1" xfId="0" applyNumberFormat="1" applyBorder="1" applyAlignment="1">
      <alignment horizontal="right"/>
    </xf>
    <xf numFmtId="0" fontId="6" fillId="7" borderId="4" xfId="0" applyFont="1" applyFill="1" applyBorder="1"/>
    <xf numFmtId="168" fontId="25" fillId="0" borderId="0" xfId="0" applyNumberFormat="1" applyFont="1" applyFill="1"/>
    <xf numFmtId="0" fontId="6" fillId="7" borderId="0" xfId="0" applyFont="1" applyFill="1"/>
    <xf numFmtId="0" fontId="6" fillId="6" borderId="4" xfId="0" applyFont="1" applyFill="1" applyBorder="1"/>
    <xf numFmtId="0" fontId="6" fillId="6" borderId="0" xfId="0" applyFont="1" applyFill="1"/>
    <xf numFmtId="0" fontId="6" fillId="0" borderId="4" xfId="0" applyFont="1" applyBorder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/>
    <xf numFmtId="168" fontId="6" fillId="8" borderId="0" xfId="0" applyNumberFormat="1" applyFont="1" applyFill="1"/>
    <xf numFmtId="3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168" fontId="9" fillId="0" borderId="0" xfId="0" applyNumberFormat="1" applyFont="1" applyFill="1" applyBorder="1" applyAlignment="1">
      <alignment horizontal="right" vertical="top" wrapText="1"/>
    </xf>
    <xf numFmtId="168" fontId="0" fillId="0" borderId="0" xfId="0" applyNumberFormat="1"/>
    <xf numFmtId="38" fontId="12" fillId="0" borderId="0" xfId="0" applyNumberFormat="1" applyFont="1"/>
    <xf numFmtId="38" fontId="0" fillId="0" borderId="0" xfId="0" applyNumberFormat="1" applyAlignment="1">
      <alignment wrapText="1"/>
    </xf>
    <xf numFmtId="38" fontId="16" fillId="0" borderId="0" xfId="0" applyNumberFormat="1" applyFont="1"/>
    <xf numFmtId="38" fontId="16" fillId="0" borderId="0" xfId="0" applyNumberFormat="1" applyFont="1" applyAlignment="1">
      <alignment wrapText="1"/>
    </xf>
    <xf numFmtId="38" fontId="21" fillId="0" borderId="12" xfId="0" applyNumberFormat="1" applyFont="1" applyFill="1" applyBorder="1" applyAlignment="1">
      <alignment horizontal="center" wrapText="1"/>
    </xf>
    <xf numFmtId="38" fontId="21" fillId="0" borderId="13" xfId="0" applyNumberFormat="1" applyFont="1" applyFill="1" applyBorder="1" applyAlignment="1">
      <alignment horizontal="center" wrapText="1"/>
    </xf>
    <xf numFmtId="38" fontId="21" fillId="0" borderId="15" xfId="0" applyNumberFormat="1" applyFont="1" applyFill="1" applyBorder="1" applyAlignment="1">
      <alignment horizontal="right" wrapText="1"/>
    </xf>
    <xf numFmtId="38" fontId="21" fillId="0" borderId="16" xfId="0" applyNumberFormat="1" applyFont="1" applyFill="1" applyBorder="1" applyAlignment="1">
      <alignment horizontal="right" wrapText="1"/>
    </xf>
    <xf numFmtId="38" fontId="23" fillId="0" borderId="2" xfId="0" applyNumberFormat="1" applyFont="1" applyFill="1" applyBorder="1" applyAlignment="1">
      <alignment horizontal="right" vertical="top" wrapText="1"/>
    </xf>
    <xf numFmtId="38" fontId="23" fillId="0" borderId="18" xfId="0" applyNumberFormat="1" applyFont="1" applyFill="1" applyBorder="1" applyAlignment="1">
      <alignment horizontal="right" vertical="top" wrapText="1"/>
    </xf>
    <xf numFmtId="170" fontId="0" fillId="0" borderId="0" xfId="0" applyNumberFormat="1" applyAlignment="1">
      <alignment wrapText="1"/>
    </xf>
    <xf numFmtId="170" fontId="16" fillId="0" borderId="0" xfId="0" applyNumberFormat="1" applyFont="1" applyAlignment="1">
      <alignment wrapText="1"/>
    </xf>
    <xf numFmtId="170" fontId="23" fillId="0" borderId="17" xfId="0" applyNumberFormat="1" applyFont="1" applyFill="1" applyBorder="1" applyAlignment="1">
      <alignment horizontal="center" wrapText="1"/>
    </xf>
    <xf numFmtId="170" fontId="23" fillId="0" borderId="2" xfId="0" applyNumberFormat="1" applyFont="1" applyFill="1" applyBorder="1" applyAlignment="1">
      <alignment horizontal="left" vertical="top" wrapText="1"/>
    </xf>
    <xf numFmtId="170" fontId="21" fillId="0" borderId="0" xfId="0" applyNumberFormat="1" applyFont="1" applyFill="1" applyBorder="1" applyAlignment="1">
      <alignment horizontal="left" vertical="top" wrapText="1"/>
    </xf>
    <xf numFmtId="170" fontId="21" fillId="0" borderId="1" xfId="0" applyNumberFormat="1" applyFont="1" applyFill="1" applyBorder="1" applyAlignment="1">
      <alignment horizontal="left" vertical="top" wrapText="1"/>
    </xf>
    <xf numFmtId="170" fontId="23" fillId="0" borderId="18" xfId="0" applyNumberFormat="1" applyFont="1" applyFill="1" applyBorder="1" applyAlignment="1">
      <alignment horizontal="left" vertical="top" wrapText="1"/>
    </xf>
    <xf numFmtId="0" fontId="0" fillId="0" borderId="6" xfId="0" applyBorder="1"/>
    <xf numFmtId="0" fontId="6" fillId="0" borderId="0" xfId="0" applyFont="1" applyFill="1" applyBorder="1" applyAlignment="1"/>
    <xf numFmtId="0" fontId="26" fillId="0" borderId="1" xfId="0" applyFont="1" applyBorder="1"/>
    <xf numFmtId="0" fontId="12" fillId="0" borderId="1" xfId="0" applyFont="1" applyBorder="1"/>
    <xf numFmtId="3" fontId="6" fillId="0" borderId="0" xfId="0" applyNumberFormat="1" applyFont="1" applyFill="1" applyBorder="1" applyAlignment="1"/>
    <xf numFmtId="0" fontId="0" fillId="0" borderId="0" xfId="0" applyAlignment="1">
      <alignment horizontal="right"/>
    </xf>
    <xf numFmtId="166" fontId="24" fillId="2" borderId="0" xfId="0" applyNumberFormat="1" applyFont="1" applyFill="1" applyAlignment="1">
      <alignment horizontal="right"/>
    </xf>
    <xf numFmtId="166" fontId="24" fillId="2" borderId="1" xfId="0" applyNumberFormat="1" applyFont="1" applyFill="1" applyBorder="1" applyAlignment="1">
      <alignment horizontal="right"/>
    </xf>
    <xf numFmtId="2" fontId="0" fillId="0" borderId="0" xfId="0" applyNumberFormat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4" borderId="0" xfId="0" applyNumberFormat="1" applyFont="1" applyFill="1" applyBorder="1"/>
    <xf numFmtId="3" fontId="6" fillId="5" borderId="0" xfId="0" applyNumberFormat="1" applyFont="1" applyFill="1" applyBorder="1"/>
    <xf numFmtId="166" fontId="24" fillId="5" borderId="0" xfId="0" applyNumberFormat="1" applyFont="1" applyFill="1" applyBorder="1" applyAlignment="1">
      <alignment horizontal="right"/>
    </xf>
    <xf numFmtId="3" fontId="0" fillId="5" borderId="0" xfId="0" applyNumberFormat="1" applyFill="1"/>
    <xf numFmtId="3" fontId="6" fillId="9" borderId="0" xfId="0" applyNumberFormat="1" applyFont="1" applyFill="1" applyBorder="1"/>
    <xf numFmtId="166" fontId="24" fillId="9" borderId="0" xfId="0" applyNumberFormat="1" applyFont="1" applyFill="1" applyBorder="1" applyAlignment="1">
      <alignment horizontal="right"/>
    </xf>
    <xf numFmtId="3" fontId="0" fillId="9" borderId="0" xfId="0" applyNumberFormat="1" applyFill="1"/>
    <xf numFmtId="3" fontId="6" fillId="9" borderId="1" xfId="0" applyNumberFormat="1" applyFont="1" applyFill="1" applyBorder="1"/>
    <xf numFmtId="166" fontId="24" fillId="9" borderId="1" xfId="0" applyNumberFormat="1" applyFont="1" applyFill="1" applyBorder="1" applyAlignment="1">
      <alignment horizontal="right"/>
    </xf>
    <xf numFmtId="3" fontId="0" fillId="9" borderId="1" xfId="0" applyNumberFormat="1" applyFill="1" applyBorder="1"/>
    <xf numFmtId="3" fontId="6" fillId="10" borderId="0" xfId="0" applyNumberFormat="1" applyFont="1" applyFill="1" applyBorder="1"/>
    <xf numFmtId="3" fontId="0" fillId="10" borderId="0" xfId="0" applyNumberFormat="1" applyFill="1"/>
    <xf numFmtId="166" fontId="24" fillId="10" borderId="0" xfId="0" applyNumberFormat="1" applyFont="1" applyFill="1" applyBorder="1" applyAlignment="1">
      <alignment horizontal="right"/>
    </xf>
    <xf numFmtId="166" fontId="24" fillId="2" borderId="0" xfId="0" applyNumberFormat="1" applyFont="1" applyFill="1" applyBorder="1" applyAlignment="1">
      <alignment horizontal="right"/>
    </xf>
    <xf numFmtId="164" fontId="24" fillId="2" borderId="0" xfId="0" applyNumberFormat="1" applyFont="1" applyFill="1" applyBorder="1"/>
    <xf numFmtId="164" fontId="0" fillId="2" borderId="0" xfId="0" applyNumberFormat="1" applyFill="1"/>
    <xf numFmtId="164" fontId="0" fillId="0" borderId="0" xfId="0" applyNumberFormat="1" applyFont="1" applyFill="1" applyBorder="1" applyAlignment="1">
      <alignment horizontal="right"/>
    </xf>
    <xf numFmtId="164" fontId="24" fillId="11" borderId="0" xfId="0" applyNumberFormat="1" applyFont="1" applyFill="1" applyBorder="1"/>
    <xf numFmtId="164" fontId="0" fillId="11" borderId="0" xfId="0" applyNumberFormat="1" applyFill="1"/>
    <xf numFmtId="49" fontId="24" fillId="11" borderId="0" xfId="0" applyNumberFormat="1" applyFont="1" applyFill="1"/>
    <xf numFmtId="49" fontId="24" fillId="11" borderId="1" xfId="0" applyNumberFormat="1" applyFont="1" applyFill="1" applyBorder="1"/>
    <xf numFmtId="164" fontId="0" fillId="11" borderId="1" xfId="0" applyNumberFormat="1" applyFill="1" applyBorder="1"/>
    <xf numFmtId="166" fontId="24" fillId="11" borderId="0" xfId="0" applyNumberFormat="1" applyFont="1" applyFill="1" applyBorder="1" applyAlignment="1">
      <alignment horizontal="right"/>
    </xf>
    <xf numFmtId="166" fontId="24" fillId="11" borderId="1" xfId="0" applyNumberFormat="1" applyFont="1" applyFill="1" applyBorder="1" applyAlignment="1">
      <alignment horizontal="right"/>
    </xf>
    <xf numFmtId="3" fontId="6" fillId="11" borderId="0" xfId="0" applyNumberFormat="1" applyFont="1" applyFill="1" applyBorder="1"/>
    <xf numFmtId="3" fontId="0" fillId="11" borderId="0" xfId="0" applyNumberFormat="1" applyFill="1" applyBorder="1"/>
    <xf numFmtId="3" fontId="6" fillId="11" borderId="1" xfId="0" applyNumberFormat="1" applyFont="1" applyFill="1" applyBorder="1"/>
    <xf numFmtId="3" fontId="0" fillId="11" borderId="1" xfId="0" applyNumberFormat="1" applyFill="1" applyBorder="1"/>
    <xf numFmtId="49" fontId="8" fillId="0" borderId="1" xfId="0" applyNumberFormat="1" applyFont="1" applyBorder="1"/>
    <xf numFmtId="166" fontId="0" fillId="4" borderId="0" xfId="0" applyNumberFormat="1" applyFill="1"/>
    <xf numFmtId="49" fontId="6" fillId="0" borderId="0" xfId="0" applyNumberFormat="1" applyFont="1"/>
    <xf numFmtId="166" fontId="0" fillId="0" borderId="0" xfId="0" applyNumberFormat="1"/>
    <xf numFmtId="49" fontId="6" fillId="5" borderId="0" xfId="0" applyNumberFormat="1" applyFont="1" applyFill="1"/>
    <xf numFmtId="49" fontId="8" fillId="0" borderId="0" xfId="0" applyNumberFormat="1" applyFont="1" applyBorder="1"/>
    <xf numFmtId="49" fontId="8" fillId="0" borderId="0" xfId="0" applyNumberFormat="1" applyFont="1"/>
    <xf numFmtId="49" fontId="6" fillId="2" borderId="0" xfId="0" applyNumberFormat="1" applyFont="1" applyFill="1"/>
    <xf numFmtId="166" fontId="0" fillId="2" borderId="0" xfId="0" applyNumberFormat="1" applyFill="1"/>
    <xf numFmtId="49" fontId="25" fillId="2" borderId="0" xfId="0" applyNumberFormat="1" applyFont="1" applyFill="1"/>
    <xf numFmtId="166" fontId="25" fillId="2" borderId="0" xfId="0" applyNumberFormat="1" applyFont="1" applyFill="1"/>
    <xf numFmtId="40" fontId="0" fillId="4" borderId="0" xfId="0" applyNumberFormat="1" applyFill="1"/>
    <xf numFmtId="38" fontId="23" fillId="0" borderId="0" xfId="0" applyNumberFormat="1" applyFont="1" applyFill="1" applyBorder="1" applyAlignment="1">
      <alignment horizontal="center" wrapText="1"/>
    </xf>
    <xf numFmtId="38" fontId="23" fillId="4" borderId="0" xfId="0" applyNumberFormat="1" applyFont="1" applyFill="1" applyBorder="1" applyAlignment="1">
      <alignment horizontal="center" wrapText="1"/>
    </xf>
    <xf numFmtId="38" fontId="23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23" fillId="4" borderId="0" xfId="0" applyFont="1" applyFill="1" applyBorder="1" applyAlignment="1">
      <alignment horizontal="center" wrapText="1"/>
    </xf>
    <xf numFmtId="38" fontId="23" fillId="4" borderId="19" xfId="0" applyNumberFormat="1" applyFont="1" applyFill="1" applyBorder="1" applyAlignment="1">
      <alignment horizontal="center" wrapText="1"/>
    </xf>
    <xf numFmtId="166" fontId="16" fillId="4" borderId="20" xfId="0" applyNumberFormat="1" applyFont="1" applyFill="1" applyBorder="1"/>
    <xf numFmtId="166" fontId="16" fillId="4" borderId="19" xfId="0" applyNumberFormat="1" applyFont="1" applyFill="1" applyBorder="1"/>
    <xf numFmtId="0" fontId="23" fillId="4" borderId="9" xfId="0" applyFont="1" applyFill="1" applyBorder="1" applyAlignment="1">
      <alignment horizontal="center" wrapText="1"/>
    </xf>
    <xf numFmtId="166" fontId="16" fillId="4" borderId="21" xfId="0" applyNumberFormat="1" applyFont="1" applyFill="1" applyBorder="1"/>
    <xf numFmtId="166" fontId="16" fillId="4" borderId="9" xfId="0" applyNumberFormat="1" applyFont="1" applyFill="1" applyBorder="1"/>
    <xf numFmtId="166" fontId="16" fillId="2" borderId="9" xfId="0" applyNumberFormat="1" applyFont="1" applyFill="1" applyBorder="1"/>
    <xf numFmtId="166" fontId="16" fillId="2" borderId="0" xfId="0" applyNumberFormat="1" applyFont="1" applyFill="1" applyBorder="1"/>
    <xf numFmtId="166" fontId="16" fillId="2" borderId="6" xfId="0" applyNumberFormat="1" applyFont="1" applyFill="1" applyBorder="1"/>
    <xf numFmtId="166" fontId="16" fillId="4" borderId="22" xfId="0" applyNumberFormat="1" applyFont="1" applyFill="1" applyBorder="1"/>
    <xf numFmtId="166" fontId="16" fillId="4" borderId="23" xfId="0" applyNumberFormat="1" applyFont="1" applyFill="1" applyBorder="1"/>
    <xf numFmtId="166" fontId="16" fillId="2" borderId="2" xfId="0" applyNumberFormat="1" applyFont="1" applyFill="1" applyBorder="1"/>
    <xf numFmtId="166" fontId="16" fillId="2" borderId="24" xfId="0" applyNumberFormat="1" applyFont="1" applyFill="1" applyBorder="1"/>
    <xf numFmtId="166" fontId="16" fillId="2" borderId="1" xfId="0" applyNumberFormat="1" applyFont="1" applyFill="1" applyBorder="1"/>
    <xf numFmtId="38" fontId="28" fillId="2" borderId="0" xfId="0" applyNumberFormat="1" applyFont="1" applyFill="1" applyBorder="1" applyAlignment="1">
      <alignment horizontal="right" vertical="top" wrapText="1"/>
    </xf>
    <xf numFmtId="38" fontId="28" fillId="2" borderId="1" xfId="0" applyNumberFormat="1" applyFont="1" applyFill="1" applyBorder="1" applyAlignment="1">
      <alignment horizontal="right" vertical="top" wrapText="1"/>
    </xf>
    <xf numFmtId="38" fontId="28" fillId="3" borderId="0" xfId="0" applyNumberFormat="1" applyFont="1" applyFill="1"/>
    <xf numFmtId="38" fontId="28" fillId="0" borderId="0" xfId="0" applyNumberFormat="1" applyFont="1"/>
    <xf numFmtId="38" fontId="29" fillId="0" borderId="0" xfId="0" applyNumberFormat="1" applyFont="1" applyFill="1" applyBorder="1" applyAlignment="1"/>
    <xf numFmtId="38" fontId="30" fillId="0" borderId="0" xfId="0" applyNumberFormat="1" applyFont="1"/>
    <xf numFmtId="38" fontId="0" fillId="0" borderId="0" xfId="0" applyNumberFormat="1" applyFill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164" fontId="6" fillId="0" borderId="0" xfId="0" applyNumberFormat="1" applyFont="1" applyAlignment="1">
      <alignment horizontal="right"/>
    </xf>
    <xf numFmtId="38" fontId="28" fillId="4" borderId="0" xfId="0" applyNumberFormat="1" applyFont="1" applyFill="1" applyBorder="1" applyAlignment="1">
      <alignment horizontal="right" vertical="top"/>
    </xf>
    <xf numFmtId="38" fontId="28" fillId="2" borderId="0" xfId="0" applyNumberFormat="1" applyFont="1" applyFill="1" applyBorder="1" applyAlignment="1">
      <alignment horizontal="right" vertical="top"/>
    </xf>
    <xf numFmtId="38" fontId="28" fillId="2" borderId="1" xfId="0" applyNumberFormat="1" applyFont="1" applyFill="1" applyBorder="1" applyAlignment="1">
      <alignment horizontal="right" vertical="top"/>
    </xf>
    <xf numFmtId="38" fontId="28" fillId="3" borderId="0" xfId="0" applyNumberFormat="1" applyFont="1" applyFill="1" applyBorder="1" applyAlignment="1">
      <alignment horizontal="right" vertical="top"/>
    </xf>
    <xf numFmtId="38" fontId="28" fillId="3" borderId="1" xfId="0" applyNumberFormat="1" applyFont="1" applyFill="1" applyBorder="1" applyAlignment="1">
      <alignment horizontal="right" vertical="top"/>
    </xf>
    <xf numFmtId="38" fontId="28" fillId="3" borderId="1" xfId="0" applyNumberFormat="1" applyFont="1" applyFill="1" applyBorder="1"/>
    <xf numFmtId="38" fontId="28" fillId="0" borderId="2" xfId="0" applyNumberFormat="1" applyFont="1" applyFill="1" applyBorder="1" applyAlignment="1"/>
    <xf numFmtId="38" fontId="28" fillId="0" borderId="2" xfId="0" applyNumberFormat="1" applyFont="1" applyFill="1" applyBorder="1" applyAlignment="1">
      <alignment horizontal="center"/>
    </xf>
    <xf numFmtId="38" fontId="28" fillId="0" borderId="2" xfId="0" applyNumberFormat="1" applyFont="1" applyBorder="1" applyAlignment="1">
      <alignment horizontal="center"/>
    </xf>
    <xf numFmtId="38" fontId="28" fillId="0" borderId="3" xfId="0" applyNumberFormat="1" applyFont="1" applyFill="1" applyBorder="1" applyAlignment="1"/>
    <xf numFmtId="38" fontId="28" fillId="0" borderId="0" xfId="0" applyNumberFormat="1" applyFont="1" applyFill="1" applyBorder="1" applyAlignment="1"/>
    <xf numFmtId="38" fontId="30" fillId="4" borderId="0" xfId="0" applyNumberFormat="1" applyFont="1" applyFill="1" applyBorder="1" applyAlignment="1"/>
    <xf numFmtId="38" fontId="30" fillId="4" borderId="0" xfId="0" applyNumberFormat="1" applyFont="1" applyFill="1" applyBorder="1" applyAlignment="1">
      <alignment horizontal="right" vertical="top"/>
    </xf>
    <xf numFmtId="38" fontId="28" fillId="4" borderId="0" xfId="0" applyNumberFormat="1" applyFont="1" applyFill="1" applyBorder="1" applyAlignment="1"/>
    <xf numFmtId="38" fontId="28" fillId="4" borderId="1" xfId="0" applyNumberFormat="1" applyFont="1" applyFill="1" applyBorder="1" applyAlignment="1">
      <alignment horizontal="right" vertical="top"/>
    </xf>
    <xf numFmtId="38" fontId="28" fillId="4" borderId="0" xfId="0" applyNumberFormat="1" applyFont="1" applyFill="1" applyBorder="1" applyAlignment="1">
      <alignment horizontal="left" indent="2"/>
    </xf>
    <xf numFmtId="38" fontId="28" fillId="4" borderId="3" xfId="0" applyNumberFormat="1" applyFont="1" applyFill="1" applyBorder="1" applyAlignment="1">
      <alignment horizontal="right" vertical="top" wrapText="1"/>
    </xf>
    <xf numFmtId="38" fontId="28" fillId="0" borderId="0" xfId="0" applyNumberFormat="1" applyFont="1" applyFill="1" applyBorder="1" applyAlignment="1">
      <alignment horizontal="left" indent="2"/>
    </xf>
    <xf numFmtId="38" fontId="28" fillId="0" borderId="0" xfId="0" applyNumberFormat="1" applyFont="1" applyFill="1" applyBorder="1" applyAlignment="1">
      <alignment horizontal="right" vertical="top"/>
    </xf>
    <xf numFmtId="38" fontId="28" fillId="0" borderId="0" xfId="0" applyNumberFormat="1" applyFont="1" applyFill="1" applyBorder="1" applyAlignment="1">
      <alignment horizontal="right"/>
    </xf>
    <xf numFmtId="38" fontId="30" fillId="0" borderId="0" xfId="0" applyNumberFormat="1" applyFont="1" applyFill="1" applyBorder="1" applyAlignment="1"/>
    <xf numFmtId="38" fontId="28" fillId="2" borderId="0" xfId="0" applyNumberFormat="1" applyFont="1" applyFill="1"/>
    <xf numFmtId="38" fontId="28" fillId="3" borderId="0" xfId="0" applyNumberFormat="1" applyFont="1" applyFill="1" applyBorder="1" applyAlignment="1">
      <alignment horizontal="left" indent="2"/>
    </xf>
    <xf numFmtId="38" fontId="28" fillId="0" borderId="0" xfId="0" applyNumberFormat="1" applyFont="1" applyBorder="1"/>
    <xf numFmtId="38" fontId="29" fillId="0" borderId="0" xfId="0" applyNumberFormat="1" applyFont="1" applyFill="1" applyBorder="1" applyAlignment="1">
      <alignment horizontal="left" indent="2"/>
    </xf>
    <xf numFmtId="38" fontId="30" fillId="0" borderId="0" xfId="0" applyNumberFormat="1" applyFont="1" applyFill="1" applyBorder="1" applyAlignment="1">
      <alignment horizontal="right" vertical="top"/>
    </xf>
    <xf numFmtId="38" fontId="28" fillId="0" borderId="0" xfId="0" applyNumberFormat="1" applyFont="1" applyAlignment="1">
      <alignment horizontal="right"/>
    </xf>
    <xf numFmtId="38" fontId="28" fillId="2" borderId="1" xfId="0" applyNumberFormat="1" applyFont="1" applyFill="1" applyBorder="1"/>
    <xf numFmtId="38" fontId="29" fillId="0" borderId="0" xfId="0" applyNumberFormat="1" applyFont="1"/>
    <xf numFmtId="38" fontId="30" fillId="0" borderId="0" xfId="0" applyNumberFormat="1" applyFont="1" applyFill="1" applyBorder="1" applyAlignment="1">
      <alignment horizontal="right" vertical="top" wrapText="1"/>
    </xf>
    <xf numFmtId="38" fontId="28" fillId="0" borderId="0" xfId="0" applyNumberFormat="1" applyFont="1" applyFill="1" applyBorder="1" applyAlignment="1">
      <alignment horizontal="right" vertical="top" wrapText="1"/>
    </xf>
    <xf numFmtId="38" fontId="28" fillId="2" borderId="0" xfId="0" applyNumberFormat="1" applyFont="1" applyFill="1" applyBorder="1" applyAlignment="1"/>
    <xf numFmtId="38" fontId="28" fillId="3" borderId="1" xfId="0" applyNumberFormat="1" applyFont="1" applyFill="1" applyBorder="1" applyAlignment="1">
      <alignment horizontal="left" indent="2"/>
    </xf>
    <xf numFmtId="38" fontId="28" fillId="3" borderId="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28" fillId="0" borderId="0" xfId="0" applyNumberFormat="1" applyFont="1"/>
    <xf numFmtId="2" fontId="21" fillId="0" borderId="6" xfId="0" applyNumberFormat="1" applyFont="1" applyFill="1" applyBorder="1" applyAlignment="1">
      <alignment horizontal="center" wrapText="1"/>
    </xf>
    <xf numFmtId="2" fontId="22" fillId="0" borderId="7" xfId="0" applyNumberFormat="1" applyFont="1" applyFill="1" applyBorder="1" applyAlignment="1">
      <alignment horizontal="center" wrapText="1"/>
    </xf>
    <xf numFmtId="2" fontId="16" fillId="0" borderId="0" xfId="0" applyNumberFormat="1" applyFont="1"/>
    <xf numFmtId="0" fontId="0" fillId="0" borderId="29" xfId="0" applyBorder="1"/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quotePrefix="1" applyFont="1" applyFill="1" applyBorder="1" applyAlignment="1">
      <alignment horizontal="center" vertical="top" wrapText="1"/>
    </xf>
    <xf numFmtId="0" fontId="9" fillId="0" borderId="29" xfId="0" quotePrefix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9" fillId="0" borderId="29" xfId="0" applyFont="1" applyFill="1" applyBorder="1" applyAlignment="1">
      <alignment horizontal="left" vertical="top"/>
    </xf>
    <xf numFmtId="38" fontId="33" fillId="4" borderId="1" xfId="0" applyNumberFormat="1" applyFont="1" applyFill="1" applyBorder="1" applyAlignment="1">
      <alignment horizontal="center" wrapText="1"/>
    </xf>
    <xf numFmtId="38" fontId="33" fillId="2" borderId="1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wrapText="1"/>
    </xf>
    <xf numFmtId="0" fontId="24" fillId="2" borderId="29" xfId="0" applyFont="1" applyFill="1" applyBorder="1" applyAlignment="1">
      <alignment wrapText="1"/>
    </xf>
    <xf numFmtId="166" fontId="24" fillId="2" borderId="0" xfId="0" applyNumberFormat="1" applyFont="1" applyFill="1" applyAlignment="1">
      <alignment wrapText="1"/>
    </xf>
    <xf numFmtId="166" fontId="24" fillId="2" borderId="29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4" borderId="0" xfId="0" applyNumberFormat="1" applyFont="1" applyFill="1" applyBorder="1" applyAlignment="1">
      <alignment horizontal="right" vertical="top" wrapText="1"/>
    </xf>
    <xf numFmtId="0" fontId="9" fillId="4" borderId="9" xfId="0" applyNumberFormat="1" applyFont="1" applyFill="1" applyBorder="1" applyAlignment="1">
      <alignment horizontal="right" vertical="top" wrapText="1"/>
    </xf>
    <xf numFmtId="0" fontId="24" fillId="13" borderId="0" xfId="0" applyFont="1" applyFill="1" applyAlignment="1">
      <alignment wrapText="1"/>
    </xf>
    <xf numFmtId="0" fontId="33" fillId="13" borderId="1" xfId="0" applyFont="1" applyFill="1" applyBorder="1" applyAlignment="1">
      <alignment horizontal="center" wrapText="1"/>
    </xf>
    <xf numFmtId="38" fontId="33" fillId="13" borderId="1" xfId="0" applyNumberFormat="1" applyFont="1" applyFill="1" applyBorder="1" applyAlignment="1">
      <alignment horizontal="center" wrapText="1"/>
    </xf>
    <xf numFmtId="166" fontId="24" fillId="13" borderId="0" xfId="0" applyNumberFormat="1" applyFont="1" applyFill="1" applyAlignment="1">
      <alignment wrapText="1"/>
    </xf>
    <xf numFmtId="0" fontId="24" fillId="13" borderId="29" xfId="0" applyFont="1" applyFill="1" applyBorder="1" applyAlignment="1">
      <alignment wrapText="1"/>
    </xf>
    <xf numFmtId="166" fontId="24" fillId="13" borderId="29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38" fontId="33" fillId="0" borderId="0" xfId="0" applyNumberFormat="1" applyFont="1" applyFill="1" applyBorder="1" applyAlignment="1">
      <alignment horizontal="center" wrapText="1"/>
    </xf>
    <xf numFmtId="166" fontId="24" fillId="0" borderId="0" xfId="0" applyNumberFormat="1" applyFont="1" applyFill="1" applyAlignment="1">
      <alignment wrapText="1"/>
    </xf>
    <xf numFmtId="0" fontId="24" fillId="0" borderId="29" xfId="0" applyFont="1" applyFill="1" applyBorder="1" applyAlignment="1">
      <alignment wrapText="1"/>
    </xf>
    <xf numFmtId="166" fontId="24" fillId="0" borderId="29" xfId="0" applyNumberFormat="1" applyFont="1" applyFill="1" applyBorder="1" applyAlignment="1">
      <alignment wrapText="1"/>
    </xf>
    <xf numFmtId="0" fontId="6" fillId="0" borderId="34" xfId="0" applyFont="1" applyBorder="1"/>
    <xf numFmtId="0" fontId="0" fillId="0" borderId="35" xfId="0" applyBorder="1"/>
    <xf numFmtId="0" fontId="0" fillId="0" borderId="36" xfId="0" applyBorder="1"/>
    <xf numFmtId="0" fontId="6" fillId="0" borderId="37" xfId="0" applyFont="1" applyBorder="1"/>
    <xf numFmtId="0" fontId="0" fillId="0" borderId="0" xfId="0" applyBorder="1"/>
    <xf numFmtId="0" fontId="0" fillId="0" borderId="38" xfId="0" applyBorder="1"/>
    <xf numFmtId="0" fontId="6" fillId="4" borderId="37" xfId="0" applyFont="1" applyFill="1" applyBorder="1"/>
    <xf numFmtId="1" fontId="32" fillId="4" borderId="0" xfId="0" applyNumberFormat="1" applyFont="1" applyFill="1" applyBorder="1"/>
    <xf numFmtId="1" fontId="32" fillId="4" borderId="38" xfId="0" applyNumberFormat="1" applyFont="1" applyFill="1" applyBorder="1"/>
    <xf numFmtId="0" fontId="6" fillId="4" borderId="0" xfId="0" applyFont="1" applyFill="1" applyBorder="1"/>
    <xf numFmtId="0" fontId="6" fillId="4" borderId="38" xfId="0" applyFont="1" applyFill="1" applyBorder="1"/>
    <xf numFmtId="0" fontId="6" fillId="4" borderId="6" xfId="0" applyFont="1" applyFill="1" applyBorder="1"/>
    <xf numFmtId="0" fontId="6" fillId="4" borderId="39" xfId="0" applyFont="1" applyFill="1" applyBorder="1"/>
    <xf numFmtId="0" fontId="6" fillId="4" borderId="41" xfId="0" applyFont="1" applyFill="1" applyBorder="1"/>
    <xf numFmtId="0" fontId="35" fillId="4" borderId="41" xfId="0" applyFont="1" applyFill="1" applyBorder="1"/>
    <xf numFmtId="0" fontId="35" fillId="4" borderId="40" xfId="0" applyFont="1" applyFill="1" applyBorder="1"/>
    <xf numFmtId="38" fontId="33" fillId="4" borderId="42" xfId="0" applyNumberFormat="1" applyFont="1" applyFill="1" applyBorder="1" applyAlignment="1">
      <alignment horizontal="center" wrapText="1"/>
    </xf>
    <xf numFmtId="38" fontId="33" fillId="4" borderId="43" xfId="0" applyNumberFormat="1" applyFont="1" applyFill="1" applyBorder="1" applyAlignment="1">
      <alignment horizontal="center" wrapText="1"/>
    </xf>
    <xf numFmtId="2" fontId="21" fillId="0" borderId="6" xfId="0" applyNumberFormat="1" applyFont="1" applyFill="1" applyBorder="1" applyAlignment="1">
      <alignment horizontal="left" wrapText="1"/>
    </xf>
    <xf numFmtId="2" fontId="21" fillId="0" borderId="0" xfId="0" applyNumberFormat="1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left" wrapText="1"/>
    </xf>
    <xf numFmtId="0" fontId="20" fillId="0" borderId="0" xfId="0" applyFont="1"/>
    <xf numFmtId="0" fontId="21" fillId="5" borderId="44" xfId="0" applyFont="1" applyFill="1" applyBorder="1" applyAlignment="1">
      <alignment horizontal="center" wrapText="1"/>
    </xf>
    <xf numFmtId="0" fontId="22" fillId="5" borderId="44" xfId="0" applyFont="1" applyFill="1" applyBorder="1" applyAlignment="1">
      <alignment horizontal="center" wrapText="1"/>
    </xf>
    <xf numFmtId="166" fontId="16" fillId="5" borderId="19" xfId="0" applyNumberFormat="1" applyFont="1" applyFill="1" applyBorder="1"/>
    <xf numFmtId="0" fontId="23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 wrapText="1"/>
    </xf>
    <xf numFmtId="166" fontId="23" fillId="2" borderId="11" xfId="0" applyNumberFormat="1" applyFont="1" applyFill="1" applyBorder="1" applyAlignment="1">
      <alignment horizontal="center" wrapText="1"/>
    </xf>
    <xf numFmtId="0" fontId="8" fillId="4" borderId="0" xfId="0" applyFont="1" applyFill="1"/>
    <xf numFmtId="0" fontId="37" fillId="0" borderId="0" xfId="0" applyFont="1" applyBorder="1"/>
    <xf numFmtId="0" fontId="38" fillId="0" borderId="0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166" fontId="40" fillId="3" borderId="19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wrapText="1"/>
    </xf>
    <xf numFmtId="0" fontId="41" fillId="3" borderId="24" xfId="0" applyFont="1" applyFill="1" applyBorder="1" applyAlignment="1">
      <alignment horizontal="center" vertical="center" wrapText="1"/>
    </xf>
    <xf numFmtId="166" fontId="42" fillId="3" borderId="26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left" wrapText="1"/>
    </xf>
    <xf numFmtId="0" fontId="41" fillId="3" borderId="9" xfId="0" applyFont="1" applyFill="1" applyBorder="1" applyAlignment="1">
      <alignment horizontal="center" vertical="center" wrapText="1"/>
    </xf>
    <xf numFmtId="166" fontId="44" fillId="3" borderId="19" xfId="0" applyNumberFormat="1" applyFont="1" applyFill="1" applyBorder="1" applyAlignment="1">
      <alignment horizontal="right" wrapText="1"/>
    </xf>
    <xf numFmtId="0" fontId="43" fillId="0" borderId="0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right" wrapText="1"/>
    </xf>
    <xf numFmtId="3" fontId="44" fillId="0" borderId="0" xfId="0" applyNumberFormat="1" applyFont="1" applyBorder="1" applyAlignment="1">
      <alignment horizontal="right" wrapText="1"/>
    </xf>
    <xf numFmtId="0" fontId="44" fillId="3" borderId="9" xfId="0" applyFont="1" applyFill="1" applyBorder="1"/>
    <xf numFmtId="0" fontId="44" fillId="3" borderId="19" xfId="0" applyFont="1" applyFill="1" applyBorder="1"/>
    <xf numFmtId="0" fontId="44" fillId="0" borderId="0" xfId="0" applyFont="1" applyBorder="1"/>
    <xf numFmtId="0" fontId="39" fillId="2" borderId="9" xfId="0" applyFont="1" applyFill="1" applyBorder="1" applyAlignment="1">
      <alignment horizontal="center" wrapText="1"/>
    </xf>
    <xf numFmtId="166" fontId="40" fillId="2" borderId="19" xfId="0" applyNumberFormat="1" applyFont="1" applyFill="1" applyBorder="1" applyAlignment="1">
      <alignment horizontal="center" wrapText="1"/>
    </xf>
    <xf numFmtId="0" fontId="41" fillId="2" borderId="24" xfId="0" applyFont="1" applyFill="1" applyBorder="1" applyAlignment="1">
      <alignment horizontal="center" vertical="center" wrapText="1"/>
    </xf>
    <xf numFmtId="166" fontId="42" fillId="2" borderId="26" xfId="0" applyNumberFormat="1" applyFont="1" applyFill="1" applyBorder="1" applyAlignment="1">
      <alignment horizontal="center" wrapText="1"/>
    </xf>
    <xf numFmtId="0" fontId="41" fillId="2" borderId="9" xfId="0" applyFont="1" applyFill="1" applyBorder="1" applyAlignment="1">
      <alignment horizontal="center" vertical="center" wrapText="1"/>
    </xf>
    <xf numFmtId="4" fontId="44" fillId="2" borderId="0" xfId="0" applyNumberFormat="1" applyFont="1" applyFill="1" applyBorder="1" applyAlignment="1">
      <alignment horizontal="right" wrapText="1"/>
    </xf>
    <xf numFmtId="166" fontId="44" fillId="2" borderId="19" xfId="0" applyNumberFormat="1" applyFont="1" applyFill="1" applyBorder="1" applyAlignment="1">
      <alignment horizontal="right" wrapText="1"/>
    </xf>
    <xf numFmtId="0" fontId="44" fillId="2" borderId="9" xfId="0" applyFont="1" applyFill="1" applyBorder="1"/>
    <xf numFmtId="0" fontId="44" fillId="2" borderId="19" xfId="0" applyFont="1" applyFill="1" applyBorder="1"/>
    <xf numFmtId="0" fontId="39" fillId="4" borderId="9" xfId="0" applyFont="1" applyFill="1" applyBorder="1" applyAlignment="1">
      <alignment horizontal="center" wrapText="1"/>
    </xf>
    <xf numFmtId="166" fontId="40" fillId="4" borderId="19" xfId="0" applyNumberFormat="1" applyFont="1" applyFill="1" applyBorder="1" applyAlignment="1">
      <alignment horizontal="center" wrapText="1"/>
    </xf>
    <xf numFmtId="0" fontId="41" fillId="4" borderId="24" xfId="0" applyFont="1" applyFill="1" applyBorder="1" applyAlignment="1">
      <alignment horizontal="center" vertical="center" wrapText="1"/>
    </xf>
    <xf numFmtId="166" fontId="42" fillId="4" borderId="26" xfId="0" applyNumberFormat="1" applyFont="1" applyFill="1" applyBorder="1" applyAlignment="1">
      <alignment horizontal="center" wrapText="1"/>
    </xf>
    <xf numFmtId="0" fontId="41" fillId="4" borderId="9" xfId="0" applyFont="1" applyFill="1" applyBorder="1" applyAlignment="1">
      <alignment horizontal="center" vertical="center" wrapText="1"/>
    </xf>
    <xf numFmtId="4" fontId="44" fillId="4" borderId="0" xfId="0" applyNumberFormat="1" applyFont="1" applyFill="1" applyBorder="1" applyAlignment="1">
      <alignment horizontal="right" wrapText="1"/>
    </xf>
    <xf numFmtId="166" fontId="44" fillId="4" borderId="19" xfId="0" applyNumberFormat="1" applyFont="1" applyFill="1" applyBorder="1" applyAlignment="1">
      <alignment horizontal="right" wrapText="1"/>
    </xf>
    <xf numFmtId="0" fontId="44" fillId="4" borderId="9" xfId="0" applyFont="1" applyFill="1" applyBorder="1"/>
    <xf numFmtId="0" fontId="44" fillId="4" borderId="19" xfId="0" applyFont="1" applyFill="1" applyBorder="1"/>
    <xf numFmtId="0" fontId="39" fillId="5" borderId="9" xfId="0" applyFont="1" applyFill="1" applyBorder="1" applyAlignment="1">
      <alignment horizontal="center" wrapText="1"/>
    </xf>
    <xf numFmtId="166" fontId="40" fillId="5" borderId="19" xfId="0" applyNumberFormat="1" applyFont="1" applyFill="1" applyBorder="1" applyAlignment="1">
      <alignment horizontal="center" wrapText="1"/>
    </xf>
    <xf numFmtId="0" fontId="41" fillId="5" borderId="24" xfId="0" applyFont="1" applyFill="1" applyBorder="1" applyAlignment="1">
      <alignment horizontal="center" vertical="center" wrapText="1"/>
    </xf>
    <xf numFmtId="166" fontId="42" fillId="5" borderId="26" xfId="0" applyNumberFormat="1" applyFont="1" applyFill="1" applyBorder="1" applyAlignment="1">
      <alignment horizontal="center" wrapText="1"/>
    </xf>
    <xf numFmtId="0" fontId="41" fillId="5" borderId="9" xfId="0" applyFont="1" applyFill="1" applyBorder="1" applyAlignment="1">
      <alignment horizontal="center" vertical="center" wrapText="1"/>
    </xf>
    <xf numFmtId="166" fontId="44" fillId="5" borderId="19" xfId="0" applyNumberFormat="1" applyFont="1" applyFill="1" applyBorder="1" applyAlignment="1">
      <alignment horizontal="right" wrapText="1"/>
    </xf>
    <xf numFmtId="0" fontId="44" fillId="5" borderId="9" xfId="0" applyFont="1" applyFill="1" applyBorder="1"/>
    <xf numFmtId="0" fontId="44" fillId="5" borderId="19" xfId="0" applyFont="1" applyFill="1" applyBorder="1"/>
    <xf numFmtId="40" fontId="0" fillId="0" borderId="0" xfId="0" applyNumberFormat="1" applyBorder="1"/>
    <xf numFmtId="40" fontId="40" fillId="3" borderId="0" xfId="0" applyNumberFormat="1" applyFont="1" applyFill="1" applyBorder="1" applyAlignment="1">
      <alignment horizontal="center" wrapText="1"/>
    </xf>
    <xf numFmtId="40" fontId="42" fillId="3" borderId="1" xfId="0" applyNumberFormat="1" applyFont="1" applyFill="1" applyBorder="1" applyAlignment="1">
      <alignment horizontal="center" wrapText="1"/>
    </xf>
    <xf numFmtId="40" fontId="44" fillId="3" borderId="0" xfId="0" applyNumberFormat="1" applyFont="1" applyFill="1" applyBorder="1" applyAlignment="1">
      <alignment horizontal="right" wrapText="1"/>
    </xf>
    <xf numFmtId="40" fontId="44" fillId="3" borderId="0" xfId="0" applyNumberFormat="1" applyFont="1" applyFill="1" applyBorder="1"/>
    <xf numFmtId="40" fontId="40" fillId="2" borderId="0" xfId="0" applyNumberFormat="1" applyFont="1" applyFill="1" applyBorder="1" applyAlignment="1">
      <alignment horizontal="center" wrapText="1"/>
    </xf>
    <xf numFmtId="40" fontId="42" fillId="2" borderId="1" xfId="0" applyNumberFormat="1" applyFont="1" applyFill="1" applyBorder="1" applyAlignment="1">
      <alignment horizontal="center" wrapText="1"/>
    </xf>
    <xf numFmtId="40" fontId="44" fillId="2" borderId="0" xfId="0" applyNumberFormat="1" applyFont="1" applyFill="1" applyBorder="1" applyAlignment="1">
      <alignment horizontal="right" wrapText="1"/>
    </xf>
    <xf numFmtId="40" fontId="44" fillId="2" borderId="0" xfId="0" applyNumberFormat="1" applyFont="1" applyFill="1" applyBorder="1"/>
    <xf numFmtId="40" fontId="40" fillId="4" borderId="0" xfId="0" applyNumberFormat="1" applyFont="1" applyFill="1" applyBorder="1" applyAlignment="1">
      <alignment horizontal="center" wrapText="1"/>
    </xf>
    <xf numFmtId="40" fontId="42" fillId="4" borderId="1" xfId="0" applyNumberFormat="1" applyFont="1" applyFill="1" applyBorder="1" applyAlignment="1">
      <alignment horizontal="center" wrapText="1"/>
    </xf>
    <xf numFmtId="40" fontId="44" fillId="4" borderId="0" xfId="0" applyNumberFormat="1" applyFont="1" applyFill="1" applyBorder="1"/>
    <xf numFmtId="40" fontId="40" fillId="5" borderId="0" xfId="0" applyNumberFormat="1" applyFont="1" applyFill="1" applyBorder="1" applyAlignment="1">
      <alignment horizontal="center" wrapText="1"/>
    </xf>
    <xf numFmtId="40" fontId="42" fillId="5" borderId="1" xfId="0" applyNumberFormat="1" applyFont="1" applyFill="1" applyBorder="1" applyAlignment="1">
      <alignment horizontal="center" wrapText="1"/>
    </xf>
    <xf numFmtId="40" fontId="44" fillId="5" borderId="0" xfId="0" applyNumberFormat="1" applyFont="1" applyFill="1" applyBorder="1"/>
    <xf numFmtId="0" fontId="39" fillId="12" borderId="9" xfId="0" applyFont="1" applyFill="1" applyBorder="1" applyAlignment="1">
      <alignment horizontal="center" wrapText="1"/>
    </xf>
    <xf numFmtId="40" fontId="40" fillId="12" borderId="0" xfId="0" applyNumberFormat="1" applyFont="1" applyFill="1" applyBorder="1" applyAlignment="1">
      <alignment horizontal="center" wrapText="1"/>
    </xf>
    <xf numFmtId="166" fontId="40" fillId="12" borderId="19" xfId="0" applyNumberFormat="1" applyFont="1" applyFill="1" applyBorder="1" applyAlignment="1">
      <alignment horizontal="center" wrapText="1"/>
    </xf>
    <xf numFmtId="0" fontId="41" fillId="12" borderId="24" xfId="0" applyFont="1" applyFill="1" applyBorder="1" applyAlignment="1">
      <alignment horizontal="center" vertical="center" wrapText="1"/>
    </xf>
    <xf numFmtId="40" fontId="42" fillId="12" borderId="1" xfId="0" applyNumberFormat="1" applyFont="1" applyFill="1" applyBorder="1" applyAlignment="1">
      <alignment horizontal="center" wrapText="1"/>
    </xf>
    <xf numFmtId="166" fontId="42" fillId="12" borderId="26" xfId="0" applyNumberFormat="1" applyFont="1" applyFill="1" applyBorder="1" applyAlignment="1">
      <alignment horizontal="center" wrapText="1"/>
    </xf>
    <xf numFmtId="0" fontId="41" fillId="12" borderId="9" xfId="0" applyFont="1" applyFill="1" applyBorder="1" applyAlignment="1">
      <alignment horizontal="center" vertical="center" wrapText="1"/>
    </xf>
    <xf numFmtId="166" fontId="44" fillId="12" borderId="19" xfId="0" applyNumberFormat="1" applyFont="1" applyFill="1" applyBorder="1" applyAlignment="1">
      <alignment horizontal="right" wrapText="1"/>
    </xf>
    <xf numFmtId="0" fontId="44" fillId="12" borderId="9" xfId="0" applyFont="1" applyFill="1" applyBorder="1"/>
    <xf numFmtId="40" fontId="44" fillId="12" borderId="0" xfId="0" applyNumberFormat="1" applyFont="1" applyFill="1" applyBorder="1"/>
    <xf numFmtId="0" fontId="44" fillId="12" borderId="19" xfId="0" applyFont="1" applyFill="1" applyBorder="1"/>
    <xf numFmtId="4" fontId="44" fillId="12" borderId="0" xfId="0" applyNumberFormat="1" applyFont="1" applyFill="1" applyBorder="1" applyAlignment="1">
      <alignment horizontal="right" wrapText="1"/>
    </xf>
    <xf numFmtId="171" fontId="44" fillId="12" borderId="0" xfId="0" applyNumberFormat="1" applyFont="1" applyFill="1" applyBorder="1" applyAlignment="1">
      <alignment horizontal="right" wrapText="1"/>
    </xf>
    <xf numFmtId="0" fontId="39" fillId="13" borderId="9" xfId="0" applyFont="1" applyFill="1" applyBorder="1" applyAlignment="1">
      <alignment horizontal="center" wrapText="1"/>
    </xf>
    <xf numFmtId="40" fontId="40" fillId="13" borderId="0" xfId="0" applyNumberFormat="1" applyFont="1" applyFill="1" applyBorder="1" applyAlignment="1">
      <alignment horizontal="center" wrapText="1"/>
    </xf>
    <xf numFmtId="166" fontId="40" fillId="13" borderId="19" xfId="0" applyNumberFormat="1" applyFont="1" applyFill="1" applyBorder="1" applyAlignment="1">
      <alignment horizontal="center" wrapText="1"/>
    </xf>
    <xf numFmtId="0" fontId="41" fillId="13" borderId="24" xfId="0" applyFont="1" applyFill="1" applyBorder="1" applyAlignment="1">
      <alignment horizontal="center" vertical="center" wrapText="1"/>
    </xf>
    <xf numFmtId="40" fontId="42" fillId="13" borderId="1" xfId="0" applyNumberFormat="1" applyFont="1" applyFill="1" applyBorder="1" applyAlignment="1">
      <alignment horizontal="center" wrapText="1"/>
    </xf>
    <xf numFmtId="166" fontId="42" fillId="13" borderId="26" xfId="0" applyNumberFormat="1" applyFont="1" applyFill="1" applyBorder="1" applyAlignment="1">
      <alignment horizontal="center" wrapText="1"/>
    </xf>
    <xf numFmtId="0" fontId="41" fillId="13" borderId="9" xfId="0" applyFont="1" applyFill="1" applyBorder="1" applyAlignment="1">
      <alignment horizontal="center" vertical="center" wrapText="1"/>
    </xf>
    <xf numFmtId="4" fontId="44" fillId="13" borderId="0" xfId="0" applyNumberFormat="1" applyFont="1" applyFill="1" applyBorder="1" applyAlignment="1">
      <alignment horizontal="right" wrapText="1"/>
    </xf>
    <xf numFmtId="171" fontId="44" fillId="13" borderId="0" xfId="0" applyNumberFormat="1" applyFont="1" applyFill="1" applyBorder="1" applyAlignment="1">
      <alignment horizontal="right" wrapText="1"/>
    </xf>
    <xf numFmtId="166" fontId="44" fillId="13" borderId="19" xfId="0" applyNumberFormat="1" applyFont="1" applyFill="1" applyBorder="1" applyAlignment="1">
      <alignment horizontal="right" wrapText="1"/>
    </xf>
    <xf numFmtId="0" fontId="44" fillId="13" borderId="9" xfId="0" applyFont="1" applyFill="1" applyBorder="1"/>
    <xf numFmtId="40" fontId="44" fillId="13" borderId="0" xfId="0" applyNumberFormat="1" applyFont="1" applyFill="1" applyBorder="1"/>
    <xf numFmtId="0" fontId="44" fillId="13" borderId="19" xfId="0" applyFont="1" applyFill="1" applyBorder="1"/>
    <xf numFmtId="0" fontId="39" fillId="14" borderId="9" xfId="0" applyFont="1" applyFill="1" applyBorder="1" applyAlignment="1">
      <alignment horizontal="center" wrapText="1"/>
    </xf>
    <xf numFmtId="40" fontId="40" fillId="14" borderId="0" xfId="0" applyNumberFormat="1" applyFont="1" applyFill="1" applyBorder="1" applyAlignment="1">
      <alignment horizontal="center" wrapText="1"/>
    </xf>
    <xf numFmtId="166" fontId="40" fillId="14" borderId="19" xfId="0" applyNumberFormat="1" applyFont="1" applyFill="1" applyBorder="1" applyAlignment="1">
      <alignment horizontal="center" wrapText="1"/>
    </xf>
    <xf numFmtId="0" fontId="41" fillId="14" borderId="24" xfId="0" applyFont="1" applyFill="1" applyBorder="1" applyAlignment="1">
      <alignment horizontal="center" vertical="center" wrapText="1"/>
    </xf>
    <xf numFmtId="40" fontId="42" fillId="14" borderId="1" xfId="0" applyNumberFormat="1" applyFont="1" applyFill="1" applyBorder="1" applyAlignment="1">
      <alignment horizontal="center" wrapText="1"/>
    </xf>
    <xf numFmtId="166" fontId="42" fillId="14" borderId="26" xfId="0" applyNumberFormat="1" applyFont="1" applyFill="1" applyBorder="1" applyAlignment="1">
      <alignment horizontal="center" wrapText="1"/>
    </xf>
    <xf numFmtId="0" fontId="41" fillId="14" borderId="9" xfId="0" applyFont="1" applyFill="1" applyBorder="1" applyAlignment="1">
      <alignment horizontal="center" vertical="center" wrapText="1"/>
    </xf>
    <xf numFmtId="4" fontId="44" fillId="14" borderId="0" xfId="0" applyNumberFormat="1" applyFont="1" applyFill="1" applyBorder="1" applyAlignment="1">
      <alignment horizontal="right" wrapText="1"/>
    </xf>
    <xf numFmtId="171" fontId="44" fillId="14" borderId="0" xfId="0" applyNumberFormat="1" applyFont="1" applyFill="1" applyBorder="1" applyAlignment="1">
      <alignment horizontal="right" wrapText="1"/>
    </xf>
    <xf numFmtId="166" fontId="44" fillId="14" borderId="19" xfId="0" applyNumberFormat="1" applyFont="1" applyFill="1" applyBorder="1" applyAlignment="1">
      <alignment horizontal="right" wrapText="1"/>
    </xf>
    <xf numFmtId="0" fontId="44" fillId="14" borderId="9" xfId="0" applyFont="1" applyFill="1" applyBorder="1"/>
    <xf numFmtId="40" fontId="44" fillId="14" borderId="0" xfId="0" applyNumberFormat="1" applyFont="1" applyFill="1" applyBorder="1"/>
    <xf numFmtId="0" fontId="44" fillId="14" borderId="19" xfId="0" applyFont="1" applyFill="1" applyBorder="1"/>
    <xf numFmtId="0" fontId="39" fillId="15" borderId="9" xfId="0" applyFont="1" applyFill="1" applyBorder="1" applyAlignment="1">
      <alignment horizontal="center" wrapText="1"/>
    </xf>
    <xf numFmtId="40" fontId="40" fillId="15" borderId="0" xfId="0" applyNumberFormat="1" applyFont="1" applyFill="1" applyBorder="1" applyAlignment="1">
      <alignment horizontal="center" wrapText="1"/>
    </xf>
    <xf numFmtId="166" fontId="40" fillId="15" borderId="19" xfId="0" applyNumberFormat="1" applyFont="1" applyFill="1" applyBorder="1" applyAlignment="1">
      <alignment horizontal="center" wrapText="1"/>
    </xf>
    <xf numFmtId="0" fontId="41" fillId="15" borderId="24" xfId="0" applyFont="1" applyFill="1" applyBorder="1" applyAlignment="1">
      <alignment horizontal="center" vertical="center" wrapText="1"/>
    </xf>
    <xf numFmtId="40" fontId="42" fillId="15" borderId="1" xfId="0" applyNumberFormat="1" applyFont="1" applyFill="1" applyBorder="1" applyAlignment="1">
      <alignment horizontal="center" wrapText="1"/>
    </xf>
    <xf numFmtId="166" fontId="42" fillId="15" borderId="26" xfId="0" applyNumberFormat="1" applyFont="1" applyFill="1" applyBorder="1" applyAlignment="1">
      <alignment horizontal="center" wrapText="1"/>
    </xf>
    <xf numFmtId="0" fontId="41" fillId="15" borderId="9" xfId="0" applyFont="1" applyFill="1" applyBorder="1" applyAlignment="1">
      <alignment horizontal="center" vertical="center" wrapText="1"/>
    </xf>
    <xf numFmtId="4" fontId="44" fillId="15" borderId="0" xfId="0" applyNumberFormat="1" applyFont="1" applyFill="1" applyBorder="1" applyAlignment="1">
      <alignment horizontal="right" wrapText="1"/>
    </xf>
    <xf numFmtId="166" fontId="44" fillId="15" borderId="19" xfId="0" applyNumberFormat="1" applyFont="1" applyFill="1" applyBorder="1" applyAlignment="1">
      <alignment horizontal="right" wrapText="1"/>
    </xf>
    <xf numFmtId="0" fontId="44" fillId="15" borderId="9" xfId="0" applyFont="1" applyFill="1" applyBorder="1"/>
    <xf numFmtId="40" fontId="44" fillId="15" borderId="0" xfId="0" applyNumberFormat="1" applyFont="1" applyFill="1" applyBorder="1"/>
    <xf numFmtId="0" fontId="44" fillId="15" borderId="19" xfId="0" applyFont="1" applyFill="1" applyBorder="1"/>
    <xf numFmtId="0" fontId="39" fillId="16" borderId="9" xfId="0" applyFont="1" applyFill="1" applyBorder="1" applyAlignment="1">
      <alignment horizontal="center" wrapText="1"/>
    </xf>
    <xf numFmtId="40" fontId="40" fillId="16" borderId="0" xfId="0" applyNumberFormat="1" applyFont="1" applyFill="1" applyBorder="1" applyAlignment="1">
      <alignment horizontal="center" wrapText="1"/>
    </xf>
    <xf numFmtId="166" fontId="40" fillId="16" borderId="19" xfId="0" applyNumberFormat="1" applyFont="1" applyFill="1" applyBorder="1" applyAlignment="1">
      <alignment horizontal="center" wrapText="1"/>
    </xf>
    <xf numFmtId="0" fontId="41" fillId="16" borderId="24" xfId="0" applyFont="1" applyFill="1" applyBorder="1" applyAlignment="1">
      <alignment horizontal="center" vertical="center" wrapText="1"/>
    </xf>
    <xf numFmtId="40" fontId="42" fillId="16" borderId="1" xfId="0" applyNumberFormat="1" applyFont="1" applyFill="1" applyBorder="1" applyAlignment="1">
      <alignment horizontal="center" wrapText="1"/>
    </xf>
    <xf numFmtId="166" fontId="42" fillId="16" borderId="26" xfId="0" applyNumberFormat="1" applyFont="1" applyFill="1" applyBorder="1" applyAlignment="1">
      <alignment horizontal="center" wrapText="1"/>
    </xf>
    <xf numFmtId="0" fontId="41" fillId="16" borderId="9" xfId="0" applyFont="1" applyFill="1" applyBorder="1" applyAlignment="1">
      <alignment horizontal="center" vertical="center" wrapText="1"/>
    </xf>
    <xf numFmtId="4" fontId="44" fillId="16" borderId="0" xfId="0" applyNumberFormat="1" applyFont="1" applyFill="1" applyBorder="1" applyAlignment="1">
      <alignment horizontal="right" wrapText="1"/>
    </xf>
    <xf numFmtId="171" fontId="44" fillId="16" borderId="0" xfId="0" applyNumberFormat="1" applyFont="1" applyFill="1" applyBorder="1" applyAlignment="1">
      <alignment horizontal="right" wrapText="1"/>
    </xf>
    <xf numFmtId="166" fontId="44" fillId="16" borderId="19" xfId="0" applyNumberFormat="1" applyFont="1" applyFill="1" applyBorder="1" applyAlignment="1">
      <alignment horizontal="right" wrapText="1"/>
    </xf>
    <xf numFmtId="0" fontId="44" fillId="16" borderId="9" xfId="0" applyFont="1" applyFill="1" applyBorder="1"/>
    <xf numFmtId="40" fontId="44" fillId="16" borderId="0" xfId="0" applyNumberFormat="1" applyFont="1" applyFill="1" applyBorder="1"/>
    <xf numFmtId="0" fontId="44" fillId="16" borderId="19" xfId="0" applyFont="1" applyFill="1" applyBorder="1"/>
    <xf numFmtId="171" fontId="44" fillId="4" borderId="0" xfId="0" applyNumberFormat="1" applyFont="1" applyFill="1" applyBorder="1" applyAlignment="1">
      <alignment horizontal="right" wrapText="1"/>
    </xf>
    <xf numFmtId="171" fontId="44" fillId="2" borderId="0" xfId="0" applyNumberFormat="1" applyFont="1" applyFill="1" applyBorder="1" applyAlignment="1">
      <alignment horizontal="right" wrapText="1"/>
    </xf>
    <xf numFmtId="40" fontId="8" fillId="0" borderId="0" xfId="0" applyNumberFormat="1" applyFont="1" applyBorder="1"/>
    <xf numFmtId="40" fontId="46" fillId="16" borderId="0" xfId="0" applyNumberFormat="1" applyFont="1" applyFill="1" applyBorder="1"/>
    <xf numFmtId="40" fontId="46" fillId="15" borderId="0" xfId="0" applyNumberFormat="1" applyFont="1" applyFill="1" applyBorder="1"/>
    <xf numFmtId="40" fontId="46" fillId="14" borderId="0" xfId="0" applyNumberFormat="1" applyFont="1" applyFill="1" applyBorder="1"/>
    <xf numFmtId="40" fontId="46" fillId="13" borderId="0" xfId="0" applyNumberFormat="1" applyFont="1" applyFill="1" applyBorder="1"/>
    <xf numFmtId="40" fontId="46" fillId="12" borderId="0" xfId="0" applyNumberFormat="1" applyFont="1" applyFill="1" applyBorder="1"/>
    <xf numFmtId="40" fontId="46" fillId="4" borderId="0" xfId="0" applyNumberFormat="1" applyFont="1" applyFill="1" applyBorder="1"/>
    <xf numFmtId="40" fontId="46" fillId="5" borderId="0" xfId="0" applyNumberFormat="1" applyFont="1" applyFill="1" applyBorder="1"/>
    <xf numFmtId="40" fontId="46" fillId="2" borderId="0" xfId="0" applyNumberFormat="1" applyFont="1" applyFill="1" applyBorder="1"/>
    <xf numFmtId="40" fontId="46" fillId="3" borderId="0" xfId="0" applyNumberFormat="1" applyFont="1" applyFill="1" applyBorder="1"/>
    <xf numFmtId="166" fontId="0" fillId="0" borderId="0" xfId="0" applyNumberFormat="1" applyFill="1"/>
    <xf numFmtId="0" fontId="15" fillId="7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5" fillId="7" borderId="0" xfId="0" applyFont="1" applyFill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70" fontId="23" fillId="0" borderId="3" xfId="0" applyNumberFormat="1" applyFont="1" applyFill="1" applyBorder="1" applyAlignment="1">
      <alignment horizontal="left" vertical="top" wrapText="1"/>
    </xf>
    <xf numFmtId="170" fontId="23" fillId="0" borderId="0" xfId="0" applyNumberFormat="1" applyFont="1" applyFill="1" applyBorder="1" applyAlignment="1">
      <alignment horizontal="left" vertical="top" wrapText="1"/>
    </xf>
    <xf numFmtId="170" fontId="23" fillId="0" borderId="6" xfId="0" applyNumberFormat="1" applyFont="1" applyFill="1" applyBorder="1" applyAlignment="1">
      <alignment horizontal="left" vertical="top" wrapText="1"/>
    </xf>
    <xf numFmtId="38" fontId="23" fillId="0" borderId="6" xfId="0" applyNumberFormat="1" applyFont="1" applyFill="1" applyBorder="1" applyAlignment="1">
      <alignment horizontal="left" vertical="top"/>
    </xf>
    <xf numFmtId="38" fontId="23" fillId="0" borderId="6" xfId="0" applyNumberFormat="1" applyFont="1" applyFill="1" applyBorder="1" applyAlignment="1">
      <alignment horizontal="right" vertical="top" wrapText="1"/>
    </xf>
    <xf numFmtId="166" fontId="16" fillId="4" borderId="45" xfId="0" applyNumberFormat="1" applyFont="1" applyFill="1" applyBorder="1"/>
    <xf numFmtId="166" fontId="16" fillId="4" borderId="46" xfId="0" applyNumberFormat="1" applyFont="1" applyFill="1" applyBorder="1"/>
    <xf numFmtId="38" fontId="21" fillId="0" borderId="0" xfId="0" quotePrefix="1" applyNumberFormat="1" applyFont="1" applyFill="1" applyBorder="1" applyAlignment="1">
      <alignment horizontal="left" vertical="top" wrapText="1"/>
    </xf>
    <xf numFmtId="38" fontId="23" fillId="0" borderId="6" xfId="0" quotePrefix="1" applyNumberFormat="1" applyFont="1" applyFill="1" applyBorder="1" applyAlignment="1">
      <alignment horizontal="left" vertical="top" wrapText="1"/>
    </xf>
    <xf numFmtId="38" fontId="21" fillId="0" borderId="1" xfId="0" quotePrefix="1" applyNumberFormat="1" applyFont="1" applyFill="1" applyBorder="1" applyAlignment="1">
      <alignment horizontal="left" vertical="top" wrapText="1"/>
    </xf>
    <xf numFmtId="170" fontId="23" fillId="0" borderId="1" xfId="0" applyNumberFormat="1" applyFont="1" applyFill="1" applyBorder="1" applyAlignment="1">
      <alignment horizontal="left" vertical="top" wrapText="1"/>
    </xf>
    <xf numFmtId="166" fontId="16" fillId="4" borderId="24" xfId="0" applyNumberFormat="1" applyFont="1" applyFill="1" applyBorder="1"/>
    <xf numFmtId="166" fontId="16" fillId="4" borderId="26" xfId="0" applyNumberFormat="1" applyFont="1" applyFill="1" applyBorder="1"/>
    <xf numFmtId="38" fontId="21" fillId="0" borderId="3" xfId="0" applyNumberFormat="1" applyFont="1" applyFill="1" applyBorder="1" applyAlignment="1">
      <alignment horizontal="right" vertical="top" wrapText="1"/>
    </xf>
    <xf numFmtId="38" fontId="16" fillId="0" borderId="0" xfId="0" applyNumberFormat="1" applyFont="1" applyFill="1" applyBorder="1" applyAlignment="1">
      <alignment horizontal="right" vertical="top" wrapText="1"/>
    </xf>
    <xf numFmtId="38" fontId="6" fillId="2" borderId="0" xfId="0" applyNumberFormat="1" applyFont="1" applyFill="1" applyBorder="1" applyAlignment="1">
      <alignment horizontal="right" vertical="top"/>
    </xf>
    <xf numFmtId="38" fontId="6" fillId="2" borderId="1" xfId="0" applyNumberFormat="1" applyFont="1" applyFill="1" applyBorder="1" applyAlignment="1">
      <alignment horizontal="right" vertical="top"/>
    </xf>
    <xf numFmtId="38" fontId="6" fillId="3" borderId="0" xfId="0" applyNumberFormat="1" applyFont="1" applyFill="1" applyBorder="1" applyAlignment="1">
      <alignment horizontal="right" vertical="top"/>
    </xf>
    <xf numFmtId="38" fontId="6" fillId="3" borderId="1" xfId="0" applyNumberFormat="1" applyFont="1" applyFill="1" applyBorder="1" applyAlignment="1">
      <alignment horizontal="right" vertical="top"/>
    </xf>
    <xf numFmtId="38" fontId="2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Fill="1" applyBorder="1"/>
    <xf numFmtId="0" fontId="16" fillId="0" borderId="0" xfId="0" applyFont="1" applyFill="1" applyBorder="1"/>
    <xf numFmtId="0" fontId="6" fillId="0" borderId="0" xfId="0" applyFont="1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0" fillId="0" borderId="0" xfId="0" applyAlignment="1">
      <alignment horizontal="center"/>
    </xf>
    <xf numFmtId="164" fontId="47" fillId="0" borderId="1" xfId="0" applyNumberFormat="1" applyFont="1" applyBorder="1" applyAlignment="1">
      <alignment horizontal="right"/>
    </xf>
    <xf numFmtId="4" fontId="44" fillId="2" borderId="1" xfId="0" applyNumberFormat="1" applyFont="1" applyFill="1" applyBorder="1" applyAlignment="1">
      <alignment horizontal="right" wrapText="1"/>
    </xf>
    <xf numFmtId="171" fontId="44" fillId="2" borderId="1" xfId="0" applyNumberFormat="1" applyFont="1" applyFill="1" applyBorder="1" applyAlignment="1">
      <alignment horizontal="right" wrapText="1"/>
    </xf>
    <xf numFmtId="166" fontId="44" fillId="2" borderId="26" xfId="0" applyNumberFormat="1" applyFont="1" applyFill="1" applyBorder="1" applyAlignment="1">
      <alignment horizontal="right" wrapText="1"/>
    </xf>
    <xf numFmtId="3" fontId="44" fillId="0" borderId="1" xfId="0" applyNumberFormat="1" applyFont="1" applyBorder="1" applyAlignment="1">
      <alignment horizontal="right" wrapText="1"/>
    </xf>
    <xf numFmtId="40" fontId="44" fillId="3" borderId="1" xfId="0" applyNumberFormat="1" applyFont="1" applyFill="1" applyBorder="1" applyAlignment="1">
      <alignment horizontal="right" wrapText="1"/>
    </xf>
    <xf numFmtId="166" fontId="44" fillId="3" borderId="26" xfId="0" applyNumberFormat="1" applyFont="1" applyFill="1" applyBorder="1" applyAlignment="1">
      <alignment horizontal="right" wrapText="1"/>
    </xf>
    <xf numFmtId="40" fontId="44" fillId="2" borderId="1" xfId="0" applyNumberFormat="1" applyFont="1" applyFill="1" applyBorder="1" applyAlignment="1">
      <alignment horizontal="right" wrapText="1"/>
    </xf>
    <xf numFmtId="166" fontId="44" fillId="4" borderId="26" xfId="0" applyNumberFormat="1" applyFont="1" applyFill="1" applyBorder="1" applyAlignment="1">
      <alignment horizontal="right" wrapText="1"/>
    </xf>
    <xf numFmtId="166" fontId="44" fillId="5" borderId="26" xfId="0" applyNumberFormat="1" applyFont="1" applyFill="1" applyBorder="1" applyAlignment="1">
      <alignment horizontal="right" wrapText="1"/>
    </xf>
    <xf numFmtId="4" fontId="44" fillId="4" borderId="1" xfId="0" applyNumberFormat="1" applyFont="1" applyFill="1" applyBorder="1" applyAlignment="1">
      <alignment horizontal="right" wrapText="1"/>
    </xf>
    <xf numFmtId="4" fontId="44" fillId="12" borderId="1" xfId="0" applyNumberFormat="1" applyFont="1" applyFill="1" applyBorder="1" applyAlignment="1">
      <alignment horizontal="right" wrapText="1"/>
    </xf>
    <xf numFmtId="171" fontId="44" fillId="12" borderId="1" xfId="0" applyNumberFormat="1" applyFont="1" applyFill="1" applyBorder="1" applyAlignment="1">
      <alignment horizontal="right" wrapText="1"/>
    </xf>
    <xf numFmtId="166" fontId="44" fillId="12" borderId="26" xfId="0" applyNumberFormat="1" applyFont="1" applyFill="1" applyBorder="1" applyAlignment="1">
      <alignment horizontal="right" wrapText="1"/>
    </xf>
    <xf numFmtId="4" fontId="44" fillId="13" borderId="1" xfId="0" applyNumberFormat="1" applyFont="1" applyFill="1" applyBorder="1" applyAlignment="1">
      <alignment horizontal="right" wrapText="1"/>
    </xf>
    <xf numFmtId="171" fontId="44" fillId="13" borderId="1" xfId="0" applyNumberFormat="1" applyFont="1" applyFill="1" applyBorder="1" applyAlignment="1">
      <alignment horizontal="right" wrapText="1"/>
    </xf>
    <xf numFmtId="166" fontId="44" fillId="13" borderId="26" xfId="0" applyNumberFormat="1" applyFont="1" applyFill="1" applyBorder="1" applyAlignment="1">
      <alignment horizontal="right" wrapText="1"/>
    </xf>
    <xf numFmtId="4" fontId="44" fillId="14" borderId="1" xfId="0" applyNumberFormat="1" applyFont="1" applyFill="1" applyBorder="1" applyAlignment="1">
      <alignment horizontal="right" wrapText="1"/>
    </xf>
    <xf numFmtId="171" fontId="44" fillId="14" borderId="1" xfId="0" applyNumberFormat="1" applyFont="1" applyFill="1" applyBorder="1" applyAlignment="1">
      <alignment horizontal="right" wrapText="1"/>
    </xf>
    <xf numFmtId="166" fontId="44" fillId="14" borderId="26" xfId="0" applyNumberFormat="1" applyFont="1" applyFill="1" applyBorder="1" applyAlignment="1">
      <alignment horizontal="right" wrapText="1"/>
    </xf>
    <xf numFmtId="4" fontId="44" fillId="15" borderId="1" xfId="0" applyNumberFormat="1" applyFont="1" applyFill="1" applyBorder="1" applyAlignment="1">
      <alignment horizontal="right" wrapText="1"/>
    </xf>
    <xf numFmtId="4" fontId="44" fillId="16" borderId="1" xfId="0" applyNumberFormat="1" applyFont="1" applyFill="1" applyBorder="1" applyAlignment="1">
      <alignment horizontal="right" wrapText="1"/>
    </xf>
    <xf numFmtId="171" fontId="44" fillId="16" borderId="1" xfId="0" applyNumberFormat="1" applyFont="1" applyFill="1" applyBorder="1" applyAlignment="1">
      <alignment horizontal="right" wrapText="1"/>
    </xf>
    <xf numFmtId="166" fontId="44" fillId="16" borderId="26" xfId="0" applyNumberFormat="1" applyFont="1" applyFill="1" applyBorder="1" applyAlignment="1">
      <alignment horizontal="right" wrapText="1"/>
    </xf>
    <xf numFmtId="38" fontId="11" fillId="0" borderId="0" xfId="0" applyNumberFormat="1" applyFont="1" applyFill="1" applyBorder="1" applyAlignment="1">
      <alignment horizontal="left" indent="2"/>
    </xf>
    <xf numFmtId="38" fontId="11" fillId="0" borderId="0" xfId="0" applyNumberFormat="1" applyFont="1" applyFill="1" applyBorder="1" applyAlignment="1"/>
    <xf numFmtId="38" fontId="10" fillId="0" borderId="0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44" fillId="3" borderId="9" xfId="0" applyFont="1" applyFill="1" applyBorder="1" applyAlignment="1">
      <alignment horizontal="center"/>
    </xf>
    <xf numFmtId="2" fontId="21" fillId="0" borderId="0" xfId="1" applyNumberFormat="1" applyFont="1" applyAlignment="1" applyProtection="1">
      <alignment horizontal="right" wrapText="1" readingOrder="1"/>
      <protection locked="0"/>
    </xf>
    <xf numFmtId="38" fontId="9" fillId="2" borderId="9" xfId="0" applyNumberFormat="1" applyFont="1" applyFill="1" applyBorder="1" applyAlignment="1">
      <alignment horizontal="right" vertical="top" wrapText="1"/>
    </xf>
    <xf numFmtId="38" fontId="9" fillId="2" borderId="0" xfId="0" applyNumberFormat="1" applyFont="1" applyFill="1" applyBorder="1" applyAlignment="1">
      <alignment horizontal="right" vertical="top" wrapText="1"/>
    </xf>
    <xf numFmtId="38" fontId="9" fillId="2" borderId="19" xfId="0" applyNumberFormat="1" applyFont="1" applyFill="1" applyBorder="1" applyAlignment="1">
      <alignment horizontal="right" vertical="top" wrapText="1"/>
    </xf>
    <xf numFmtId="38" fontId="9" fillId="4" borderId="0" xfId="0" applyNumberFormat="1" applyFont="1" applyFill="1" applyBorder="1" applyAlignment="1">
      <alignment horizontal="right" vertical="top" wrapText="1"/>
    </xf>
    <xf numFmtId="38" fontId="9" fillId="4" borderId="19" xfId="0" applyNumberFormat="1" applyFont="1" applyFill="1" applyBorder="1" applyAlignment="1">
      <alignment horizontal="right" vertical="top" wrapText="1"/>
    </xf>
    <xf numFmtId="38" fontId="9" fillId="5" borderId="0" xfId="0" applyNumberFormat="1" applyFont="1" applyFill="1" applyBorder="1" applyAlignment="1">
      <alignment horizontal="right" vertical="top" wrapText="1"/>
    </xf>
    <xf numFmtId="38" fontId="9" fillId="12" borderId="11" xfId="0" applyNumberFormat="1" applyFont="1" applyFill="1" applyBorder="1" applyAlignment="1">
      <alignment horizontal="right" vertical="top" wrapText="1"/>
    </xf>
    <xf numFmtId="38" fontId="9" fillId="3" borderId="11" xfId="0" applyNumberFormat="1" applyFont="1" applyFill="1" applyBorder="1" applyAlignment="1">
      <alignment horizontal="right" vertical="top" wrapText="1"/>
    </xf>
    <xf numFmtId="38" fontId="6" fillId="2" borderId="9" xfId="0" applyNumberFormat="1" applyFont="1" applyFill="1" applyBorder="1" applyAlignment="1">
      <alignment wrapText="1"/>
    </xf>
    <xf numFmtId="38" fontId="6" fillId="2" borderId="0" xfId="0" applyNumberFormat="1" applyFont="1" applyFill="1" applyAlignment="1">
      <alignment wrapText="1"/>
    </xf>
    <xf numFmtId="38" fontId="6" fillId="2" borderId="19" xfId="0" applyNumberFormat="1" applyFont="1" applyFill="1" applyBorder="1" applyAlignment="1">
      <alignment wrapText="1"/>
    </xf>
    <xf numFmtId="38" fontId="6" fillId="4" borderId="0" xfId="0" applyNumberFormat="1" applyFont="1" applyFill="1" applyBorder="1" applyAlignment="1">
      <alignment wrapText="1"/>
    </xf>
    <xf numFmtId="38" fontId="6" fillId="4" borderId="0" xfId="0" applyNumberFormat="1" applyFont="1" applyFill="1" applyAlignment="1">
      <alignment wrapText="1"/>
    </xf>
    <xf numFmtId="38" fontId="6" fillId="5" borderId="11" xfId="0" applyNumberFormat="1" applyFont="1" applyFill="1" applyBorder="1" applyAlignment="1">
      <alignment wrapText="1"/>
    </xf>
    <xf numFmtId="38" fontId="6" fillId="12" borderId="11" xfId="0" applyNumberFormat="1" applyFont="1" applyFill="1" applyBorder="1" applyAlignment="1">
      <alignment wrapText="1"/>
    </xf>
    <xf numFmtId="38" fontId="6" fillId="3" borderId="11" xfId="0" applyNumberFormat="1" applyFont="1" applyFill="1" applyBorder="1" applyAlignment="1">
      <alignment wrapText="1"/>
    </xf>
    <xf numFmtId="38" fontId="9" fillId="2" borderId="25" xfId="0" applyNumberFormat="1" applyFont="1" applyFill="1" applyBorder="1" applyAlignment="1">
      <alignment horizontal="right" wrapText="1"/>
    </xf>
    <xf numFmtId="38" fontId="9" fillId="2" borderId="3" xfId="0" applyNumberFormat="1" applyFont="1" applyFill="1" applyBorder="1" applyAlignment="1">
      <alignment horizontal="right" wrapText="1"/>
    </xf>
    <xf numFmtId="38" fontId="9" fillId="2" borderId="33" xfId="0" applyNumberFormat="1" applyFont="1" applyFill="1" applyBorder="1" applyAlignment="1">
      <alignment horizontal="right" wrapText="1"/>
    </xf>
    <xf numFmtId="38" fontId="9" fillId="3" borderId="27" xfId="0" applyNumberFormat="1" applyFont="1" applyFill="1" applyBorder="1" applyAlignment="1">
      <alignment horizontal="right" wrapText="1"/>
    </xf>
    <xf numFmtId="38" fontId="9" fillId="5" borderId="0" xfId="0" applyNumberFormat="1" applyFont="1" applyFill="1" applyBorder="1" applyAlignment="1">
      <alignment horizontal="right" wrapText="1"/>
    </xf>
    <xf numFmtId="38" fontId="9" fillId="12" borderId="11" xfId="0" applyNumberFormat="1" applyFont="1" applyFill="1" applyBorder="1" applyAlignment="1">
      <alignment horizontal="right" wrapText="1"/>
    </xf>
    <xf numFmtId="38" fontId="9" fillId="3" borderId="11" xfId="0" applyNumberFormat="1" applyFont="1" applyFill="1" applyBorder="1" applyAlignment="1">
      <alignment horizontal="right" wrapText="1"/>
    </xf>
    <xf numFmtId="38" fontId="9" fillId="2" borderId="24" xfId="0" applyNumberFormat="1" applyFont="1" applyFill="1" applyBorder="1" applyAlignment="1">
      <alignment horizontal="center" wrapText="1"/>
    </xf>
    <xf numFmtId="38" fontId="9" fillId="2" borderId="1" xfId="0" applyNumberFormat="1" applyFont="1" applyFill="1" applyBorder="1" applyAlignment="1">
      <alignment horizontal="center" wrapText="1"/>
    </xf>
    <xf numFmtId="38" fontId="9" fillId="2" borderId="26" xfId="0" applyNumberFormat="1" applyFont="1" applyFill="1" applyBorder="1" applyAlignment="1">
      <alignment horizontal="center" wrapText="1"/>
    </xf>
    <xf numFmtId="38" fontId="9" fillId="4" borderId="24" xfId="0" applyNumberFormat="1" applyFont="1" applyFill="1" applyBorder="1" applyAlignment="1">
      <alignment horizontal="center" wrapText="1"/>
    </xf>
    <xf numFmtId="38" fontId="9" fillId="4" borderId="1" xfId="0" applyNumberFormat="1" applyFont="1" applyFill="1" applyBorder="1" applyAlignment="1">
      <alignment horizontal="center" wrapText="1"/>
    </xf>
    <xf numFmtId="38" fontId="9" fillId="4" borderId="23" xfId="0" applyNumberFormat="1" applyFont="1" applyFill="1" applyBorder="1" applyAlignment="1">
      <alignment horizontal="center" wrapText="1"/>
    </xf>
    <xf numFmtId="38" fontId="9" fillId="5" borderId="28" xfId="0" applyNumberFormat="1" applyFont="1" applyFill="1" applyBorder="1" applyAlignment="1">
      <alignment horizontal="center" wrapText="1"/>
    </xf>
    <xf numFmtId="38" fontId="9" fillId="12" borderId="28" xfId="0" applyNumberFormat="1" applyFont="1" applyFill="1" applyBorder="1" applyAlignment="1">
      <alignment horizontal="center" wrapText="1"/>
    </xf>
    <xf numFmtId="38" fontId="9" fillId="3" borderId="28" xfId="0" applyNumberFormat="1" applyFont="1" applyFill="1" applyBorder="1" applyAlignment="1">
      <alignment horizontal="center" wrapText="1"/>
    </xf>
    <xf numFmtId="38" fontId="32" fillId="4" borderId="0" xfId="0" applyNumberFormat="1" applyFont="1" applyFill="1" applyBorder="1" applyAlignment="1">
      <alignment horizontal="right" vertical="top" wrapText="1"/>
    </xf>
    <xf numFmtId="38" fontId="9" fillId="5" borderId="11" xfId="0" applyNumberFormat="1" applyFont="1" applyFill="1" applyBorder="1" applyAlignment="1">
      <alignment horizontal="right" vertical="top" wrapText="1"/>
    </xf>
    <xf numFmtId="38" fontId="9" fillId="4" borderId="9" xfId="0" applyNumberFormat="1" applyFont="1" applyFill="1" applyBorder="1" applyAlignment="1">
      <alignment horizontal="right" vertical="top" wrapText="1"/>
    </xf>
    <xf numFmtId="38" fontId="9" fillId="2" borderId="30" xfId="0" applyNumberFormat="1" applyFont="1" applyFill="1" applyBorder="1" applyAlignment="1">
      <alignment horizontal="right" vertical="top" wrapText="1"/>
    </xf>
    <xf numFmtId="38" fontId="9" fillId="2" borderId="29" xfId="0" applyNumberFormat="1" applyFont="1" applyFill="1" applyBorder="1" applyAlignment="1">
      <alignment horizontal="right" vertical="top" wrapText="1"/>
    </xf>
    <xf numFmtId="38" fontId="9" fillId="2" borderId="31" xfId="0" applyNumberFormat="1" applyFont="1" applyFill="1" applyBorder="1" applyAlignment="1">
      <alignment horizontal="right" vertical="top" wrapText="1"/>
    </xf>
    <xf numFmtId="38" fontId="9" fillId="4" borderId="30" xfId="0" applyNumberFormat="1" applyFont="1" applyFill="1" applyBorder="1" applyAlignment="1">
      <alignment horizontal="right" vertical="top" wrapText="1"/>
    </xf>
    <xf numFmtId="38" fontId="9" fillId="4" borderId="29" xfId="0" applyNumberFormat="1" applyFont="1" applyFill="1" applyBorder="1" applyAlignment="1">
      <alignment horizontal="right" vertical="top" wrapText="1"/>
    </xf>
    <xf numFmtId="38" fontId="9" fillId="4" borderId="31" xfId="0" applyNumberFormat="1" applyFont="1" applyFill="1" applyBorder="1" applyAlignment="1">
      <alignment horizontal="right" vertical="top" wrapText="1"/>
    </xf>
    <xf numFmtId="38" fontId="9" fillId="5" borderId="29" xfId="0" applyNumberFormat="1" applyFont="1" applyFill="1" applyBorder="1" applyAlignment="1">
      <alignment horizontal="right" vertical="top" wrapText="1"/>
    </xf>
    <xf numFmtId="38" fontId="9" fillId="12" borderId="32" xfId="0" applyNumberFormat="1" applyFont="1" applyFill="1" applyBorder="1" applyAlignment="1">
      <alignment horizontal="right" vertical="top" wrapText="1"/>
    </xf>
    <xf numFmtId="38" fontId="9" fillId="3" borderId="32" xfId="0" applyNumberFormat="1" applyFont="1" applyFill="1" applyBorder="1" applyAlignment="1">
      <alignment horizontal="right" vertical="top" wrapText="1"/>
    </xf>
    <xf numFmtId="38" fontId="9" fillId="2" borderId="9" xfId="0" applyNumberFormat="1" applyFont="1" applyFill="1" applyBorder="1" applyAlignment="1">
      <alignment horizontal="right" wrapText="1"/>
    </xf>
    <xf numFmtId="38" fontId="9" fillId="2" borderId="0" xfId="0" applyNumberFormat="1" applyFont="1" applyFill="1" applyBorder="1" applyAlignment="1">
      <alignment horizontal="right" wrapText="1"/>
    </xf>
    <xf numFmtId="38" fontId="9" fillId="2" borderId="19" xfId="0" applyNumberFormat="1" applyFont="1" applyFill="1" applyBorder="1" applyAlignment="1">
      <alignment horizontal="right" wrapText="1"/>
    </xf>
    <xf numFmtId="38" fontId="9" fillId="5" borderId="1" xfId="0" applyNumberFormat="1" applyFont="1" applyFill="1" applyBorder="1" applyAlignment="1">
      <alignment horizontal="center" wrapText="1"/>
    </xf>
    <xf numFmtId="38" fontId="48" fillId="4" borderId="9" xfId="0" applyNumberFormat="1" applyFont="1" applyFill="1" applyBorder="1" applyAlignment="1">
      <alignment horizontal="right" vertical="top" wrapText="1"/>
    </xf>
    <xf numFmtId="166" fontId="16" fillId="4" borderId="47" xfId="0" applyNumberFormat="1" applyFont="1" applyFill="1" applyBorder="1"/>
    <xf numFmtId="166" fontId="16" fillId="4" borderId="48" xfId="0" applyNumberFormat="1" applyFont="1" applyFill="1" applyBorder="1"/>
    <xf numFmtId="2" fontId="44" fillId="4" borderId="0" xfId="0" applyNumberFormat="1" applyFont="1" applyFill="1" applyBorder="1" applyAlignment="1">
      <alignment horizontal="right" wrapText="1"/>
    </xf>
    <xf numFmtId="2" fontId="44" fillId="4" borderId="1" xfId="0" applyNumberFormat="1" applyFont="1" applyFill="1" applyBorder="1" applyAlignment="1">
      <alignment horizontal="right" wrapText="1"/>
    </xf>
    <xf numFmtId="4" fontId="44" fillId="4" borderId="0" xfId="0" applyNumberFormat="1" applyFont="1" applyFill="1" applyBorder="1"/>
    <xf numFmtId="2" fontId="44" fillId="4" borderId="0" xfId="0" applyNumberFormat="1" applyFont="1" applyFill="1" applyBorder="1"/>
    <xf numFmtId="2" fontId="44" fillId="12" borderId="0" xfId="0" applyNumberFormat="1" applyFont="1" applyFill="1" applyBorder="1" applyAlignment="1">
      <alignment horizontal="right" wrapText="1"/>
    </xf>
    <xf numFmtId="4" fontId="44" fillId="12" borderId="0" xfId="0" applyNumberFormat="1" applyFont="1" applyFill="1" applyBorder="1"/>
    <xf numFmtId="2" fontId="44" fillId="12" borderId="0" xfId="0" applyNumberFormat="1" applyFont="1" applyFill="1" applyBorder="1"/>
    <xf numFmtId="2" fontId="44" fillId="13" borderId="0" xfId="0" applyNumberFormat="1" applyFont="1" applyFill="1" applyBorder="1" applyAlignment="1">
      <alignment horizontal="right" wrapText="1"/>
    </xf>
    <xf numFmtId="4" fontId="44" fillId="13" borderId="0" xfId="0" applyNumberFormat="1" applyFont="1" applyFill="1" applyBorder="1"/>
    <xf numFmtId="2" fontId="44" fillId="13" borderId="0" xfId="0" applyNumberFormat="1" applyFont="1" applyFill="1" applyBorder="1"/>
    <xf numFmtId="2" fontId="44" fillId="15" borderId="0" xfId="0" applyNumberFormat="1" applyFont="1" applyFill="1" applyBorder="1" applyAlignment="1">
      <alignment horizontal="right" wrapText="1"/>
    </xf>
    <xf numFmtId="2" fontId="44" fillId="15" borderId="1" xfId="0" applyNumberFormat="1" applyFont="1" applyFill="1" applyBorder="1" applyAlignment="1">
      <alignment horizontal="right" wrapText="1"/>
    </xf>
    <xf numFmtId="4" fontId="44" fillId="15" borderId="0" xfId="0" applyNumberFormat="1" applyFont="1" applyFill="1" applyBorder="1"/>
    <xf numFmtId="2" fontId="44" fillId="15" borderId="0" xfId="0" applyNumberFormat="1" applyFont="1" applyFill="1" applyBorder="1"/>
    <xf numFmtId="2" fontId="44" fillId="2" borderId="0" xfId="0" applyNumberFormat="1" applyFont="1" applyFill="1" applyBorder="1" applyAlignment="1">
      <alignment horizontal="right" wrapText="1"/>
    </xf>
    <xf numFmtId="2" fontId="44" fillId="2" borderId="1" xfId="0" applyNumberFormat="1" applyFont="1" applyFill="1" applyBorder="1" applyAlignment="1">
      <alignment horizontal="right" wrapText="1"/>
    </xf>
    <xf numFmtId="4" fontId="44" fillId="2" borderId="0" xfId="0" applyNumberFormat="1" applyFont="1" applyFill="1" applyBorder="1"/>
    <xf numFmtId="2" fontId="44" fillId="2" borderId="0" xfId="0" applyNumberFormat="1" applyFont="1" applyFill="1" applyBorder="1"/>
    <xf numFmtId="0" fontId="44" fillId="3" borderId="0" xfId="0" applyFont="1" applyFill="1" applyBorder="1" applyAlignment="1">
      <alignment horizontal="right" wrapText="1"/>
    </xf>
    <xf numFmtId="38" fontId="0" fillId="0" borderId="49" xfId="0" applyNumberFormat="1" applyFill="1" applyBorder="1"/>
    <xf numFmtId="38" fontId="0" fillId="0" borderId="50" xfId="0" applyNumberFormat="1" applyFill="1" applyBorder="1"/>
    <xf numFmtId="38" fontId="6" fillId="0" borderId="49" xfId="0" applyNumberFormat="1" applyFont="1" applyFill="1" applyBorder="1" applyAlignment="1">
      <alignment horizontal="center" wrapText="1"/>
    </xf>
    <xf numFmtId="38" fontId="6" fillId="0" borderId="50" xfId="0" applyNumberFormat="1" applyFont="1" applyFill="1" applyBorder="1" applyAlignment="1">
      <alignment horizontal="center" wrapText="1"/>
    </xf>
    <xf numFmtId="38" fontId="6" fillId="0" borderId="49" xfId="0" applyNumberFormat="1" applyFont="1" applyFill="1" applyBorder="1"/>
    <xf numFmtId="38" fontId="6" fillId="0" borderId="50" xfId="0" applyNumberFormat="1" applyFont="1" applyFill="1" applyBorder="1"/>
    <xf numFmtId="38" fontId="8" fillId="0" borderId="49" xfId="0" applyNumberFormat="1" applyFont="1" applyFill="1" applyBorder="1"/>
    <xf numFmtId="38" fontId="8" fillId="0" borderId="50" xfId="0" applyNumberFormat="1" applyFont="1" applyFill="1" applyBorder="1"/>
    <xf numFmtId="38" fontId="6" fillId="0" borderId="51" xfId="0" applyNumberFormat="1" applyFont="1" applyFill="1" applyBorder="1"/>
    <xf numFmtId="38" fontId="6" fillId="0" borderId="52" xfId="0" applyNumberFormat="1" applyFont="1" applyFill="1" applyBorder="1"/>
    <xf numFmtId="38" fontId="11" fillId="0" borderId="49" xfId="0" applyNumberFormat="1" applyFont="1" applyFill="1" applyBorder="1"/>
    <xf numFmtId="38" fontId="11" fillId="0" borderId="50" xfId="0" applyNumberFormat="1" applyFont="1" applyFill="1" applyBorder="1"/>
    <xf numFmtId="38" fontId="6" fillId="0" borderId="53" xfId="0" applyNumberFormat="1" applyFont="1" applyFill="1" applyBorder="1"/>
    <xf numFmtId="38" fontId="6" fillId="0" borderId="54" xfId="0" applyNumberFormat="1" applyFont="1" applyFill="1" applyBorder="1"/>
    <xf numFmtId="38" fontId="6" fillId="4" borderId="0" xfId="0" applyNumberFormat="1" applyFont="1" applyFill="1" applyAlignment="1">
      <alignment horizontal="right" wrapText="1"/>
    </xf>
    <xf numFmtId="38" fontId="23" fillId="0" borderId="20" xfId="0" applyNumberFormat="1" applyFont="1" applyFill="1" applyBorder="1" applyAlignment="1">
      <alignment horizontal="right" vertical="top" wrapText="1"/>
    </xf>
    <xf numFmtId="38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/>
    <xf numFmtId="38" fontId="16" fillId="0" borderId="0" xfId="0" applyNumberFormat="1" applyFont="1" applyBorder="1"/>
    <xf numFmtId="4" fontId="6" fillId="2" borderId="0" xfId="0" applyNumberFormat="1" applyFont="1" applyFill="1" applyBorder="1" applyAlignment="1">
      <alignment horizontal="right" wrapText="1"/>
    </xf>
    <xf numFmtId="166" fontId="6" fillId="2" borderId="19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40" fontId="6" fillId="3" borderId="0" xfId="0" applyNumberFormat="1" applyFont="1" applyFill="1" applyBorder="1"/>
    <xf numFmtId="0" fontId="6" fillId="3" borderId="0" xfId="0" applyFont="1" applyFill="1" applyBorder="1"/>
    <xf numFmtId="166" fontId="6" fillId="3" borderId="19" xfId="0" applyNumberFormat="1" applyFont="1" applyFill="1" applyBorder="1" applyAlignment="1">
      <alignment horizontal="right" wrapText="1"/>
    </xf>
    <xf numFmtId="166" fontId="6" fillId="4" borderId="19" xfId="0" applyNumberFormat="1" applyFont="1" applyFill="1" applyBorder="1" applyAlignment="1">
      <alignment horizontal="right" wrapText="1"/>
    </xf>
    <xf numFmtId="166" fontId="6" fillId="5" borderId="19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71" fontId="6" fillId="2" borderId="0" xfId="0" applyNumberFormat="1" applyFont="1" applyFill="1" applyBorder="1" applyAlignment="1">
      <alignment horizontal="right" wrapText="1"/>
    </xf>
    <xf numFmtId="0" fontId="6" fillId="0" borderId="0" xfId="0" applyFont="1" applyBorder="1"/>
    <xf numFmtId="171" fontId="6" fillId="2" borderId="0" xfId="0" applyNumberFormat="1" applyFont="1" applyFill="1" applyBorder="1"/>
    <xf numFmtId="171" fontId="6" fillId="4" borderId="0" xfId="0" applyNumberFormat="1" applyFont="1" applyFill="1" applyBorder="1"/>
    <xf numFmtId="171" fontId="44" fillId="5" borderId="0" xfId="0" applyNumberFormat="1" applyFont="1" applyFill="1" applyBorder="1" applyAlignment="1">
      <alignment horizontal="right" wrapText="1"/>
    </xf>
    <xf numFmtId="171" fontId="6" fillId="5" borderId="0" xfId="0" applyNumberFormat="1" applyFont="1" applyFill="1" applyBorder="1"/>
    <xf numFmtId="171" fontId="6" fillId="12" borderId="0" xfId="0" applyNumberFormat="1" applyFont="1" applyFill="1" applyBorder="1"/>
    <xf numFmtId="171" fontId="6" fillId="13" borderId="0" xfId="0" applyNumberFormat="1" applyFont="1" applyFill="1" applyBorder="1"/>
    <xf numFmtId="171" fontId="6" fillId="14" borderId="0" xfId="0" applyNumberFormat="1" applyFont="1" applyFill="1" applyBorder="1"/>
    <xf numFmtId="171" fontId="44" fillId="15" borderId="0" xfId="0" applyNumberFormat="1" applyFont="1" applyFill="1" applyBorder="1" applyAlignment="1">
      <alignment horizontal="right" wrapText="1"/>
    </xf>
    <xf numFmtId="171" fontId="6" fillId="15" borderId="0" xfId="0" applyNumberFormat="1" applyFont="1" applyFill="1" applyBorder="1"/>
    <xf numFmtId="171" fontId="6" fillId="16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6" fillId="0" borderId="0" xfId="0" applyNumberFormat="1" applyFont="1" applyFill="1" applyBorder="1"/>
    <xf numFmtId="40" fontId="44" fillId="4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 wrapText="1"/>
    </xf>
    <xf numFmtId="0" fontId="39" fillId="11" borderId="9" xfId="0" applyFont="1" applyFill="1" applyBorder="1" applyAlignment="1">
      <alignment horizontal="center" wrapText="1"/>
    </xf>
    <xf numFmtId="40" fontId="40" fillId="11" borderId="0" xfId="0" applyNumberFormat="1" applyFont="1" applyFill="1" applyBorder="1" applyAlignment="1">
      <alignment horizontal="center" wrapText="1"/>
    </xf>
    <xf numFmtId="166" fontId="40" fillId="11" borderId="19" xfId="0" applyNumberFormat="1" applyFont="1" applyFill="1" applyBorder="1" applyAlignment="1">
      <alignment horizontal="center" wrapText="1"/>
    </xf>
    <xf numFmtId="0" fontId="41" fillId="11" borderId="24" xfId="0" applyFont="1" applyFill="1" applyBorder="1" applyAlignment="1">
      <alignment horizontal="center" vertical="center" wrapText="1"/>
    </xf>
    <xf numFmtId="40" fontId="42" fillId="11" borderId="1" xfId="0" applyNumberFormat="1" applyFont="1" applyFill="1" applyBorder="1" applyAlignment="1">
      <alignment horizontal="center" wrapText="1"/>
    </xf>
    <xf numFmtId="166" fontId="42" fillId="11" borderId="26" xfId="0" applyNumberFormat="1" applyFont="1" applyFill="1" applyBorder="1" applyAlignment="1">
      <alignment horizontal="center" wrapText="1"/>
    </xf>
    <xf numFmtId="0" fontId="41" fillId="11" borderId="9" xfId="0" applyFont="1" applyFill="1" applyBorder="1" applyAlignment="1">
      <alignment horizontal="center" vertical="center" wrapText="1"/>
    </xf>
    <xf numFmtId="171" fontId="44" fillId="11" borderId="0" xfId="0" applyNumberFormat="1" applyFont="1" applyFill="1" applyBorder="1" applyAlignment="1">
      <alignment horizontal="right" wrapText="1"/>
    </xf>
    <xf numFmtId="166" fontId="44" fillId="11" borderId="19" xfId="0" applyNumberFormat="1" applyFont="1" applyFill="1" applyBorder="1" applyAlignment="1">
      <alignment horizontal="right" wrapText="1"/>
    </xf>
    <xf numFmtId="171" fontId="6" fillId="11" borderId="0" xfId="0" applyNumberFormat="1" applyFont="1" applyFill="1" applyBorder="1"/>
    <xf numFmtId="0" fontId="44" fillId="11" borderId="9" xfId="0" applyFont="1" applyFill="1" applyBorder="1"/>
    <xf numFmtId="40" fontId="44" fillId="11" borderId="0" xfId="0" applyNumberFormat="1" applyFont="1" applyFill="1" applyBorder="1"/>
    <xf numFmtId="40" fontId="46" fillId="11" borderId="0" xfId="0" applyNumberFormat="1" applyFont="1" applyFill="1" applyBorder="1"/>
    <xf numFmtId="0" fontId="44" fillId="11" borderId="19" xfId="0" applyFont="1" applyFill="1" applyBorder="1"/>
    <xf numFmtId="0" fontId="39" fillId="9" borderId="9" xfId="0" applyFont="1" applyFill="1" applyBorder="1" applyAlignment="1">
      <alignment horizontal="center" wrapText="1"/>
    </xf>
    <xf numFmtId="40" fontId="40" fillId="9" borderId="0" xfId="0" applyNumberFormat="1" applyFont="1" applyFill="1" applyBorder="1" applyAlignment="1">
      <alignment horizontal="center" wrapText="1"/>
    </xf>
    <xf numFmtId="166" fontId="40" fillId="9" borderId="19" xfId="0" applyNumberFormat="1" applyFont="1" applyFill="1" applyBorder="1" applyAlignment="1">
      <alignment horizontal="center" wrapText="1"/>
    </xf>
    <xf numFmtId="0" fontId="41" fillId="9" borderId="24" xfId="0" applyFont="1" applyFill="1" applyBorder="1" applyAlignment="1">
      <alignment horizontal="center" vertical="center" wrapText="1"/>
    </xf>
    <xf numFmtId="40" fontId="42" fillId="9" borderId="1" xfId="0" applyNumberFormat="1" applyFont="1" applyFill="1" applyBorder="1" applyAlignment="1">
      <alignment horizontal="center" wrapText="1"/>
    </xf>
    <xf numFmtId="166" fontId="42" fillId="9" borderId="26" xfId="0" applyNumberFormat="1" applyFont="1" applyFill="1" applyBorder="1" applyAlignment="1">
      <alignment horizontal="center" wrapText="1"/>
    </xf>
    <xf numFmtId="0" fontId="41" fillId="9" borderId="9" xfId="0" applyFont="1" applyFill="1" applyBorder="1" applyAlignment="1">
      <alignment horizontal="center" vertical="center" wrapText="1"/>
    </xf>
    <xf numFmtId="171" fontId="44" fillId="9" borderId="0" xfId="0" applyNumberFormat="1" applyFont="1" applyFill="1" applyBorder="1" applyAlignment="1">
      <alignment horizontal="right" wrapText="1"/>
    </xf>
    <xf numFmtId="166" fontId="44" fillId="9" borderId="19" xfId="0" applyNumberFormat="1" applyFont="1" applyFill="1" applyBorder="1" applyAlignment="1">
      <alignment horizontal="right" wrapText="1"/>
    </xf>
    <xf numFmtId="171" fontId="6" fillId="9" borderId="0" xfId="0" applyNumberFormat="1" applyFont="1" applyFill="1" applyBorder="1"/>
    <xf numFmtId="0" fontId="44" fillId="9" borderId="9" xfId="0" applyFont="1" applyFill="1" applyBorder="1"/>
    <xf numFmtId="40" fontId="44" fillId="9" borderId="0" xfId="0" applyNumberFormat="1" applyFont="1" applyFill="1" applyBorder="1"/>
    <xf numFmtId="40" fontId="46" fillId="9" borderId="0" xfId="0" applyNumberFormat="1" applyFont="1" applyFill="1" applyBorder="1"/>
    <xf numFmtId="0" fontId="44" fillId="9" borderId="19" xfId="0" applyFont="1" applyFill="1" applyBorder="1"/>
    <xf numFmtId="38" fontId="25" fillId="2" borderId="0" xfId="0" applyNumberFormat="1" applyFont="1" applyFill="1" applyBorder="1" applyAlignment="1">
      <alignment horizontal="right" vertical="top"/>
    </xf>
    <xf numFmtId="38" fontId="25" fillId="2" borderId="1" xfId="0" applyNumberFormat="1" applyFont="1" applyFill="1" applyBorder="1" applyAlignment="1">
      <alignment horizontal="right" vertical="top"/>
    </xf>
    <xf numFmtId="38" fontId="25" fillId="3" borderId="0" xfId="0" applyNumberFormat="1" applyFont="1" applyFill="1" applyBorder="1" applyAlignment="1">
      <alignment horizontal="right" vertical="top"/>
    </xf>
    <xf numFmtId="38" fontId="25" fillId="3" borderId="1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 wrapText="1"/>
    </xf>
    <xf numFmtId="0" fontId="51" fillId="0" borderId="0" xfId="0" applyFont="1"/>
    <xf numFmtId="3" fontId="51" fillId="0" borderId="0" xfId="0" applyNumberFormat="1" applyFont="1"/>
    <xf numFmtId="38" fontId="28" fillId="0" borderId="0" xfId="0" applyNumberFormat="1" applyFont="1" applyFill="1" applyBorder="1" applyAlignment="1">
      <alignment horizontal="center"/>
    </xf>
    <xf numFmtId="0" fontId="50" fillId="0" borderId="0" xfId="0" applyFont="1" applyFill="1"/>
    <xf numFmtId="164" fontId="50" fillId="0" borderId="0" xfId="0" applyNumberFormat="1" applyFont="1" applyFill="1"/>
    <xf numFmtId="165" fontId="50" fillId="0" borderId="0" xfId="0" applyNumberFormat="1" applyFont="1" applyFill="1"/>
    <xf numFmtId="3" fontId="50" fillId="0" borderId="2" xfId="0" applyNumberFormat="1" applyFont="1" applyFill="1" applyBorder="1" applyAlignment="1">
      <alignment horizontal="center" wrapText="1"/>
    </xf>
    <xf numFmtId="164" fontId="50" fillId="0" borderId="2" xfId="0" applyNumberFormat="1" applyFont="1" applyFill="1" applyBorder="1" applyAlignment="1">
      <alignment horizontal="center" wrapText="1"/>
    </xf>
    <xf numFmtId="165" fontId="50" fillId="0" borderId="2" xfId="0" applyNumberFormat="1" applyFont="1" applyFill="1" applyBorder="1" applyAlignment="1">
      <alignment horizontal="center" wrapText="1"/>
    </xf>
    <xf numFmtId="168" fontId="50" fillId="0" borderId="2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 vertical="top" wrapText="1"/>
    </xf>
    <xf numFmtId="165" fontId="28" fillId="0" borderId="0" xfId="0" applyNumberFormat="1" applyFont="1" applyFill="1" applyBorder="1" applyAlignment="1">
      <alignment horizontal="right" vertical="top" wrapText="1"/>
    </xf>
    <xf numFmtId="164" fontId="28" fillId="0" borderId="0" xfId="0" applyNumberFormat="1" applyFont="1"/>
    <xf numFmtId="168" fontId="29" fillId="0" borderId="0" xfId="0" applyNumberFormat="1" applyFont="1" applyFill="1"/>
    <xf numFmtId="165" fontId="28" fillId="0" borderId="0" xfId="0" applyNumberFormat="1" applyFont="1"/>
    <xf numFmtId="168" fontId="28" fillId="0" borderId="0" xfId="0" applyNumberFormat="1" applyFont="1" applyFill="1"/>
    <xf numFmtId="168" fontId="28" fillId="0" borderId="0" xfId="0" applyNumberFormat="1" applyFont="1"/>
    <xf numFmtId="164" fontId="28" fillId="0" borderId="0" xfId="0" applyNumberFormat="1" applyFont="1" applyFill="1"/>
    <xf numFmtId="165" fontId="28" fillId="0" borderId="0" xfId="0" applyNumberFormat="1" applyFont="1" applyFill="1"/>
    <xf numFmtId="3" fontId="28" fillId="0" borderId="0" xfId="0" applyNumberFormat="1" applyFont="1" applyFill="1"/>
    <xf numFmtId="0" fontId="28" fillId="0" borderId="0" xfId="0" applyFont="1" applyFill="1"/>
    <xf numFmtId="0" fontId="49" fillId="0" borderId="0" xfId="0" applyFont="1" applyFill="1"/>
    <xf numFmtId="164" fontId="49" fillId="0" borderId="0" xfId="0" applyNumberFormat="1" applyFont="1" applyFill="1"/>
    <xf numFmtId="0" fontId="53" fillId="0" borderId="0" xfId="0" applyFont="1" applyFill="1"/>
    <xf numFmtId="3" fontId="50" fillId="0" borderId="0" xfId="0" applyNumberFormat="1" applyFont="1" applyFill="1"/>
    <xf numFmtId="164" fontId="50" fillId="0" borderId="0" xfId="0" applyNumberFormat="1" applyFont="1" applyFill="1" applyAlignment="1">
      <alignment horizontal="right"/>
    </xf>
    <xf numFmtId="168" fontId="50" fillId="0" borderId="0" xfId="0" applyNumberFormat="1" applyFont="1" applyFill="1"/>
    <xf numFmtId="168" fontId="28" fillId="0" borderId="0" xfId="0" applyNumberFormat="1" applyFont="1" applyFill="1" applyBorder="1" applyAlignment="1">
      <alignment horizontal="right" vertical="top" wrapText="1"/>
    </xf>
    <xf numFmtId="164" fontId="28" fillId="0" borderId="0" xfId="0" applyNumberFormat="1" applyFont="1" applyFill="1" applyAlignment="1">
      <alignment horizontal="right"/>
    </xf>
    <xf numFmtId="164" fontId="49" fillId="0" borderId="0" xfId="0" applyNumberFormat="1" applyFont="1" applyFill="1" applyAlignment="1">
      <alignment horizontal="right"/>
    </xf>
    <xf numFmtId="168" fontId="49" fillId="0" borderId="0" xfId="0" applyNumberFormat="1" applyFont="1" applyFill="1"/>
    <xf numFmtId="164" fontId="28" fillId="0" borderId="2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 vertical="top" wrapText="1"/>
    </xf>
    <xf numFmtId="3" fontId="49" fillId="0" borderId="0" xfId="0" applyNumberFormat="1" applyFont="1" applyFill="1"/>
    <xf numFmtId="3" fontId="28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38" fontId="21" fillId="0" borderId="0" xfId="0" applyNumberFormat="1" applyFont="1" applyFill="1" applyBorder="1" applyAlignment="1">
      <alignment horizontal="right" vertical="top"/>
    </xf>
    <xf numFmtId="166" fontId="20" fillId="4" borderId="0" xfId="0" applyNumberFormat="1" applyFont="1" applyFill="1" applyAlignment="1"/>
    <xf numFmtId="166" fontId="16" fillId="4" borderId="0" xfId="0" applyNumberFormat="1" applyFont="1" applyFill="1" applyAlignment="1"/>
    <xf numFmtId="166" fontId="16" fillId="2" borderId="0" xfId="0" applyNumberFormat="1" applyFont="1" applyFill="1" applyAlignment="1"/>
    <xf numFmtId="0" fontId="0" fillId="0" borderId="0" xfId="0" applyAlignment="1"/>
    <xf numFmtId="38" fontId="6" fillId="0" borderId="55" xfId="0" applyNumberFormat="1" applyFont="1" applyFill="1" applyBorder="1"/>
    <xf numFmtId="3" fontId="28" fillId="0" borderId="0" xfId="0" applyNumberFormat="1" applyFont="1" applyAlignment="1"/>
    <xf numFmtId="3" fontId="6" fillId="0" borderId="1" xfId="0" applyNumberFormat="1" applyFont="1" applyBorder="1" applyAlignment="1"/>
    <xf numFmtId="3" fontId="0" fillId="0" borderId="1" xfId="0" applyNumberFormat="1" applyBorder="1" applyAlignment="1"/>
    <xf numFmtId="164" fontId="28" fillId="0" borderId="0" xfId="0" applyNumberFormat="1" applyFont="1" applyAlignment="1">
      <alignment horizontal="right"/>
    </xf>
    <xf numFmtId="168" fontId="10" fillId="0" borderId="0" xfId="0" applyNumberFormat="1" applyFont="1" applyFill="1"/>
    <xf numFmtId="168" fontId="11" fillId="0" borderId="0" xfId="0" applyNumberFormat="1" applyFont="1" applyFill="1"/>
    <xf numFmtId="164" fontId="10" fillId="0" borderId="0" xfId="0" applyNumberFormat="1" applyFont="1" applyFill="1" applyBorder="1" applyAlignment="1">
      <alignment horizontal="right" vertical="top" wrapText="1"/>
    </xf>
    <xf numFmtId="168" fontId="10" fillId="0" borderId="0" xfId="0" applyNumberFormat="1" applyFont="1"/>
    <xf numFmtId="3" fontId="54" fillId="0" borderId="0" xfId="0" applyNumberFormat="1" applyFont="1"/>
    <xf numFmtId="3" fontId="54" fillId="0" borderId="0" xfId="0" applyNumberFormat="1" applyFont="1" applyFill="1"/>
    <xf numFmtId="3" fontId="11" fillId="0" borderId="0" xfId="0" applyNumberFormat="1" applyFont="1"/>
    <xf numFmtId="3" fontId="10" fillId="0" borderId="0" xfId="0" applyNumberFormat="1" applyFont="1"/>
    <xf numFmtId="3" fontId="52" fillId="0" borderId="2" xfId="0" applyNumberFormat="1" applyFont="1" applyFill="1" applyBorder="1" applyAlignment="1">
      <alignment horizontal="center" wrapText="1"/>
    </xf>
    <xf numFmtId="168" fontId="1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/>
    </xf>
    <xf numFmtId="40" fontId="6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 wrapText="1"/>
    </xf>
    <xf numFmtId="171" fontId="6" fillId="4" borderId="0" xfId="0" applyNumberFormat="1" applyFont="1" applyFill="1" applyBorder="1" applyAlignment="1">
      <alignment horizontal="right" wrapText="1"/>
    </xf>
    <xf numFmtId="171" fontId="6" fillId="5" borderId="0" xfId="0" applyNumberFormat="1" applyFont="1" applyFill="1" applyBorder="1" applyAlignment="1">
      <alignment horizontal="right" wrapText="1"/>
    </xf>
    <xf numFmtId="171" fontId="6" fillId="12" borderId="0" xfId="0" applyNumberFormat="1" applyFont="1" applyFill="1" applyBorder="1" applyAlignment="1">
      <alignment horizontal="right" wrapText="1"/>
    </xf>
    <xf numFmtId="171" fontId="6" fillId="13" borderId="0" xfId="0" applyNumberFormat="1" applyFont="1" applyFill="1" applyBorder="1" applyAlignment="1">
      <alignment horizontal="right" wrapText="1"/>
    </xf>
    <xf numFmtId="171" fontId="6" fillId="14" borderId="0" xfId="0" applyNumberFormat="1" applyFont="1" applyFill="1" applyBorder="1" applyAlignment="1">
      <alignment horizontal="right" wrapText="1"/>
    </xf>
    <xf numFmtId="171" fontId="6" fillId="15" borderId="0" xfId="0" applyNumberFormat="1" applyFont="1" applyFill="1" applyBorder="1" applyAlignment="1">
      <alignment horizontal="right" wrapText="1"/>
    </xf>
    <xf numFmtId="171" fontId="6" fillId="16" borderId="0" xfId="0" applyNumberFormat="1" applyFont="1" applyFill="1" applyBorder="1" applyAlignment="1">
      <alignment horizontal="right" wrapText="1"/>
    </xf>
    <xf numFmtId="171" fontId="6" fillId="11" borderId="0" xfId="0" applyNumberFormat="1" applyFont="1" applyFill="1" applyBorder="1" applyAlignment="1">
      <alignment horizontal="right" wrapText="1"/>
    </xf>
    <xf numFmtId="171" fontId="6" fillId="9" borderId="0" xfId="0" applyNumberFormat="1" applyFont="1" applyFill="1" applyBorder="1" applyAlignment="1">
      <alignment horizontal="right" wrapText="1"/>
    </xf>
    <xf numFmtId="0" fontId="6" fillId="0" borderId="1" xfId="0" applyFont="1" applyBorder="1"/>
    <xf numFmtId="40" fontId="6" fillId="2" borderId="0" xfId="0" applyNumberFormat="1" applyFont="1" applyFill="1" applyBorder="1" applyAlignment="1">
      <alignment horizontal="right" wrapText="1"/>
    </xf>
    <xf numFmtId="4" fontId="6" fillId="4" borderId="0" xfId="0" applyNumberFormat="1" applyFont="1" applyFill="1" applyBorder="1" applyAlignment="1">
      <alignment horizontal="right" wrapText="1"/>
    </xf>
    <xf numFmtId="2" fontId="6" fillId="4" borderId="0" xfId="0" applyNumberFormat="1" applyFont="1" applyFill="1" applyBorder="1" applyAlignment="1">
      <alignment horizontal="right" wrapText="1"/>
    </xf>
    <xf numFmtId="4" fontId="6" fillId="12" borderId="0" xfId="0" applyNumberFormat="1" applyFont="1" applyFill="1" applyBorder="1" applyAlignment="1">
      <alignment horizontal="right" wrapText="1"/>
    </xf>
    <xf numFmtId="2" fontId="6" fillId="12" borderId="0" xfId="0" applyNumberFormat="1" applyFont="1" applyFill="1" applyBorder="1" applyAlignment="1">
      <alignment horizontal="right" wrapText="1"/>
    </xf>
    <xf numFmtId="4" fontId="6" fillId="13" borderId="0" xfId="0" applyNumberFormat="1" applyFont="1" applyFill="1" applyBorder="1" applyAlignment="1">
      <alignment horizontal="right" wrapText="1"/>
    </xf>
    <xf numFmtId="2" fontId="6" fillId="13" borderId="0" xfId="0" applyNumberFormat="1" applyFont="1" applyFill="1" applyBorder="1" applyAlignment="1">
      <alignment horizontal="right" wrapText="1"/>
    </xf>
    <xf numFmtId="4" fontId="6" fillId="14" borderId="0" xfId="0" applyNumberFormat="1" applyFont="1" applyFill="1" applyBorder="1" applyAlignment="1">
      <alignment horizontal="right" wrapText="1"/>
    </xf>
    <xf numFmtId="4" fontId="6" fillId="15" borderId="0" xfId="0" applyNumberFormat="1" applyFont="1" applyFill="1" applyBorder="1" applyAlignment="1">
      <alignment horizontal="right" wrapText="1"/>
    </xf>
    <xf numFmtId="2" fontId="6" fillId="15" borderId="0" xfId="0" applyNumberFormat="1" applyFont="1" applyFill="1" applyBorder="1" applyAlignment="1">
      <alignment horizontal="right" wrapText="1"/>
    </xf>
    <xf numFmtId="4" fontId="6" fillId="16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168" fontId="6" fillId="0" borderId="0" xfId="0" applyNumberFormat="1" applyFont="1"/>
    <xf numFmtId="165" fontId="6" fillId="0" borderId="0" xfId="0" applyNumberFormat="1" applyFont="1" applyFill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9" xfId="0" applyFont="1" applyBorder="1"/>
    <xf numFmtId="0" fontId="6" fillId="0" borderId="24" xfId="0" applyFont="1" applyBorder="1" applyAlignment="1">
      <alignment horizontal="center" wrapText="1"/>
    </xf>
    <xf numFmtId="0" fontId="0" fillId="0" borderId="9" xfId="0" applyBorder="1"/>
    <xf numFmtId="0" fontId="8" fillId="17" borderId="9" xfId="0" applyFont="1" applyFill="1" applyBorder="1"/>
    <xf numFmtId="0" fontId="0" fillId="17" borderId="0" xfId="0" applyFill="1"/>
    <xf numFmtId="0" fontId="55" fillId="17" borderId="0" xfId="0" applyFont="1" applyFill="1"/>
    <xf numFmtId="164" fontId="0" fillId="17" borderId="0" xfId="0" applyNumberFormat="1" applyFill="1"/>
    <xf numFmtId="0" fontId="6" fillId="17" borderId="24" xfId="0" applyFont="1" applyFill="1" applyBorder="1" applyAlignment="1">
      <alignment horizontal="center" wrapText="1"/>
    </xf>
    <xf numFmtId="0" fontId="6" fillId="17" borderId="1" xfId="0" applyFont="1" applyFill="1" applyBorder="1" applyAlignment="1">
      <alignment horizontal="center" wrapText="1"/>
    </xf>
    <xf numFmtId="0" fontId="55" fillId="17" borderId="1" xfId="0" applyFont="1" applyFill="1" applyBorder="1" applyAlignment="1">
      <alignment horizontal="center" wrapText="1"/>
    </xf>
    <xf numFmtId="164" fontId="6" fillId="17" borderId="1" xfId="0" applyNumberFormat="1" applyFont="1" applyFill="1" applyBorder="1" applyAlignment="1">
      <alignment horizontal="center" wrapText="1"/>
    </xf>
    <xf numFmtId="3" fontId="0" fillId="17" borderId="9" xfId="0" applyNumberFormat="1" applyFill="1" applyBorder="1"/>
    <xf numFmtId="3" fontId="0" fillId="17" borderId="0" xfId="0" applyNumberFormat="1" applyFill="1"/>
    <xf numFmtId="10" fontId="55" fillId="17" borderId="0" xfId="0" applyNumberFormat="1" applyFont="1" applyFill="1"/>
    <xf numFmtId="0" fontId="0" fillId="17" borderId="9" xfId="0" applyFill="1" applyBorder="1"/>
    <xf numFmtId="38" fontId="0" fillId="17" borderId="9" xfId="0" applyNumberFormat="1" applyFill="1" applyBorder="1"/>
    <xf numFmtId="38" fontId="0" fillId="17" borderId="0" xfId="0" applyNumberFormat="1" applyFill="1" applyBorder="1"/>
    <xf numFmtId="10" fontId="55" fillId="17" borderId="0" xfId="0" applyNumberFormat="1" applyFont="1" applyFill="1" applyBorder="1"/>
    <xf numFmtId="40" fontId="0" fillId="17" borderId="0" xfId="0" applyNumberFormat="1" applyFill="1" applyBorder="1"/>
    <xf numFmtId="171" fontId="0" fillId="17" borderId="9" xfId="0" applyNumberFormat="1" applyFill="1" applyBorder="1"/>
    <xf numFmtId="171" fontId="0" fillId="17" borderId="0" xfId="0" applyNumberFormat="1" applyFill="1" applyBorder="1"/>
    <xf numFmtId="171" fontId="55" fillId="17" borderId="0" xfId="0" applyNumberFormat="1" applyFont="1" applyFill="1" applyBorder="1"/>
    <xf numFmtId="0" fontId="8" fillId="18" borderId="9" xfId="0" applyFont="1" applyFill="1" applyBorder="1"/>
    <xf numFmtId="0" fontId="0" fillId="18" borderId="0" xfId="0" applyFill="1"/>
    <xf numFmtId="0" fontId="55" fillId="18" borderId="0" xfId="0" applyFont="1" applyFill="1"/>
    <xf numFmtId="164" fontId="0" fillId="18" borderId="0" xfId="0" applyNumberFormat="1" applyFill="1"/>
    <xf numFmtId="0" fontId="6" fillId="18" borderId="24" xfId="0" applyFont="1" applyFill="1" applyBorder="1" applyAlignment="1">
      <alignment horizontal="center" wrapText="1"/>
    </xf>
    <xf numFmtId="0" fontId="6" fillId="18" borderId="1" xfId="0" applyFont="1" applyFill="1" applyBorder="1" applyAlignment="1">
      <alignment horizontal="center" wrapText="1"/>
    </xf>
    <xf numFmtId="0" fontId="55" fillId="18" borderId="1" xfId="0" applyFont="1" applyFill="1" applyBorder="1" applyAlignment="1">
      <alignment horizontal="center" wrapText="1"/>
    </xf>
    <xf numFmtId="164" fontId="6" fillId="18" borderId="1" xfId="0" applyNumberFormat="1" applyFont="1" applyFill="1" applyBorder="1" applyAlignment="1">
      <alignment horizontal="center" wrapText="1"/>
    </xf>
    <xf numFmtId="3" fontId="0" fillId="18" borderId="9" xfId="0" applyNumberFormat="1" applyFill="1" applyBorder="1"/>
    <xf numFmtId="3" fontId="0" fillId="18" borderId="0" xfId="0" applyNumberFormat="1" applyFill="1"/>
    <xf numFmtId="10" fontId="55" fillId="18" borderId="0" xfId="0" applyNumberFormat="1" applyFont="1" applyFill="1"/>
    <xf numFmtId="0" fontId="0" fillId="18" borderId="9" xfId="0" applyFill="1" applyBorder="1"/>
    <xf numFmtId="38" fontId="0" fillId="18" borderId="9" xfId="0" applyNumberFormat="1" applyFill="1" applyBorder="1"/>
    <xf numFmtId="38" fontId="0" fillId="18" borderId="0" xfId="0" applyNumberFormat="1" applyFill="1" applyBorder="1"/>
    <xf numFmtId="10" fontId="55" fillId="18" borderId="0" xfId="0" applyNumberFormat="1" applyFont="1" applyFill="1" applyBorder="1"/>
    <xf numFmtId="171" fontId="0" fillId="18" borderId="0" xfId="0" applyNumberFormat="1" applyFill="1" applyBorder="1"/>
    <xf numFmtId="171" fontId="0" fillId="18" borderId="9" xfId="0" applyNumberFormat="1" applyFill="1" applyBorder="1"/>
    <xf numFmtId="171" fontId="55" fillId="18" borderId="0" xfId="0" applyNumberFormat="1" applyFont="1" applyFill="1" applyBorder="1"/>
    <xf numFmtId="38" fontId="0" fillId="17" borderId="0" xfId="0" applyNumberFormat="1" applyFill="1"/>
    <xf numFmtId="38" fontId="6" fillId="17" borderId="1" xfId="0" applyNumberFormat="1" applyFont="1" applyFill="1" applyBorder="1" applyAlignment="1">
      <alignment wrapText="1"/>
    </xf>
    <xf numFmtId="0" fontId="6" fillId="0" borderId="9" xfId="0" applyFont="1" applyBorder="1"/>
    <xf numFmtId="0" fontId="6" fillId="0" borderId="9" xfId="0" applyFont="1" applyFill="1" applyBorder="1"/>
    <xf numFmtId="0" fontId="37" fillId="17" borderId="0" xfId="0" applyFont="1" applyFill="1"/>
    <xf numFmtId="168" fontId="56" fillId="0" borderId="0" xfId="0" applyNumberFormat="1" applyFont="1" applyFill="1"/>
    <xf numFmtId="10" fontId="0" fillId="0" borderId="0" xfId="0" applyNumberFormat="1"/>
    <xf numFmtId="168" fontId="57" fillId="0" borderId="0" xfId="0" applyNumberFormat="1" applyFont="1" applyFill="1"/>
    <xf numFmtId="165" fontId="49" fillId="0" borderId="0" xfId="0" applyNumberFormat="1" applyFont="1" applyFill="1"/>
    <xf numFmtId="3" fontId="49" fillId="0" borderId="0" xfId="0" applyNumberFormat="1" applyFont="1" applyFill="1" applyBorder="1"/>
    <xf numFmtId="3" fontId="15" fillId="0" borderId="0" xfId="0" applyNumberFormat="1" applyFont="1" applyFill="1"/>
    <xf numFmtId="3" fontId="50" fillId="0" borderId="0" xfId="0" applyNumberFormat="1" applyFont="1" applyFill="1" applyBorder="1"/>
    <xf numFmtId="3" fontId="16" fillId="0" borderId="0" xfId="0" applyNumberFormat="1" applyFont="1" applyFill="1"/>
    <xf numFmtId="3" fontId="50" fillId="0" borderId="1" xfId="0" applyNumberFormat="1" applyFont="1" applyFill="1" applyBorder="1"/>
    <xf numFmtId="3" fontId="16" fillId="0" borderId="0" xfId="0" applyNumberFormat="1" applyFont="1" applyFill="1" applyBorder="1"/>
    <xf numFmtId="3" fontId="28" fillId="0" borderId="0" xfId="0" applyNumberFormat="1" applyFont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28" fillId="0" borderId="25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8" fillId="0" borderId="9" xfId="0" applyNumberFormat="1" applyFont="1" applyFill="1" applyBorder="1" applyAlignment="1">
      <alignment horizontal="right" vertical="top" wrapText="1"/>
    </xf>
    <xf numFmtId="3" fontId="29" fillId="0" borderId="0" xfId="0" applyNumberFormat="1" applyFont="1" applyFill="1"/>
    <xf numFmtId="3" fontId="29" fillId="0" borderId="0" xfId="0" applyNumberFormat="1" applyFont="1" applyFill="1" applyBorder="1"/>
    <xf numFmtId="3" fontId="29" fillId="0" borderId="9" xfId="0" applyNumberFormat="1" applyFont="1" applyFill="1" applyBorder="1"/>
    <xf numFmtId="3" fontId="25" fillId="0" borderId="0" xfId="0" applyNumberFormat="1" applyFont="1" applyFill="1"/>
    <xf numFmtId="3" fontId="28" fillId="0" borderId="0" xfId="0" applyNumberFormat="1" applyFont="1" applyFill="1" applyBorder="1"/>
    <xf numFmtId="3" fontId="28" fillId="0" borderId="9" xfId="0" applyNumberFormat="1" applyFont="1" applyFill="1" applyBorder="1"/>
    <xf numFmtId="3" fontId="3" fillId="0" borderId="0" xfId="0" applyNumberFormat="1" applyFont="1" applyBorder="1"/>
    <xf numFmtId="3" fontId="28" fillId="0" borderId="9" xfId="0" applyNumberFormat="1" applyFont="1" applyBorder="1"/>
    <xf numFmtId="3" fontId="3" fillId="0" borderId="0" xfId="0" applyNumberFormat="1" applyFont="1"/>
    <xf numFmtId="3" fontId="57" fillId="0" borderId="0" xfId="0" applyNumberFormat="1" applyFont="1"/>
    <xf numFmtId="3" fontId="10" fillId="0" borderId="0" xfId="0" applyNumberFormat="1" applyFont="1" applyAlignment="1">
      <alignment horizontal="right"/>
    </xf>
    <xf numFmtId="0" fontId="21" fillId="0" borderId="6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169" fontId="21" fillId="0" borderId="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38" fontId="21" fillId="0" borderId="0" xfId="0" applyNumberFormat="1" applyFont="1" applyFill="1" applyBorder="1" applyAlignment="1">
      <alignment horizontal="right"/>
    </xf>
    <xf numFmtId="38" fontId="16" fillId="0" borderId="0" xfId="0" applyNumberFormat="1" applyFont="1" applyAlignment="1">
      <alignment horizontal="right" wrapText="1"/>
    </xf>
    <xf numFmtId="38" fontId="14" fillId="0" borderId="0" xfId="0" applyNumberFormat="1" applyFont="1" applyAlignment="1">
      <alignment wrapText="1"/>
    </xf>
    <xf numFmtId="38" fontId="14" fillId="0" borderId="0" xfId="0" applyNumberFormat="1" applyFont="1" applyAlignment="1">
      <alignment horizontal="right" wrapText="1"/>
    </xf>
    <xf numFmtId="3" fontId="8" fillId="17" borderId="9" xfId="0" applyNumberFormat="1" applyFont="1" applyFill="1" applyBorder="1"/>
    <xf numFmtId="3" fontId="6" fillId="17" borderId="24" xfId="0" applyNumberFormat="1" applyFont="1" applyFill="1" applyBorder="1" applyAlignment="1">
      <alignment horizontal="center" wrapText="1"/>
    </xf>
    <xf numFmtId="3" fontId="6" fillId="17" borderId="1" xfId="0" applyNumberFormat="1" applyFont="1" applyFill="1" applyBorder="1" applyAlignment="1">
      <alignment horizontal="center" wrapText="1"/>
    </xf>
    <xf numFmtId="3" fontId="0" fillId="17" borderId="0" xfId="0" applyNumberFormat="1" applyFill="1" applyBorder="1"/>
    <xf numFmtId="10" fontId="55" fillId="17" borderId="1" xfId="0" applyNumberFormat="1" applyFont="1" applyFill="1" applyBorder="1" applyAlignment="1">
      <alignment horizontal="center" wrapText="1"/>
    </xf>
    <xf numFmtId="164" fontId="0" fillId="17" borderId="0" xfId="0" applyNumberFormat="1" applyFill="1" applyBorder="1"/>
    <xf numFmtId="4" fontId="0" fillId="17" borderId="9" xfId="0" applyNumberFormat="1" applyFill="1" applyBorder="1"/>
    <xf numFmtId="4" fontId="0" fillId="17" borderId="0" xfId="0" applyNumberFormat="1" applyFill="1" applyBorder="1"/>
    <xf numFmtId="2" fontId="0" fillId="17" borderId="0" xfId="0" applyNumberFormat="1" applyFill="1" applyBorder="1"/>
    <xf numFmtId="0" fontId="27" fillId="0" borderId="6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wrapText="1"/>
    </xf>
    <xf numFmtId="38" fontId="21" fillId="0" borderId="12" xfId="0" applyNumberFormat="1" applyFont="1" applyFill="1" applyBorder="1" applyAlignment="1">
      <alignment horizontal="center" wrapText="1"/>
    </xf>
    <xf numFmtId="38" fontId="21" fillId="0" borderId="13" xfId="0" applyNumberFormat="1" applyFont="1" applyFill="1" applyBorder="1" applyAlignment="1">
      <alignment horizontal="center" wrapText="1"/>
    </xf>
    <xf numFmtId="38" fontId="21" fillId="0" borderId="14" xfId="0" applyNumberFormat="1" applyFont="1" applyFill="1" applyBorder="1" applyAlignment="1">
      <alignment horizontal="center" wrapText="1"/>
    </xf>
    <xf numFmtId="38" fontId="9" fillId="0" borderId="22" xfId="0" applyNumberFormat="1" applyFont="1" applyFill="1" applyBorder="1" applyAlignment="1">
      <alignment horizontal="center" wrapText="1"/>
    </xf>
    <xf numFmtId="38" fontId="9" fillId="0" borderId="2" xfId="0" applyNumberFormat="1" applyFont="1" applyFill="1" applyBorder="1" applyAlignment="1">
      <alignment horizontal="center" wrapText="1"/>
    </xf>
    <xf numFmtId="38" fontId="9" fillId="0" borderId="23" xfId="0" applyNumberFormat="1" applyFont="1" applyFill="1" applyBorder="1" applyAlignment="1">
      <alignment horizontal="center" wrapText="1"/>
    </xf>
    <xf numFmtId="38" fontId="9" fillId="2" borderId="24" xfId="0" applyNumberFormat="1" applyFont="1" applyFill="1" applyBorder="1" applyAlignment="1">
      <alignment horizontal="center" wrapText="1"/>
    </xf>
    <xf numFmtId="38" fontId="9" fillId="2" borderId="1" xfId="0" applyNumberFormat="1" applyFont="1" applyFill="1" applyBorder="1" applyAlignment="1">
      <alignment horizontal="center" wrapText="1"/>
    </xf>
    <xf numFmtId="38" fontId="9" fillId="4" borderId="22" xfId="0" applyNumberFormat="1" applyFont="1" applyFill="1" applyBorder="1" applyAlignment="1">
      <alignment horizontal="center" wrapText="1"/>
    </xf>
    <xf numFmtId="38" fontId="9" fillId="4" borderId="2" xfId="0" applyNumberFormat="1" applyFont="1" applyFill="1" applyBorder="1" applyAlignment="1">
      <alignment horizontal="center" wrapText="1"/>
    </xf>
    <xf numFmtId="38" fontId="9" fillId="4" borderId="23" xfId="0" applyNumberFormat="1" applyFont="1" applyFill="1" applyBorder="1" applyAlignment="1">
      <alignment horizontal="center" wrapText="1"/>
    </xf>
    <xf numFmtId="38" fontId="9" fillId="0" borderId="24" xfId="0" applyNumberFormat="1" applyFont="1" applyFill="1" applyBorder="1" applyAlignment="1">
      <alignment horizontal="center" wrapText="1"/>
    </xf>
    <xf numFmtId="38" fontId="9" fillId="0" borderId="1" xfId="0" applyNumberFormat="1" applyFont="1" applyFill="1" applyBorder="1" applyAlignment="1">
      <alignment horizontal="center" wrapText="1"/>
    </xf>
    <xf numFmtId="38" fontId="9" fillId="0" borderId="26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/>
    <xf numFmtId="38" fontId="28" fillId="0" borderId="0" xfId="0" applyNumberFormat="1" applyFont="1" applyFill="1" applyBorder="1" applyAlignment="1">
      <alignment horizontal="center"/>
    </xf>
    <xf numFmtId="38" fontId="28" fillId="0" borderId="0" xfId="0" applyNumberFormat="1" applyFont="1" applyAlignment="1"/>
    <xf numFmtId="0" fontId="4" fillId="0" borderId="0" xfId="0" applyFont="1" applyBorder="1" applyAlignment="1"/>
    <xf numFmtId="0" fontId="0" fillId="0" borderId="0" xfId="0" applyBorder="1" applyAlignment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/>
    <xf numFmtId="0" fontId="12" fillId="0" borderId="1" xfId="0" applyFont="1" applyBorder="1" applyAlignment="1"/>
    <xf numFmtId="0" fontId="6" fillId="0" borderId="1" xfId="0" applyFont="1" applyFill="1" applyBorder="1" applyAlignment="1"/>
    <xf numFmtId="0" fontId="38" fillId="2" borderId="22" xfId="0" applyFont="1" applyFill="1" applyBorder="1" applyAlignment="1">
      <alignment horizontal="center" wrapText="1"/>
    </xf>
    <xf numFmtId="0" fontId="38" fillId="2" borderId="2" xfId="0" applyFont="1" applyFill="1" applyBorder="1" applyAlignment="1">
      <alignment horizontal="center" wrapText="1"/>
    </xf>
    <xf numFmtId="0" fontId="38" fillId="2" borderId="23" xfId="0" applyFont="1" applyFill="1" applyBorder="1" applyAlignment="1">
      <alignment horizontal="center" wrapText="1"/>
    </xf>
    <xf numFmtId="0" fontId="38" fillId="13" borderId="22" xfId="0" applyFont="1" applyFill="1" applyBorder="1" applyAlignment="1">
      <alignment horizontal="center" wrapText="1"/>
    </xf>
    <xf numFmtId="0" fontId="38" fillId="13" borderId="2" xfId="0" applyFont="1" applyFill="1" applyBorder="1" applyAlignment="1">
      <alignment horizontal="center" wrapText="1"/>
    </xf>
    <xf numFmtId="0" fontId="38" fillId="13" borderId="23" xfId="0" applyFont="1" applyFill="1" applyBorder="1" applyAlignment="1">
      <alignment horizontal="center" wrapText="1"/>
    </xf>
    <xf numFmtId="0" fontId="38" fillId="14" borderId="22" xfId="0" applyFont="1" applyFill="1" applyBorder="1" applyAlignment="1">
      <alignment horizontal="center" wrapText="1"/>
    </xf>
    <xf numFmtId="0" fontId="38" fillId="14" borderId="2" xfId="0" applyFont="1" applyFill="1" applyBorder="1" applyAlignment="1">
      <alignment horizontal="center" wrapText="1"/>
    </xf>
    <xf numFmtId="0" fontId="38" fillId="14" borderId="23" xfId="0" applyFont="1" applyFill="1" applyBorder="1" applyAlignment="1">
      <alignment horizontal="center" wrapText="1"/>
    </xf>
    <xf numFmtId="0" fontId="38" fillId="15" borderId="22" xfId="0" applyFont="1" applyFill="1" applyBorder="1" applyAlignment="1">
      <alignment horizontal="center" wrapText="1"/>
    </xf>
    <xf numFmtId="0" fontId="38" fillId="15" borderId="2" xfId="0" applyFont="1" applyFill="1" applyBorder="1" applyAlignment="1">
      <alignment horizontal="center" wrapText="1"/>
    </xf>
    <xf numFmtId="0" fontId="38" fillId="15" borderId="23" xfId="0" applyFont="1" applyFill="1" applyBorder="1" applyAlignment="1">
      <alignment horizontal="center" wrapText="1"/>
    </xf>
    <xf numFmtId="0" fontId="38" fillId="16" borderId="22" xfId="0" applyFont="1" applyFill="1" applyBorder="1" applyAlignment="1">
      <alignment horizontal="center" wrapText="1"/>
    </xf>
    <xf numFmtId="0" fontId="38" fillId="16" borderId="2" xfId="0" applyFont="1" applyFill="1" applyBorder="1" applyAlignment="1">
      <alignment horizontal="center" wrapText="1"/>
    </xf>
    <xf numFmtId="0" fontId="38" fillId="16" borderId="23" xfId="0" applyFont="1" applyFill="1" applyBorder="1" applyAlignment="1">
      <alignment horizontal="center" wrapText="1"/>
    </xf>
    <xf numFmtId="0" fontId="38" fillId="4" borderId="22" xfId="0" applyFont="1" applyFill="1" applyBorder="1" applyAlignment="1">
      <alignment horizontal="center" wrapText="1"/>
    </xf>
    <xf numFmtId="0" fontId="38" fillId="4" borderId="2" xfId="0" applyFont="1" applyFill="1" applyBorder="1" applyAlignment="1">
      <alignment horizontal="center" wrapText="1"/>
    </xf>
    <xf numFmtId="0" fontId="38" fillId="4" borderId="23" xfId="0" applyFont="1" applyFill="1" applyBorder="1" applyAlignment="1">
      <alignment horizontal="center" wrapText="1"/>
    </xf>
    <xf numFmtId="0" fontId="38" fillId="3" borderId="22" xfId="0" applyFont="1" applyFill="1" applyBorder="1" applyAlignment="1">
      <alignment horizontal="center" wrapText="1"/>
    </xf>
    <xf numFmtId="0" fontId="38" fillId="3" borderId="2" xfId="0" applyFont="1" applyFill="1" applyBorder="1" applyAlignment="1">
      <alignment horizontal="center" wrapText="1"/>
    </xf>
    <xf numFmtId="0" fontId="38" fillId="3" borderId="23" xfId="0" applyFont="1" applyFill="1" applyBorder="1" applyAlignment="1">
      <alignment horizontal="center" wrapText="1"/>
    </xf>
    <xf numFmtId="0" fontId="38" fillId="5" borderId="22" xfId="0" applyFont="1" applyFill="1" applyBorder="1" applyAlignment="1">
      <alignment horizontal="center" wrapText="1"/>
    </xf>
    <xf numFmtId="0" fontId="38" fillId="5" borderId="2" xfId="0" applyFont="1" applyFill="1" applyBorder="1" applyAlignment="1">
      <alignment horizontal="center" wrapText="1"/>
    </xf>
    <xf numFmtId="0" fontId="38" fillId="5" borderId="23" xfId="0" applyFont="1" applyFill="1" applyBorder="1" applyAlignment="1">
      <alignment horizontal="center" wrapText="1"/>
    </xf>
    <xf numFmtId="0" fontId="38" fillId="12" borderId="22" xfId="0" applyFont="1" applyFill="1" applyBorder="1" applyAlignment="1">
      <alignment horizontal="center" wrapText="1"/>
    </xf>
    <xf numFmtId="0" fontId="38" fillId="12" borderId="2" xfId="0" applyFont="1" applyFill="1" applyBorder="1" applyAlignment="1">
      <alignment horizontal="center" wrapText="1"/>
    </xf>
    <xf numFmtId="0" fontId="38" fillId="12" borderId="23" xfId="0" applyFont="1" applyFill="1" applyBorder="1" applyAlignment="1">
      <alignment horizontal="center" wrapText="1"/>
    </xf>
    <xf numFmtId="0" fontId="38" fillId="11" borderId="22" xfId="0" applyFont="1" applyFill="1" applyBorder="1" applyAlignment="1">
      <alignment horizontal="center" wrapText="1"/>
    </xf>
    <xf numFmtId="0" fontId="38" fillId="11" borderId="2" xfId="0" applyFont="1" applyFill="1" applyBorder="1" applyAlignment="1">
      <alignment horizontal="center" wrapText="1"/>
    </xf>
    <xf numFmtId="0" fontId="38" fillId="11" borderId="23" xfId="0" applyFont="1" applyFill="1" applyBorder="1" applyAlignment="1">
      <alignment horizontal="center" wrapText="1"/>
    </xf>
    <xf numFmtId="0" fontId="38" fillId="9" borderId="22" xfId="0" applyFont="1" applyFill="1" applyBorder="1" applyAlignment="1">
      <alignment horizontal="center" wrapText="1"/>
    </xf>
    <xf numFmtId="0" fontId="38" fillId="9" borderId="2" xfId="0" applyFont="1" applyFill="1" applyBorder="1" applyAlignment="1">
      <alignment horizontal="center" wrapText="1"/>
    </xf>
    <xf numFmtId="0" fontId="38" fillId="9" borderId="23" xfId="0" applyFont="1" applyFill="1" applyBorder="1" applyAlignment="1">
      <alignment horizontal="center" wrapText="1"/>
    </xf>
    <xf numFmtId="166" fontId="44" fillId="16" borderId="19" xfId="0" applyNumberFormat="1" applyFont="1" applyFill="1" applyBorder="1"/>
    <xf numFmtId="166" fontId="44" fillId="19" borderId="19" xfId="0" applyNumberFormat="1" applyFont="1" applyFill="1" applyBorder="1" applyAlignment="1">
      <alignment horizontal="right" wrapText="1"/>
    </xf>
    <xf numFmtId="166" fontId="44" fillId="19" borderId="26" xfId="0" applyNumberFormat="1" applyFont="1" applyFill="1" applyBorder="1" applyAlignment="1">
      <alignment horizontal="right" wrapText="1"/>
    </xf>
    <xf numFmtId="166" fontId="44" fillId="19" borderId="19" xfId="0" applyNumberFormat="1" applyFont="1" applyFill="1" applyBorder="1"/>
    <xf numFmtId="166" fontId="44" fillId="14" borderId="19" xfId="0" applyNumberFormat="1" applyFont="1" applyFill="1" applyBorder="1"/>
    <xf numFmtId="166" fontId="44" fillId="13" borderId="19" xfId="0" applyNumberFormat="1" applyFont="1" applyFill="1" applyBorder="1"/>
    <xf numFmtId="166" fontId="44" fillId="12" borderId="19" xfId="0" applyNumberFormat="1" applyFont="1" applyFill="1" applyBorder="1"/>
    <xf numFmtId="166" fontId="44" fillId="4" borderId="19" xfId="0" applyNumberFormat="1" applyFont="1" applyFill="1" applyBorder="1"/>
    <xf numFmtId="166" fontId="44" fillId="5" borderId="19" xfId="0" applyNumberFormat="1" applyFont="1" applyFill="1" applyBorder="1"/>
    <xf numFmtId="166" fontId="44" fillId="2" borderId="19" xfId="0" applyNumberFormat="1" applyFont="1" applyFill="1" applyBorder="1"/>
    <xf numFmtId="166" fontId="44" fillId="3" borderId="19" xfId="0" applyNumberFormat="1" applyFont="1" applyFill="1" applyBorder="1"/>
    <xf numFmtId="171" fontId="44" fillId="3" borderId="0" xfId="0" applyNumberFormat="1" applyFont="1" applyFill="1" applyBorder="1" applyAlignment="1">
      <alignment horizontal="right" wrapText="1"/>
    </xf>
    <xf numFmtId="171" fontId="6" fillId="3" borderId="0" xfId="0" applyNumberFormat="1" applyFont="1" applyFill="1" applyBorder="1" applyAlignment="1">
      <alignment horizontal="right" wrapText="1"/>
    </xf>
    <xf numFmtId="171" fontId="6" fillId="3" borderId="0" xfId="0" applyNumberFormat="1" applyFont="1" applyFill="1" applyBorder="1"/>
    <xf numFmtId="40" fontId="44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171" fontId="44" fillId="4" borderId="0" xfId="0" applyNumberFormat="1" applyFont="1" applyFill="1" applyBorder="1" applyAlignment="1">
      <alignment wrapText="1"/>
    </xf>
    <xf numFmtId="171" fontId="6" fillId="4" borderId="0" xfId="0" applyNumberFormat="1" applyFont="1" applyFill="1" applyBorder="1" applyAlignment="1">
      <alignment wrapText="1"/>
    </xf>
    <xf numFmtId="171" fontId="6" fillId="4" borderId="0" xfId="0" applyNumberFormat="1" applyFont="1" applyFill="1" applyBorder="1" applyAlignment="1"/>
    <xf numFmtId="40" fontId="44" fillId="4" borderId="0" xfId="0" applyNumberFormat="1" applyFont="1" applyFill="1" applyBorder="1" applyAlignment="1"/>
    <xf numFmtId="166" fontId="44" fillId="4" borderId="19" xfId="0" applyNumberFormat="1" applyFont="1" applyFill="1" applyBorder="1" applyAlignment="1">
      <alignment horizontal="right"/>
    </xf>
    <xf numFmtId="171" fontId="6" fillId="4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E5"/>
      <color rgb="FFE2F2F6"/>
      <color rgb="FF371B03"/>
      <color rgb="FF0F4002"/>
      <color rgb="FF259905"/>
      <color rgb="FF4D2403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U.S. Quarterly % Wheat Use</a:t>
            </a:r>
            <a:endParaRPr lang="en-US"/>
          </a:p>
          <a:p>
            <a:pPr>
              <a:defRPr/>
            </a:pPr>
            <a:r>
              <a:rPr lang="en-US" sz="1200" b="0" i="0" baseline="0"/>
              <a:t>MY 1975/76 through MY 2016/17 (Source: USDA NASS)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29007525511595"/>
          <c:y val="0.20169798775153144"/>
          <c:w val="0.69341813601100688"/>
          <c:h val="0.607170183727033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Qrtly S-D(2)'!$A$112</c:f>
              <c:strCache>
                <c:ptCount val="1"/>
                <c:pt idx="0">
                  <c:v>Q1: Jun-Aug</c:v>
                </c:pt>
              </c:strCache>
            </c:strRef>
          </c:tx>
          <c:invertIfNegative val="0"/>
          <c:dLbls>
            <c:dLbl>
              <c:idx val="37"/>
              <c:numFmt formatCode="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C77-4D1A-8746-380A4E62869E}"/>
                </c:ext>
              </c:extLst>
            </c:dLbl>
            <c:dLbl>
              <c:idx val="38"/>
              <c:numFmt formatCode="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00206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77-4D1A-8746-380A4E62869E}"/>
                </c:ext>
              </c:extLst>
            </c:dLbl>
            <c:dLbl>
              <c:idx val="39"/>
              <c:numFmt formatCode="0.0%" sourceLinked="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6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BC77-4D1A-8746-380A4E62869E}"/>
                </c:ext>
              </c:extLst>
            </c:dLbl>
            <c:dLbl>
              <c:idx val="40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52A9-4850-B656-14A0AFA9FC59}"/>
                </c:ext>
              </c:extLst>
            </c:dLbl>
            <c:dLbl>
              <c:idx val="41"/>
              <c:spPr>
                <a:gradFill flip="none" rotWithShape="1">
                  <a:gsLst>
                    <a:gs pos="0">
                      <a:schemeClr val="accent6">
                        <a:lumMod val="5000"/>
                        <a:lumOff val="95000"/>
                      </a:schemeClr>
                    </a:gs>
                    <a:gs pos="74000">
                      <a:schemeClr val="accent6">
                        <a:lumMod val="45000"/>
                        <a:lumOff val="55000"/>
                      </a:schemeClr>
                    </a:gs>
                    <a:gs pos="83000">
                      <a:schemeClr val="accent6">
                        <a:lumMod val="45000"/>
                        <a:lumOff val="55000"/>
                      </a:schemeClr>
                    </a:gs>
                    <a:gs pos="100000">
                      <a:schemeClr val="accent6">
                        <a:lumMod val="30000"/>
                        <a:lumOff val="70000"/>
                      </a:schemeClr>
                    </a:gs>
                  </a:gsLst>
                  <a:lin ang="5400000" scaled="1"/>
                  <a:tileRect/>
                </a:gradFill>
              </c:spPr>
              <c:txPr>
                <a:bodyPr lIns="9144" tIns="9144" rIns="9144" bIns="9144"/>
                <a:lstStyle/>
                <a:p>
                  <a:pPr>
                    <a:defRPr sz="700" b="1"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E1AD-4B49-8D1F-5D1BCB94577A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 lIns="9144" tIns="9144" rIns="9144" bIns="9144"/>
              <a:lstStyle/>
              <a:p>
                <a:pPr>
                  <a:defRPr sz="7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S-D(2)'!$B$111:$AQ$111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S-D(2)'!$B$112:$AQ$112</c:f>
              <c:numCache>
                <c:formatCode>0.0%</c:formatCode>
                <c:ptCount val="42"/>
                <c:pt idx="0">
                  <c:v>0.24328618874618291</c:v>
                </c:pt>
                <c:pt idx="1">
                  <c:v>0.25237343443710164</c:v>
                </c:pt>
                <c:pt idx="2">
                  <c:v>0.26616799504556027</c:v>
                </c:pt>
                <c:pt idx="3">
                  <c:v>0.29236490175680274</c:v>
                </c:pt>
                <c:pt idx="4">
                  <c:v>0.26120995616839487</c:v>
                </c:pt>
                <c:pt idx="5">
                  <c:v>0.24810697115384611</c:v>
                </c:pt>
                <c:pt idx="6">
                  <c:v>0.27471192624945279</c:v>
                </c:pt>
                <c:pt idx="7">
                  <c:v>0.28807158686365991</c:v>
                </c:pt>
                <c:pt idx="8">
                  <c:v>0.27656047189046334</c:v>
                </c:pt>
                <c:pt idx="9">
                  <c:v>0.32476704312461518</c:v>
                </c:pt>
                <c:pt idx="10">
                  <c:v>0.33199177827874288</c:v>
                </c:pt>
                <c:pt idx="11">
                  <c:v>0.38405580953933632</c:v>
                </c:pt>
                <c:pt idx="12">
                  <c:v>0.355773279231546</c:v>
                </c:pt>
                <c:pt idx="13">
                  <c:v>0.34588411119390761</c:v>
                </c:pt>
                <c:pt idx="14">
                  <c:v>0.37139025363986883</c:v>
                </c:pt>
                <c:pt idx="15">
                  <c:v>0.35454543960869273</c:v>
                </c:pt>
                <c:pt idx="16">
                  <c:v>0.3319660008964575</c:v>
                </c:pt>
                <c:pt idx="17">
                  <c:v>0.33911085424284043</c:v>
                </c:pt>
                <c:pt idx="18">
                  <c:v>0.3279045968975754</c:v>
                </c:pt>
                <c:pt idx="19">
                  <c:v>0.34373837039922384</c:v>
                </c:pt>
                <c:pt idx="20">
                  <c:v>0.34894797006222894</c:v>
                </c:pt>
                <c:pt idx="21">
                  <c:v>0.41008168942381285</c:v>
                </c:pt>
                <c:pt idx="22">
                  <c:v>0.37929583141459605</c:v>
                </c:pt>
                <c:pt idx="23">
                  <c:v>0.37449806684915155</c:v>
                </c:pt>
                <c:pt idx="24">
                  <c:v>0.346579410880963</c:v>
                </c:pt>
                <c:pt idx="25">
                  <c:v>0.35358936522783752</c:v>
                </c:pt>
                <c:pt idx="26">
                  <c:v>0.32196386939353056</c:v>
                </c:pt>
                <c:pt idx="27">
                  <c:v>0.33553958763766234</c:v>
                </c:pt>
                <c:pt idx="28">
                  <c:v>0.34541593143058275</c:v>
                </c:pt>
                <c:pt idx="29">
                  <c:v>0.35019803473968514</c:v>
                </c:pt>
                <c:pt idx="30">
                  <c:v>0.34301282974010833</c:v>
                </c:pt>
                <c:pt idx="31">
                  <c:v>0.32050564338500426</c:v>
                </c:pt>
                <c:pt idx="32">
                  <c:v>0.35465983075589419</c:v>
                </c:pt>
                <c:pt idx="33">
                  <c:v>0.43160721621550757</c:v>
                </c:pt>
                <c:pt idx="34">
                  <c:v>0.34042280927475732</c:v>
                </c:pt>
                <c:pt idx="35">
                  <c:v>0.30200920516905649</c:v>
                </c:pt>
                <c:pt idx="36">
                  <c:v>0.32797060996449751</c:v>
                </c:pt>
                <c:pt idx="37">
                  <c:v>0.37700756447922107</c:v>
                </c:pt>
                <c:pt idx="38">
                  <c:v>0.41842474000555219</c:v>
                </c:pt>
                <c:pt idx="39">
                  <c:v>0.37387929143929993</c:v>
                </c:pt>
                <c:pt idx="40">
                  <c:v>0.38109294634979157</c:v>
                </c:pt>
                <c:pt idx="41">
                  <c:v>0.3448933511825078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7-4D1A-8746-380A4E62869E}"/>
            </c:ext>
          </c:extLst>
        </c:ser>
        <c:ser>
          <c:idx val="1"/>
          <c:order val="1"/>
          <c:tx>
            <c:strRef>
              <c:f>'6 Qrtly S-D(2)'!$A$113</c:f>
              <c:strCache>
                <c:ptCount val="1"/>
                <c:pt idx="0">
                  <c:v>Q2: Sep-Nov</c:v>
                </c:pt>
              </c:strCache>
            </c:strRef>
          </c:tx>
          <c:invertIfNegative val="0"/>
          <c:dLbls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77-4D1A-8746-380A4E62869E}"/>
                </c:ext>
              </c:extLst>
            </c:dLbl>
            <c:dLbl>
              <c:idx val="4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A9-4850-B656-14A0AFA9FC59}"/>
                </c:ext>
              </c:extLst>
            </c:dLbl>
            <c:dLbl>
              <c:idx val="4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AD-4B49-8D1F-5D1BCB94577A}"/>
                </c:ext>
              </c:extLst>
            </c:dLbl>
            <c:numFmt formatCode="0.0%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 Qrtly S-D(2)'!$B$111:$AQ$111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S-D(2)'!$B$113:$AQ$113</c:f>
              <c:numCache>
                <c:formatCode>0.0%</c:formatCode>
                <c:ptCount val="42"/>
                <c:pt idx="0">
                  <c:v>0.29135755133254471</c:v>
                </c:pt>
                <c:pt idx="1">
                  <c:v>0.28846266712053809</c:v>
                </c:pt>
                <c:pt idx="2">
                  <c:v>0.24852889854493593</c:v>
                </c:pt>
                <c:pt idx="3">
                  <c:v>0.28801658975556993</c:v>
                </c:pt>
                <c:pt idx="4">
                  <c:v>0.28708311324863545</c:v>
                </c:pt>
                <c:pt idx="5">
                  <c:v>0.27099881549609806</c:v>
                </c:pt>
                <c:pt idx="6">
                  <c:v>0.2744177980416409</c:v>
                </c:pt>
                <c:pt idx="7">
                  <c:v>0.24391071419705174</c:v>
                </c:pt>
                <c:pt idx="8">
                  <c:v>0.27492430359504283</c:v>
                </c:pt>
                <c:pt idx="9">
                  <c:v>0.31959328420021083</c:v>
                </c:pt>
                <c:pt idx="10">
                  <c:v>0.28825293523609397</c:v>
                </c:pt>
                <c:pt idx="11">
                  <c:v>0.22161968434767204</c:v>
                </c:pt>
                <c:pt idx="12">
                  <c:v>0.17900500404272998</c:v>
                </c:pt>
                <c:pt idx="13">
                  <c:v>0.22719173230056705</c:v>
                </c:pt>
                <c:pt idx="14">
                  <c:v>0.22599107297001783</c:v>
                </c:pt>
                <c:pt idx="15">
                  <c:v>0.21135417205790416</c:v>
                </c:pt>
                <c:pt idx="16">
                  <c:v>0.25444852536055074</c:v>
                </c:pt>
                <c:pt idx="17">
                  <c:v>0.21976061274367556</c:v>
                </c:pt>
                <c:pt idx="18">
                  <c:v>0.23384459507381175</c:v>
                </c:pt>
                <c:pt idx="19">
                  <c:v>0.24236562798126896</c:v>
                </c:pt>
                <c:pt idx="20">
                  <c:v>0.23479027014042461</c:v>
                </c:pt>
                <c:pt idx="21">
                  <c:v>0.22850668119231982</c:v>
                </c:pt>
                <c:pt idx="22">
                  <c:v>0.2088701807776914</c:v>
                </c:pt>
                <c:pt idx="23">
                  <c:v>0.21161563447852724</c:v>
                </c:pt>
                <c:pt idx="24">
                  <c:v>0.24337734537291075</c:v>
                </c:pt>
                <c:pt idx="25">
                  <c:v>0.23903483555232566</c:v>
                </c:pt>
                <c:pt idx="26">
                  <c:v>0.2606219656334926</c:v>
                </c:pt>
                <c:pt idx="27">
                  <c:v>0.22966833049933261</c:v>
                </c:pt>
                <c:pt idx="28">
                  <c:v>0.22803675705730994</c:v>
                </c:pt>
                <c:pt idx="29">
                  <c:v>0.23582586552619667</c:v>
                </c:pt>
                <c:pt idx="30">
                  <c:v>0.23876643186493252</c:v>
                </c:pt>
                <c:pt idx="31">
                  <c:v>0.22751654390643986</c:v>
                </c:pt>
                <c:pt idx="32">
                  <c:v>0.26208333945534545</c:v>
                </c:pt>
                <c:pt idx="33">
                  <c:v>0.2026003199049026</c:v>
                </c:pt>
                <c:pt idx="34">
                  <c:v>0.22501214911948758</c:v>
                </c:pt>
                <c:pt idx="35">
                  <c:v>0.2277832570450733</c:v>
                </c:pt>
                <c:pt idx="36">
                  <c:v>0.231931572955239</c:v>
                </c:pt>
                <c:pt idx="37">
                  <c:v>0.19883232591599326</c:v>
                </c:pt>
                <c:pt idx="38">
                  <c:v>0.18184868331353907</c:v>
                </c:pt>
                <c:pt idx="39">
                  <c:v>0.20448918513137906</c:v>
                </c:pt>
                <c:pt idx="40">
                  <c:v>0.19377170608134073</c:v>
                </c:pt>
                <c:pt idx="41">
                  <c:v>0.22172289156626504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77-4D1A-8746-380A4E62869E}"/>
            </c:ext>
          </c:extLst>
        </c:ser>
        <c:ser>
          <c:idx val="2"/>
          <c:order val="2"/>
          <c:tx>
            <c:strRef>
              <c:f>'6 Qrtly S-D(2)'!$A$114</c:f>
              <c:strCache>
                <c:ptCount val="1"/>
                <c:pt idx="0">
                  <c:v>Q3: Dec-Feb</c:v>
                </c:pt>
              </c:strCache>
            </c:strRef>
          </c:tx>
          <c:invertIfNegative val="0"/>
          <c:dLbls>
            <c:dLbl>
              <c:idx val="4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A9-4850-B656-14A0AFA9FC59}"/>
                </c:ext>
              </c:extLst>
            </c:dLbl>
            <c:dLbl>
              <c:idx val="4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AD-4B49-8D1F-5D1BCB94577A}"/>
                </c:ext>
              </c:extLst>
            </c:dLbl>
            <c:numFmt formatCode="0.0%" sourceLinked="0"/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9144" tIns="9144" rIns="9144" bIns="9144" anchor="ctr">
                <a:spAutoFit/>
              </a:bodyPr>
              <a:lstStyle/>
              <a:p>
                <a:pPr>
                  <a:defRPr sz="7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 Qrtly S-D(2)'!$B$111:$AQ$111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S-D(2)'!$B$114:$AQ$114</c:f>
              <c:numCache>
                <c:formatCode>0.0%</c:formatCode>
                <c:ptCount val="42"/>
                <c:pt idx="0">
                  <c:v>0.24390398051717546</c:v>
                </c:pt>
                <c:pt idx="1">
                  <c:v>0.21697792072118602</c:v>
                </c:pt>
                <c:pt idx="2">
                  <c:v>0.21847142623714741</c:v>
                </c:pt>
                <c:pt idx="3">
                  <c:v>0.20082387514751618</c:v>
                </c:pt>
                <c:pt idx="4">
                  <c:v>0.22425472371262034</c:v>
                </c:pt>
                <c:pt idx="5">
                  <c:v>0.24826679208472685</c:v>
                </c:pt>
                <c:pt idx="6">
                  <c:v>0.21448440089139947</c:v>
                </c:pt>
                <c:pt idx="7">
                  <c:v>0.23724920020456228</c:v>
                </c:pt>
                <c:pt idx="8">
                  <c:v>0.23042021100901897</c:v>
                </c:pt>
                <c:pt idx="9">
                  <c:v>0.20903716330898658</c:v>
                </c:pt>
                <c:pt idx="10">
                  <c:v>0.19906154050166777</c:v>
                </c:pt>
                <c:pt idx="11">
                  <c:v>0.19540215228674207</c:v>
                </c:pt>
                <c:pt idx="12">
                  <c:v>0.21639038240126984</c:v>
                </c:pt>
                <c:pt idx="13">
                  <c:v>0.20544482909567233</c:v>
                </c:pt>
                <c:pt idx="14">
                  <c:v>0.21761568812223056</c:v>
                </c:pt>
                <c:pt idx="15">
                  <c:v>0.21360966044035218</c:v>
                </c:pt>
                <c:pt idx="16">
                  <c:v>0.23467136381675482</c:v>
                </c:pt>
                <c:pt idx="17">
                  <c:v>0.22602177684058475</c:v>
                </c:pt>
                <c:pt idx="18">
                  <c:v>0.23692878202984893</c:v>
                </c:pt>
                <c:pt idx="19">
                  <c:v>0.21801806752552805</c:v>
                </c:pt>
                <c:pt idx="20">
                  <c:v>0.22113206501243488</c:v>
                </c:pt>
                <c:pt idx="21">
                  <c:v>0.18420908600455058</c:v>
                </c:pt>
                <c:pt idx="22">
                  <c:v>0.20737378336100087</c:v>
                </c:pt>
                <c:pt idx="23">
                  <c:v>0.19489448741937648</c:v>
                </c:pt>
                <c:pt idx="24">
                  <c:v>0.20394754762825718</c:v>
                </c:pt>
                <c:pt idx="25">
                  <c:v>0.20452292257200455</c:v>
                </c:pt>
                <c:pt idx="26">
                  <c:v>0.20483836674134687</c:v>
                </c:pt>
                <c:pt idx="27">
                  <c:v>0.21632059353522792</c:v>
                </c:pt>
                <c:pt idx="28">
                  <c:v>0.21789188065561449</c:v>
                </c:pt>
                <c:pt idx="29">
                  <c:v>0.20759690540220505</c:v>
                </c:pt>
                <c:pt idx="30">
                  <c:v>0.22163317994604356</c:v>
                </c:pt>
                <c:pt idx="31">
                  <c:v>0.23939979905295761</c:v>
                </c:pt>
                <c:pt idx="32">
                  <c:v>0.19292678563248739</c:v>
                </c:pt>
                <c:pt idx="33">
                  <c:v>0.18286411034096969</c:v>
                </c:pt>
                <c:pt idx="34">
                  <c:v>0.22666174063024055</c:v>
                </c:pt>
                <c:pt idx="35">
                  <c:v>0.22378254895514588</c:v>
                </c:pt>
                <c:pt idx="36">
                  <c:v>0.22165044990018437</c:v>
                </c:pt>
                <c:pt idx="37">
                  <c:v>0.19590772709574386</c:v>
                </c:pt>
                <c:pt idx="38">
                  <c:v>0.18887686998059999</c:v>
                </c:pt>
                <c:pt idx="39">
                  <c:v>0.21134864095946052</c:v>
                </c:pt>
                <c:pt idx="40">
                  <c:v>0.20943492710240916</c:v>
                </c:pt>
                <c:pt idx="41">
                  <c:v>0.19930879071842927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77-4D1A-8746-380A4E62869E}"/>
            </c:ext>
          </c:extLst>
        </c:ser>
        <c:ser>
          <c:idx val="3"/>
          <c:order val="3"/>
          <c:tx>
            <c:strRef>
              <c:f>'6 Qrtly S-D(2)'!$A$115</c:f>
              <c:strCache>
                <c:ptCount val="1"/>
                <c:pt idx="0">
                  <c:v>Q4: Mar-May</c:v>
                </c:pt>
              </c:strCache>
            </c:strRef>
          </c:tx>
          <c:invertIfNegative val="0"/>
          <c:dLbls>
            <c:dLbl>
              <c:idx val="40"/>
              <c:numFmt formatCode="0.0%" sourceLinked="0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9144" tIns="9144" rIns="9144" bIns="9144" anchor="ctr">
                  <a:spAutoFit/>
                </a:bodyPr>
                <a:lstStyle/>
                <a:p>
                  <a:pPr>
                    <a:defRPr sz="700" b="1"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E1AD-4B49-8D1F-5D1BCB94577A}"/>
                </c:ext>
              </c:extLst>
            </c:dLbl>
            <c:numFmt formatCode="0.0%" sourceLinked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S-D(2)'!$B$111:$AQ$111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S-D(2)'!$B$115:$AQ$115</c:f>
              <c:numCache>
                <c:formatCode>0.0%</c:formatCode>
                <c:ptCount val="42"/>
                <c:pt idx="0">
                  <c:v>0.2214522794040969</c:v>
                </c:pt>
                <c:pt idx="1">
                  <c:v>0.24218597772117428</c:v>
                </c:pt>
                <c:pt idx="2">
                  <c:v>0.26683168017235642</c:v>
                </c:pt>
                <c:pt idx="3">
                  <c:v>0.21879463334011115</c:v>
                </c:pt>
                <c:pt idx="4">
                  <c:v>0.22745220687034925</c:v>
                </c:pt>
                <c:pt idx="5">
                  <c:v>0.23262742126532887</c:v>
                </c:pt>
                <c:pt idx="6">
                  <c:v>0.23638587481750684</c:v>
                </c:pt>
                <c:pt idx="7">
                  <c:v>0.2307684987347261</c:v>
                </c:pt>
                <c:pt idx="8">
                  <c:v>0.21809501350547483</c:v>
                </c:pt>
                <c:pt idx="9">
                  <c:v>0.14660250936618738</c:v>
                </c:pt>
                <c:pt idx="10">
                  <c:v>0.18069374598349536</c:v>
                </c:pt>
                <c:pt idx="11">
                  <c:v>0.19892235382624959</c:v>
                </c:pt>
                <c:pt idx="12">
                  <c:v>0.24883133432445426</c:v>
                </c:pt>
                <c:pt idx="13">
                  <c:v>0.22147932740985291</c:v>
                </c:pt>
                <c:pt idx="14">
                  <c:v>0.18500298526788286</c:v>
                </c:pt>
                <c:pt idx="15">
                  <c:v>0.22049072789305099</c:v>
                </c:pt>
                <c:pt idx="16">
                  <c:v>0.17891410992623696</c:v>
                </c:pt>
                <c:pt idx="17">
                  <c:v>0.21510675617289921</c:v>
                </c:pt>
                <c:pt idx="18">
                  <c:v>0.20132202599876389</c:v>
                </c:pt>
                <c:pt idx="19">
                  <c:v>0.19587793409397908</c:v>
                </c:pt>
                <c:pt idx="20">
                  <c:v>0.19512969478491149</c:v>
                </c:pt>
                <c:pt idx="21">
                  <c:v>0.17720254337931676</c:v>
                </c:pt>
                <c:pt idx="22">
                  <c:v>0.20446020444671162</c:v>
                </c:pt>
                <c:pt idx="23">
                  <c:v>0.21899181125294465</c:v>
                </c:pt>
                <c:pt idx="24">
                  <c:v>0.20609569611786907</c:v>
                </c:pt>
                <c:pt idx="25">
                  <c:v>0.2028528766478323</c:v>
                </c:pt>
                <c:pt idx="26">
                  <c:v>0.21257579823162992</c:v>
                </c:pt>
                <c:pt idx="27">
                  <c:v>0.21847148832777705</c:v>
                </c:pt>
                <c:pt idx="28">
                  <c:v>0.20865543085649285</c:v>
                </c:pt>
                <c:pt idx="29">
                  <c:v>0.2063791943319131</c:v>
                </c:pt>
                <c:pt idx="30">
                  <c:v>0.19658755844891554</c:v>
                </c:pt>
                <c:pt idx="31">
                  <c:v>0.21257801365559828</c:v>
                </c:pt>
                <c:pt idx="32">
                  <c:v>0.19033004415627294</c:v>
                </c:pt>
                <c:pt idx="33">
                  <c:v>0.18292835353862022</c:v>
                </c:pt>
                <c:pt idx="34">
                  <c:v>0.20790330097551454</c:v>
                </c:pt>
                <c:pt idx="35">
                  <c:v>0.24642498883072436</c:v>
                </c:pt>
                <c:pt idx="36">
                  <c:v>0.21844736718007909</c:v>
                </c:pt>
                <c:pt idx="37">
                  <c:v>0.22825238250904178</c:v>
                </c:pt>
                <c:pt idx="38">
                  <c:v>0.21084970670030861</c:v>
                </c:pt>
                <c:pt idx="39">
                  <c:v>0.21028288246986057</c:v>
                </c:pt>
                <c:pt idx="40">
                  <c:v>0.21570042046645851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77-4D1A-8746-380A4E628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7920928"/>
        <c:axId val="383862512"/>
      </c:barChart>
      <c:catAx>
        <c:axId val="37792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4500000" vert="horz"/>
          <a:lstStyle/>
          <a:p>
            <a:pPr>
              <a:defRPr/>
            </a:pPr>
            <a:endParaRPr lang="en-US"/>
          </a:p>
        </c:txPr>
        <c:crossAx val="383862512"/>
        <c:crosses val="autoZero"/>
        <c:auto val="1"/>
        <c:lblAlgn val="ctr"/>
        <c:lblOffset val="100"/>
        <c:tickLblSkip val="1"/>
        <c:noMultiLvlLbl val="0"/>
      </c:catAx>
      <c:valAx>
        <c:axId val="38386251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Marketing Year Use</a:t>
                </a:r>
              </a:p>
            </c:rich>
          </c:tx>
          <c:layout>
            <c:manualLayout>
              <c:xMode val="edge"/>
              <c:yMode val="edge"/>
              <c:x val="1.5044053103320592E-2"/>
              <c:y val="0.31642064741907255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crossAx val="3779209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2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093923864417405"/>
          <c:y val="0.15326376202974629"/>
          <c:w val="0.17835646501308319"/>
          <c:h val="0.5582726159230097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Wheat Total Supply &amp; Quarterly Stocks </a:t>
            </a:r>
          </a:p>
          <a:p>
            <a:pPr>
              <a:defRPr/>
            </a:pPr>
            <a:r>
              <a:rPr lang="en-US" sz="1200" b="0" i="0" baseline="0"/>
              <a:t>1975/76 - 2017/18 Marketing Years </a:t>
            </a:r>
            <a:r>
              <a:rPr lang="en-US" sz="1000" b="0" i="0" baseline="0"/>
              <a:t>(Source: USDA)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942938762489007E-2"/>
          <c:y val="0.18139725181411206"/>
          <c:w val="0.77808539828475198"/>
          <c:h val="0.531548009623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 Qrtly S-D(2)'!$A$143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72-4B2D-8F7C-B5D0134F4D6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72-4B2D-8F7C-B5D0134F4D6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72-4B2D-8F7C-B5D0134F4D6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72-4B2D-8F7C-B5D0134F4D66}"/>
              </c:ext>
            </c:extLst>
          </c:dPt>
          <c:dLbls>
            <c:dLbl>
              <c:idx val="41"/>
              <c:layout>
                <c:manualLayout>
                  <c:x val="-4.5481392783629192E-2"/>
                  <c:y val="-2.1984457825124801E-2"/>
                </c:manualLayout>
              </c:layout>
              <c:tx>
                <c:rich>
                  <a:bodyPr rot="0"/>
                  <a:lstStyle/>
                  <a:p>
                    <a:pPr>
                      <a:defRPr sz="800" b="1">
                        <a:solidFill>
                          <a:srgbClr val="7030A0"/>
                        </a:solidFill>
                      </a:defRPr>
                    </a:pPr>
                    <a:r>
                      <a:rPr lang="en-US" sz="800" b="1">
                        <a:solidFill>
                          <a:srgbClr val="7030A0"/>
                        </a:solidFill>
                      </a:rPr>
                      <a:t>Total</a:t>
                    </a:r>
                    <a:r>
                      <a:rPr lang="en-US" sz="800" b="1" baseline="0">
                        <a:solidFill>
                          <a:srgbClr val="7030A0"/>
                        </a:solidFill>
                      </a:rPr>
                      <a:t> Supply</a:t>
                    </a:r>
                  </a:p>
                  <a:p>
                    <a:pPr>
                      <a:defRPr sz="800" b="1">
                        <a:solidFill>
                          <a:srgbClr val="7030A0"/>
                        </a:solidFill>
                      </a:defRPr>
                    </a:pPr>
                    <a:r>
                      <a:rPr lang="en-US" sz="800" b="1" baseline="0">
                        <a:solidFill>
                          <a:srgbClr val="7030A0"/>
                        </a:solidFill>
                      </a:rPr>
                      <a:t>3.400 bb in</a:t>
                    </a:r>
                  </a:p>
                  <a:p>
                    <a:pPr>
                      <a:defRPr sz="800" b="1">
                        <a:solidFill>
                          <a:srgbClr val="7030A0"/>
                        </a:solidFill>
                      </a:defRPr>
                    </a:pPr>
                    <a:r>
                      <a:rPr lang="en-US" sz="800" b="1" baseline="0">
                        <a:solidFill>
                          <a:srgbClr val="7030A0"/>
                        </a:solidFill>
                      </a:rPr>
                      <a:t>MY 2016/17</a:t>
                    </a:r>
                    <a:endParaRPr lang="en-US" sz="800" b="1">
                      <a:solidFill>
                        <a:srgbClr val="7030A0"/>
                      </a:solidFill>
                    </a:endParaRP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 w="3175">
                  <a:solidFill>
                    <a:srgbClr val="7030A0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F5-4CE9-9C0B-17531A041DB0}"/>
                </c:ext>
              </c:extLst>
            </c:dLbl>
            <c:dLbl>
              <c:idx val="42"/>
              <c:layout>
                <c:manualLayout>
                  <c:x val="4.20898526855156E-2"/>
                  <c:y val="-3.9215686274509776E-2"/>
                </c:manualLayout>
              </c:layout>
              <c:tx>
                <c:rich>
                  <a:bodyPr rot="0"/>
                  <a:lstStyle/>
                  <a:p>
                    <a:pPr>
                      <a:defRPr sz="1000" b="1">
                        <a:solidFill>
                          <a:srgbClr val="002060"/>
                        </a:solidFill>
                      </a:defRPr>
                    </a:pPr>
                    <a:r>
                      <a:rPr lang="en-US" sz="800" b="1">
                        <a:solidFill>
                          <a:srgbClr val="002060"/>
                        </a:solidFill>
                      </a:rPr>
                      <a:t>Total Supply</a:t>
                    </a:r>
                  </a:p>
                  <a:p>
                    <a:pPr>
                      <a:defRPr sz="1000" b="1">
                        <a:solidFill>
                          <a:srgbClr val="002060"/>
                        </a:solidFill>
                      </a:defRPr>
                    </a:pPr>
                    <a:r>
                      <a:rPr lang="en-US" sz="800" b="1">
                        <a:solidFill>
                          <a:srgbClr val="002060"/>
                        </a:solidFill>
                      </a:rPr>
                      <a:t>3.105 bb </a:t>
                    </a:r>
                  </a:p>
                  <a:p>
                    <a:pPr>
                      <a:defRPr sz="1000" b="1">
                        <a:solidFill>
                          <a:srgbClr val="002060"/>
                        </a:solidFill>
                      </a:defRPr>
                    </a:pPr>
                    <a:r>
                      <a:rPr lang="en-US" sz="800" b="1">
                        <a:solidFill>
                          <a:srgbClr val="002060"/>
                        </a:solidFill>
                      </a:rPr>
                      <a:t>MY 2017/18</a:t>
                    </a: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 w="3175">
                  <a:solidFill>
                    <a:srgbClr val="002060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CE-49CA-8B1C-EAFD31B6C4CF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S-D(2)'!$B$142:$AR$142</c:f>
              <c:strCache>
                <c:ptCount val="43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  <c:pt idx="42">
                  <c:v>2017-18</c:v>
                </c:pt>
              </c:strCache>
            </c:strRef>
          </c:cat>
          <c:val>
            <c:numRef>
              <c:f>'6 Qrtly S-D(2)'!$B$143:$AR$143</c:f>
              <c:numCache>
                <c:formatCode>0.00</c:formatCode>
                <c:ptCount val="43"/>
                <c:pt idx="0">
                  <c:v>2.564327</c:v>
                </c:pt>
                <c:pt idx="1">
                  <c:v>2.8171090000000003</c:v>
                </c:pt>
                <c:pt idx="2">
                  <c:v>3.160676</c:v>
                </c:pt>
                <c:pt idx="3">
                  <c:v>2.9552320000000001</c:v>
                </c:pt>
                <c:pt idx="4">
                  <c:v>3.0602589999999998</c:v>
                </c:pt>
                <c:pt idx="5">
                  <c:v>3.2854329999999998</c:v>
                </c:pt>
                <c:pt idx="6">
                  <c:v>3.7772700000000006</c:v>
                </c:pt>
                <c:pt idx="7">
                  <c:v>3.9319310000000001</c:v>
                </c:pt>
                <c:pt idx="8">
                  <c:v>3.9387270000000005</c:v>
                </c:pt>
                <c:pt idx="9">
                  <c:v>4.0028630000000005</c:v>
                </c:pt>
                <c:pt idx="10">
                  <c:v>3.8656409999999997</c:v>
                </c:pt>
                <c:pt idx="11">
                  <c:v>4.0168010000000001</c:v>
                </c:pt>
                <c:pt idx="12">
                  <c:v>3.944674</c:v>
                </c:pt>
                <c:pt idx="13">
                  <c:v>3.0957140000000001</c:v>
                </c:pt>
                <c:pt idx="14">
                  <c:v>2.7607109999999997</c:v>
                </c:pt>
                <c:pt idx="15">
                  <c:v>3.3026399999999998</c:v>
                </c:pt>
                <c:pt idx="16">
                  <c:v>2.8889670000000001</c:v>
                </c:pt>
                <c:pt idx="17">
                  <c:v>3.0118200000000002</c:v>
                </c:pt>
                <c:pt idx="18">
                  <c:v>3.0359090000000002</c:v>
                </c:pt>
                <c:pt idx="19">
                  <c:v>2.9814120000000002</c:v>
                </c:pt>
                <c:pt idx="20">
                  <c:v>2.7572260000000002</c:v>
                </c:pt>
                <c:pt idx="21">
                  <c:v>2.7457409999999998</c:v>
                </c:pt>
                <c:pt idx="22">
                  <c:v>3.0199959999999999</c:v>
                </c:pt>
                <c:pt idx="23" formatCode="0.000">
                  <c:v>3.3727849999999999</c:v>
                </c:pt>
                <c:pt idx="24" formatCode="0.000">
                  <c:v>3.3359890000000001</c:v>
                </c:pt>
                <c:pt idx="25" formatCode="0.000">
                  <c:v>3.2677330000000002</c:v>
                </c:pt>
                <c:pt idx="26">
                  <c:v>2.9311860000000003</c:v>
                </c:pt>
                <c:pt idx="27">
                  <c:v>2.4603640000000002</c:v>
                </c:pt>
                <c:pt idx="28">
                  <c:v>2.8988580000000002</c:v>
                </c:pt>
                <c:pt idx="29">
                  <c:v>2.7737989999999999</c:v>
                </c:pt>
                <c:pt idx="30" formatCode="0.000">
                  <c:v>2.72478</c:v>
                </c:pt>
                <c:pt idx="31" formatCode="0.000">
                  <c:v>2.501468</c:v>
                </c:pt>
                <c:pt idx="32" formatCode="0.000">
                  <c:v>2.619872</c:v>
                </c:pt>
                <c:pt idx="33" formatCode="0.000">
                  <c:v>2.9446850000000002</c:v>
                </c:pt>
                <c:pt idx="34" formatCode="0.000">
                  <c:v>2.9840130000000005</c:v>
                </c:pt>
                <c:pt idx="35" formatCode="0.000">
                  <c:v>3.2355779999999998</c:v>
                </c:pt>
                <c:pt idx="36" formatCode="0.000">
                  <c:v>2.9692250000000002</c:v>
                </c:pt>
                <c:pt idx="37" formatCode="0.000">
                  <c:v>3.1192439999999997</c:v>
                </c:pt>
                <c:pt idx="38" formatCode="0.000">
                  <c:v>3.0253350000000001</c:v>
                </c:pt>
                <c:pt idx="39" formatCode="0.000">
                  <c:v>2.7678599999999998</c:v>
                </c:pt>
                <c:pt idx="40" formatCode="0.000">
                  <c:v>2.9272449999999997</c:v>
                </c:pt>
                <c:pt idx="41" formatCode="0.000">
                  <c:v>3.4002780000000001</c:v>
                </c:pt>
                <c:pt idx="42" formatCode="0.000">
                  <c:v>3.1045250000000002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72-4B2D-8F7C-B5D0134F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83863296"/>
        <c:axId val="383863688"/>
      </c:barChart>
      <c:lineChart>
        <c:grouping val="standard"/>
        <c:varyColors val="0"/>
        <c:ser>
          <c:idx val="1"/>
          <c:order val="1"/>
          <c:tx>
            <c:strRef>
              <c:f>'6 Qrtly S-D(2)'!$A$144</c:f>
              <c:strCache>
                <c:ptCount val="1"/>
                <c:pt idx="0">
                  <c:v>Sept 1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7-1672-4B2D-8F7C-B5D0134F4D6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9-1672-4B2D-8F7C-B5D0134F4D66}"/>
              </c:ext>
            </c:extLst>
          </c:dPt>
          <c:dLbls>
            <c:dLbl>
              <c:idx val="41"/>
              <c:layout>
                <c:manualLayout>
                  <c:x val="1.8350307367648408E-3"/>
                  <c:y val="-2.3148148148148209E-2"/>
                </c:manualLayout>
              </c:layout>
              <c:tx>
                <c:rich>
                  <a:bodyPr wrap="square" lIns="9144" tIns="9144" rIns="9144" bIns="9144" anchor="ctr">
                    <a:spAutoFit/>
                  </a:bodyPr>
                  <a:lstStyle/>
                  <a:p>
                    <a:pPr>
                      <a:defRPr sz="800" b="1">
                        <a:solidFill>
                          <a:schemeClr val="accent2">
                            <a:lumMod val="75000"/>
                          </a:schemeClr>
                        </a:solidFill>
                      </a:defRPr>
                    </a:pPr>
                    <a:fld id="{8A04C6CB-9D4C-4694-8C9D-5A1EAF80A334}" type="VALUE">
                      <a:rPr lang="en-US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>
                        <a:defRPr sz="800" b="1"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 bb</a:t>
                    </a:r>
                  </a:p>
                </c:rich>
              </c:tx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D3CE-49CA-8B1C-EAFD31B6C4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S-D(2)'!$B$144:$AQ$144</c:f>
              <c:numCache>
                <c:formatCode>0.00</c:formatCode>
                <c:ptCount val="42"/>
                <c:pt idx="0">
                  <c:v>2.1006999999999998</c:v>
                </c:pt>
                <c:pt idx="1">
                  <c:v>2.3851999999999998</c:v>
                </c:pt>
                <c:pt idx="2">
                  <c:v>2.6316999999999999</c:v>
                </c:pt>
                <c:pt idx="3">
                  <c:v>2.3601000000000001</c:v>
                </c:pt>
                <c:pt idx="4">
                  <c:v>2.4950000000000001</c:v>
                </c:pt>
                <c:pt idx="5">
                  <c:v>2.714</c:v>
                </c:pt>
                <c:pt idx="6">
                  <c:v>3.056</c:v>
                </c:pt>
                <c:pt idx="7">
                  <c:v>3.2293000000000003</c:v>
                </c:pt>
                <c:pt idx="8">
                  <c:v>3.2330999999999999</c:v>
                </c:pt>
                <c:pt idx="9">
                  <c:v>3.1600999999999999</c:v>
                </c:pt>
                <c:pt idx="10">
                  <c:v>3.2035</c:v>
                </c:pt>
                <c:pt idx="11">
                  <c:v>3.1565050000000001</c:v>
                </c:pt>
                <c:pt idx="12" formatCode="0.000">
                  <c:v>2.9764620000000002</c:v>
                </c:pt>
                <c:pt idx="13">
                  <c:v>2.253552</c:v>
                </c:pt>
                <c:pt idx="14">
                  <c:v>1.9180460000000001</c:v>
                </c:pt>
                <c:pt idx="15">
                  <c:v>2.4110880000000003</c:v>
                </c:pt>
                <c:pt idx="16">
                  <c:v>2.0547359999999997</c:v>
                </c:pt>
                <c:pt idx="17">
                  <c:v>2.120565</c:v>
                </c:pt>
                <c:pt idx="18">
                  <c:v>2.1326070000000001</c:v>
                </c:pt>
                <c:pt idx="19">
                  <c:v>2.0694940000000002</c:v>
                </c:pt>
                <c:pt idx="20">
                  <c:v>1.8810989999999999</c:v>
                </c:pt>
                <c:pt idx="21">
                  <c:v>1.7241959999999998</c:v>
                </c:pt>
                <c:pt idx="22">
                  <c:v>2.0763479999999999</c:v>
                </c:pt>
                <c:pt idx="23" formatCode="0.000">
                  <c:v>2.3853149999999999</c:v>
                </c:pt>
                <c:pt idx="24" formatCode="0.000">
                  <c:v>2.4450430000000001</c:v>
                </c:pt>
                <c:pt idx="25" formatCode="0.000">
                  <c:v>2.3526700000000003</c:v>
                </c:pt>
                <c:pt idx="26">
                  <c:v>2.1558139999999999</c:v>
                </c:pt>
                <c:pt idx="27">
                  <c:v>1.7489870000000001</c:v>
                </c:pt>
                <c:pt idx="28">
                  <c:v>2.0389719999999998</c:v>
                </c:pt>
                <c:pt idx="29">
                  <c:v>1.938407</c:v>
                </c:pt>
                <c:pt idx="30" formatCode="0.000">
                  <c:v>1.9232909999999999</c:v>
                </c:pt>
                <c:pt idx="31" formatCode="0.000">
                  <c:v>1.750545</c:v>
                </c:pt>
                <c:pt idx="32" formatCode="0.000">
                  <c:v>1.7169269999999999</c:v>
                </c:pt>
                <c:pt idx="33" formatCode="0.000">
                  <c:v>1.857883</c:v>
                </c:pt>
                <c:pt idx="34" formatCode="0.000">
                  <c:v>2.2093380000000002</c:v>
                </c:pt>
                <c:pt idx="35" formatCode="0.000">
                  <c:v>2.4496170000000004</c:v>
                </c:pt>
                <c:pt idx="36" formatCode="0.000">
                  <c:v>2.1466689999999997</c:v>
                </c:pt>
                <c:pt idx="37" formatCode="0.000">
                  <c:v>2.1151089999999999</c:v>
                </c:pt>
                <c:pt idx="38" formatCode="0.000">
                  <c:v>1.869637</c:v>
                </c:pt>
                <c:pt idx="39" formatCode="0.000">
                  <c:v>1.9072200000000001</c:v>
                </c:pt>
                <c:pt idx="40" formatCode="0.000">
                  <c:v>2.097089</c:v>
                </c:pt>
                <c:pt idx="41" formatCode="0.000">
                  <c:v>2.5450300000000001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72-4B2D-8F7C-B5D0134F4D66}"/>
            </c:ext>
          </c:extLst>
        </c:ser>
        <c:ser>
          <c:idx val="2"/>
          <c:order val="2"/>
          <c:tx>
            <c:strRef>
              <c:f>'6 Qrtly S-D(2)'!$A$145</c:f>
              <c:strCache>
                <c:ptCount val="1"/>
                <c:pt idx="0">
                  <c:v>Dec 1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B-1672-4B2D-8F7C-B5D0134F4D6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C-1672-4B2D-8F7C-B5D0134F4D66}"/>
              </c:ext>
            </c:extLst>
          </c:dPt>
          <c:dLbls>
            <c:dLbl>
              <c:idx val="41"/>
              <c:layout>
                <c:manualLayout>
                  <c:x val="5.5050922102945227E-3"/>
                  <c:y val="-1.984126984126984E-2"/>
                </c:manualLayout>
              </c:layout>
              <c:tx>
                <c:rich>
                  <a:bodyPr wrap="square" lIns="9144" tIns="9144" rIns="9144" bIns="9144" anchor="ctr">
                    <a:spAutoFit/>
                  </a:bodyPr>
                  <a:lstStyle/>
                  <a:p>
                    <a:pPr>
                      <a:defRPr sz="800" b="1">
                        <a:solidFill>
                          <a:srgbClr val="0F4002"/>
                        </a:solidFill>
                      </a:defRPr>
                    </a:pPr>
                    <a:fld id="{7904BC19-4FBF-4427-BB40-4F2A2E294EC8}" type="VALUE">
                      <a:rPr lang="en-US" sz="800" b="1"/>
                      <a:pPr>
                        <a:defRPr sz="800" b="1">
                          <a:solidFill>
                            <a:srgbClr val="0F4002"/>
                          </a:solidFill>
                        </a:defRPr>
                      </a:pPr>
                      <a:t>[VALUE]</a:t>
                    </a:fld>
                    <a:r>
                      <a:rPr lang="en-US" sz="800" b="1"/>
                      <a:t> bb</a:t>
                    </a:r>
                  </a:p>
                </c:rich>
              </c:tx>
              <c:spPr>
                <a:solidFill>
                  <a:schemeClr val="accent3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3CE-49CA-8B1C-EAFD31B6C4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F400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S-D(2)'!$B$145:$AQ$145</c:f>
              <c:numCache>
                <c:formatCode>0.00</c:formatCode>
                <c:ptCount val="42"/>
                <c:pt idx="0">
                  <c:v>1.5483</c:v>
                </c:pt>
                <c:pt idx="1">
                  <c:v>1.8942000000000001</c:v>
                </c:pt>
                <c:pt idx="2">
                  <c:v>2.1394000000000002</c:v>
                </c:pt>
                <c:pt idx="3">
                  <c:v>1.7755999999999998</c:v>
                </c:pt>
                <c:pt idx="4">
                  <c:v>1.8759999999999999</c:v>
                </c:pt>
                <c:pt idx="5">
                  <c:v>2.0923000000000003</c:v>
                </c:pt>
                <c:pt idx="6">
                  <c:v>2.3384</c:v>
                </c:pt>
                <c:pt idx="7">
                  <c:v>2.6428000000000003</c:v>
                </c:pt>
                <c:pt idx="8">
                  <c:v>2.5356999999999998</c:v>
                </c:pt>
                <c:pt idx="9">
                  <c:v>2.3384999999999998</c:v>
                </c:pt>
                <c:pt idx="10">
                  <c:v>2.6434000000000002</c:v>
                </c:pt>
                <c:pt idx="11">
                  <c:v>2.6734899999999997</c:v>
                </c:pt>
                <c:pt idx="12" formatCode="0.000">
                  <c:v>2.5005680000000003</c:v>
                </c:pt>
                <c:pt idx="13">
                  <c:v>1.715902</c:v>
                </c:pt>
                <c:pt idx="14">
                  <c:v>1.42249</c:v>
                </c:pt>
                <c:pt idx="15">
                  <c:v>1.909934</c:v>
                </c:pt>
                <c:pt idx="16">
                  <c:v>1.4478</c:v>
                </c:pt>
                <c:pt idx="17">
                  <c:v>1.5917349999999999</c:v>
                </c:pt>
                <c:pt idx="18">
                  <c:v>1.585734</c:v>
                </c:pt>
                <c:pt idx="19">
                  <c:v>1.491104</c:v>
                </c:pt>
                <c:pt idx="20">
                  <c:v>1.3382670000000001</c:v>
                </c:pt>
                <c:pt idx="21">
                  <c:v>1.2188099999999999</c:v>
                </c:pt>
                <c:pt idx="22">
                  <c:v>1.6192420000000001</c:v>
                </c:pt>
                <c:pt idx="23" formatCode="0.000">
                  <c:v>1.8956809999999999</c:v>
                </c:pt>
                <c:pt idx="24" formatCode="0.000">
                  <c:v>1.8837439999999999</c:v>
                </c:pt>
                <c:pt idx="25" formatCode="0.000">
                  <c:v>1.806125</c:v>
                </c:pt>
                <c:pt idx="26">
                  <c:v>1.6234549999999999</c:v>
                </c:pt>
                <c:pt idx="27">
                  <c:v>1.319869</c:v>
                </c:pt>
                <c:pt idx="28">
                  <c:v>1.5202840000000002</c:v>
                </c:pt>
                <c:pt idx="29">
                  <c:v>1.430326</c:v>
                </c:pt>
                <c:pt idx="30" formatCode="0.000">
                  <c:v>1.429424</c:v>
                </c:pt>
                <c:pt idx="31" formatCode="0.000">
                  <c:v>1.3146579999999999</c:v>
                </c:pt>
                <c:pt idx="32" formatCode="0.000">
                  <c:v>1.1319380000000001</c:v>
                </c:pt>
                <c:pt idx="33" formatCode="0.000">
                  <c:v>1.4220889999999999</c:v>
                </c:pt>
                <c:pt idx="34" formatCode="0.000">
                  <c:v>1.7816910000000001</c:v>
                </c:pt>
                <c:pt idx="35" formatCode="0.000">
                  <c:v>1.9329459999999998</c:v>
                </c:pt>
                <c:pt idx="36" formatCode="0.000">
                  <c:v>1.6625179999999999</c:v>
                </c:pt>
                <c:pt idx="37" formatCode="0.000">
                  <c:v>1.670579</c:v>
                </c:pt>
                <c:pt idx="38" formatCode="0.000">
                  <c:v>1.4748510000000001</c:v>
                </c:pt>
                <c:pt idx="39" formatCode="0.000">
                  <c:v>1.52963</c:v>
                </c:pt>
                <c:pt idx="40" formatCode="0.000">
                  <c:v>1.7459069999999999</c:v>
                </c:pt>
                <c:pt idx="41" formatCode="0.000">
                  <c:v>2.0773220000000001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672-4B2D-8F7C-B5D0134F4D66}"/>
            </c:ext>
          </c:extLst>
        </c:ser>
        <c:ser>
          <c:idx val="3"/>
          <c:order val="3"/>
          <c:tx>
            <c:strRef>
              <c:f>'6 Qrtly S-D(2)'!$A$146</c:f>
              <c:strCache>
                <c:ptCount val="1"/>
                <c:pt idx="0">
                  <c:v>March 1</c:v>
                </c:pt>
              </c:strCache>
            </c:strRef>
          </c:tx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0E-1672-4B2D-8F7C-B5D0134F4D66}"/>
              </c:ext>
            </c:extLst>
          </c:dPt>
          <c:dPt>
            <c:idx val="38"/>
            <c:marker>
              <c:symbol val="circle"/>
              <c:size val="4"/>
              <c:spPr>
                <a:solidFill>
                  <a:schemeClr val="accent4">
                    <a:lumMod val="7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672-4B2D-8F7C-B5D0134F4D66}"/>
              </c:ext>
            </c:extLst>
          </c:dPt>
          <c:dLbls>
            <c:dLbl>
              <c:idx val="41"/>
              <c:layout>
                <c:manualLayout>
                  <c:x val="0"/>
                  <c:y val="-1.6534391534391596E-2"/>
                </c:manualLayout>
              </c:layout>
              <c:tx>
                <c:rich>
                  <a:bodyPr wrap="square" lIns="9144" tIns="9144" rIns="9144" bIns="9144" anchor="ctr">
                    <a:spAutoFit/>
                  </a:bodyPr>
                  <a:lstStyle/>
                  <a:p>
                    <a:pPr>
                      <a:defRPr sz="800" b="1">
                        <a:solidFill>
                          <a:srgbClr val="7030A0"/>
                        </a:solidFill>
                      </a:defRPr>
                    </a:pPr>
                    <a:fld id="{DD0D8341-89BD-4EAC-A4D3-C49D1769AAF1}" type="VALUE">
                      <a:rPr lang="en-US"/>
                      <a:pPr>
                        <a:defRPr sz="800" b="1">
                          <a:solidFill>
                            <a:srgbClr val="7030A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bb</a:t>
                    </a:r>
                  </a:p>
                </c:rich>
              </c:tx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3CE-49CA-8B1C-EAFD31B6C4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S-D(2)'!$B$146:$AQ$146</c:f>
              <c:numCache>
                <c:formatCode>0.00</c:formatCode>
                <c:ptCount val="42"/>
                <c:pt idx="0">
                  <c:v>1.0854999999999999</c:v>
                </c:pt>
                <c:pt idx="1">
                  <c:v>1.5249000000000001</c:v>
                </c:pt>
                <c:pt idx="2">
                  <c:v>1.7065999999999999</c:v>
                </c:pt>
                <c:pt idx="3">
                  <c:v>1.3680999999999999</c:v>
                </c:pt>
                <c:pt idx="4">
                  <c:v>1.3925000000000001</c:v>
                </c:pt>
                <c:pt idx="5">
                  <c:v>1.5227999999999999</c:v>
                </c:pt>
                <c:pt idx="6">
                  <c:v>1.7775999999999998</c:v>
                </c:pt>
                <c:pt idx="7">
                  <c:v>2.0720000000000001</c:v>
                </c:pt>
                <c:pt idx="8">
                  <c:v>1.9515</c:v>
                </c:pt>
                <c:pt idx="9">
                  <c:v>1.8008</c:v>
                </c:pt>
                <c:pt idx="10">
                  <c:v>2.2558000000000002</c:v>
                </c:pt>
                <c:pt idx="11">
                  <c:v>2.2504299999999997</c:v>
                </c:pt>
                <c:pt idx="12">
                  <c:v>1.9235360000000001</c:v>
                </c:pt>
                <c:pt idx="13">
                  <c:v>1.227711</c:v>
                </c:pt>
                <c:pt idx="14">
                  <c:v>0.94310900000000009</c:v>
                </c:pt>
                <c:pt idx="15">
                  <c:v>1.397681</c:v>
                </c:pt>
                <c:pt idx="16">
                  <c:v>0.89197500000000007</c:v>
                </c:pt>
                <c:pt idx="17">
                  <c:v>1.0482909999999999</c:v>
                </c:pt>
                <c:pt idx="18">
                  <c:v>1.027987</c:v>
                </c:pt>
                <c:pt idx="19">
                  <c:v>0.96919899999999992</c:v>
                </c:pt>
                <c:pt idx="20">
                  <c:v>0.82346400000000008</c:v>
                </c:pt>
                <c:pt idx="21">
                  <c:v>0.82181899999999997</c:v>
                </c:pt>
                <c:pt idx="22">
                  <c:v>1.1665640000000002</c:v>
                </c:pt>
                <c:pt idx="23" formatCode="0.000">
                  <c:v>1.4504110000000001</c:v>
                </c:pt>
                <c:pt idx="24" formatCode="0.000">
                  <c:v>1.4165209999999999</c:v>
                </c:pt>
                <c:pt idx="25" formatCode="0.000">
                  <c:v>1.338398</c:v>
                </c:pt>
                <c:pt idx="26">
                  <c:v>1.209768</c:v>
                </c:pt>
                <c:pt idx="27">
                  <c:v>0.90663300000000002</c:v>
                </c:pt>
                <c:pt idx="28">
                  <c:v>1.0206169999999999</c:v>
                </c:pt>
                <c:pt idx="29">
                  <c:v>0.98439100000000002</c:v>
                </c:pt>
                <c:pt idx="30" formatCode="0.000">
                  <c:v>0.97221500000000005</c:v>
                </c:pt>
                <c:pt idx="31" formatCode="0.000">
                  <c:v>0.85672799999999993</c:v>
                </c:pt>
                <c:pt idx="32" formatCode="0.000">
                  <c:v>0.70926999999999996</c:v>
                </c:pt>
                <c:pt idx="33" formatCode="0.000">
                  <c:v>1.0400640000000001</c:v>
                </c:pt>
                <c:pt idx="34" formatCode="0.000">
                  <c:v>1.356357</c:v>
                </c:pt>
                <c:pt idx="35" formatCode="0.000">
                  <c:v>1.4253019999999998</c:v>
                </c:pt>
                <c:pt idx="36" formatCode="0.000">
                  <c:v>1.1993450000000001</c:v>
                </c:pt>
                <c:pt idx="37" formatCode="0.000">
                  <c:v>1.2348299999999999</c:v>
                </c:pt>
                <c:pt idx="38" formatCode="0.000">
                  <c:v>1.0569649999999999</c:v>
                </c:pt>
                <c:pt idx="39" formatCode="0.000">
                  <c:v>1.1404069999999999</c:v>
                </c:pt>
                <c:pt idx="40" formatCode="0.000">
                  <c:v>1.3716619999999999</c:v>
                </c:pt>
                <c:pt idx="41" formatCode="0.000">
                  <c:v>1.655322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72-4B2D-8F7C-B5D0134F4D66}"/>
            </c:ext>
          </c:extLst>
        </c:ser>
        <c:ser>
          <c:idx val="4"/>
          <c:order val="4"/>
          <c:tx>
            <c:strRef>
              <c:f>'6 Qrtly S-D(2)'!$A$147</c:f>
              <c:strCache>
                <c:ptCount val="1"/>
                <c:pt idx="0">
                  <c:v>June 1 (End Stks)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11-1672-4B2D-8F7C-B5D0134F4D66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12-1672-4B2D-8F7C-B5D0134F4D66}"/>
              </c:ext>
            </c:extLst>
          </c:dPt>
          <c:dPt>
            <c:idx val="40"/>
            <c:marker>
              <c:symbol val="circle"/>
              <c:size val="6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672-4B2D-8F7C-B5D0134F4D66}"/>
              </c:ext>
            </c:extLst>
          </c:dPt>
          <c:dPt>
            <c:idx val="41"/>
            <c:marker>
              <c:symbol val="circle"/>
              <c:size val="6"/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7F5-4CE9-9C0B-17531A041DB0}"/>
              </c:ext>
            </c:extLst>
          </c:dPt>
          <c:dPt>
            <c:idx val="42"/>
            <c:marker>
              <c:symbol val="circle"/>
              <c:size val="6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3CE-49CA-8B1C-EAFD31B6C4CF}"/>
              </c:ext>
            </c:extLst>
          </c:dPt>
          <c:dLbls>
            <c:dLbl>
              <c:idx val="41"/>
              <c:layout>
                <c:manualLayout>
                  <c:x val="5.1849732656250341E-2"/>
                  <c:y val="4.5845831771028625E-3"/>
                </c:manualLayout>
              </c:layout>
              <c:tx>
                <c:rich>
                  <a:bodyPr wrap="square" lIns="9144" tIns="9144" rIns="9144" bIns="9144" anchor="ctr">
                    <a:noAutofit/>
                  </a:bodyPr>
                  <a:lstStyle/>
                  <a:p>
                    <a:pPr>
                      <a:defRPr b="1">
                        <a:solidFill>
                          <a:srgbClr val="7030A0"/>
                        </a:solidFill>
                      </a:defRPr>
                    </a:pPr>
                    <a:fld id="{A6DE5C43-EB16-4BA5-B1C4-C99EB419C3E9}" type="VALUE">
                      <a:rPr lang="en-US" sz="800">
                        <a:solidFill>
                          <a:srgbClr val="7030A0"/>
                        </a:solidFill>
                      </a:rPr>
                      <a:pPr>
                        <a:defRPr b="1">
                          <a:solidFill>
                            <a:srgbClr val="7030A0"/>
                          </a:solidFill>
                        </a:defRPr>
                      </a:pPr>
                      <a:t>[VALUE]</a:t>
                    </a:fld>
                    <a:r>
                      <a:rPr lang="en-US" sz="800">
                        <a:solidFill>
                          <a:srgbClr val="7030A0"/>
                        </a:solidFill>
                      </a:rPr>
                      <a:t> bb </a:t>
                    </a:r>
                  </a:p>
                  <a:p>
                    <a:pPr>
                      <a:defRPr b="1">
                        <a:solidFill>
                          <a:srgbClr val="7030A0"/>
                        </a:solidFill>
                      </a:defRPr>
                    </a:pPr>
                    <a:r>
                      <a:rPr lang="en-US" sz="800">
                        <a:solidFill>
                          <a:srgbClr val="7030A0"/>
                        </a:solidFill>
                      </a:rPr>
                      <a:t>End Stocks</a:t>
                    </a:r>
                  </a:p>
                  <a:p>
                    <a:pPr>
                      <a:defRPr b="1">
                        <a:solidFill>
                          <a:srgbClr val="7030A0"/>
                        </a:solidFill>
                      </a:defRPr>
                    </a:pPr>
                    <a:r>
                      <a:rPr lang="en-US" sz="800">
                        <a:solidFill>
                          <a:srgbClr val="7030A0"/>
                        </a:solidFill>
                      </a:rPr>
                      <a:t>MY 2016/17</a:t>
                    </a:r>
                  </a:p>
                </c:rich>
              </c:tx>
              <c:spPr>
                <a:solidFill>
                  <a:srgbClr val="F79646">
                    <a:lumMod val="20000"/>
                    <a:lumOff val="80000"/>
                  </a:srgbClr>
                </a:solidFill>
                <a:ln w="3175">
                  <a:solidFill>
                    <a:srgbClr val="7030A0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464027979161569E-2"/>
                      <c:h val="0.108963983668708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7F5-4CE9-9C0B-17531A041DB0}"/>
                </c:ext>
              </c:extLst>
            </c:dLbl>
            <c:dLbl>
              <c:idx val="42"/>
              <c:layout>
                <c:manualLayout>
                  <c:x val="1.1010184420589045E-2"/>
                  <c:y val="9.58994708994709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1">
                        <a:solidFill>
                          <a:srgbClr val="002060"/>
                        </a:solidFill>
                      </a:defRPr>
                    </a:pPr>
                    <a:fld id="{56D72A93-E8CE-4DB3-9880-0C1EEA08B953}" type="VALUE">
                      <a:rPr lang="en-US" sz="800">
                        <a:solidFill>
                          <a:srgbClr val="002060"/>
                        </a:solidFill>
                      </a:rPr>
                      <a:pPr>
                        <a:defRPr sz="800" b="1">
                          <a:solidFill>
                            <a:srgbClr val="002060"/>
                          </a:solidFill>
                        </a:defRPr>
                      </a:pPr>
                      <a:t>[VALUE]</a:t>
                    </a:fld>
                    <a:r>
                      <a:rPr lang="en-US" sz="800" baseline="0">
                        <a:solidFill>
                          <a:srgbClr val="002060"/>
                        </a:solidFill>
                      </a:rPr>
                      <a:t> bb </a:t>
                    </a:r>
                  </a:p>
                  <a:p>
                    <a:pPr>
                      <a:defRPr sz="800" b="1">
                        <a:solidFill>
                          <a:srgbClr val="002060"/>
                        </a:solidFill>
                      </a:defRPr>
                    </a:pPr>
                    <a:r>
                      <a:rPr lang="en-US" sz="800" baseline="0">
                        <a:solidFill>
                          <a:srgbClr val="002060"/>
                        </a:solidFill>
                      </a:rPr>
                      <a:t>End Stocks</a:t>
                    </a:r>
                  </a:p>
                  <a:p>
                    <a:pPr>
                      <a:defRPr sz="800" b="1">
                        <a:solidFill>
                          <a:srgbClr val="002060"/>
                        </a:solidFill>
                      </a:defRPr>
                    </a:pPr>
                    <a:r>
                      <a:rPr lang="en-US" sz="800" baseline="0">
                        <a:solidFill>
                          <a:srgbClr val="002060"/>
                        </a:solidFill>
                      </a:rPr>
                      <a:t>MY 2017/18</a:t>
                    </a:r>
                  </a:p>
                </c:rich>
              </c:tx>
              <c:spPr>
                <a:solidFill>
                  <a:schemeClr val="accent6">
                    <a:lumMod val="20000"/>
                    <a:lumOff val="80000"/>
                  </a:schemeClr>
                </a:solidFill>
                <a:ln w="3175"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D3CE-49CA-8B1C-EAFD31B6C4CF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 Qrtly S-D(2)'!$B$142:$AP$142</c:f>
              <c:strCache>
                <c:ptCount val="41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</c:strCache>
            </c:strRef>
          </c:cat>
          <c:val>
            <c:numRef>
              <c:f>'6 Qrtly S-D(2)'!$B$147:$AR$147</c:f>
              <c:numCache>
                <c:formatCode>0.00</c:formatCode>
                <c:ptCount val="43"/>
                <c:pt idx="0">
                  <c:v>0.66562900000000003</c:v>
                </c:pt>
                <c:pt idx="1">
                  <c:v>1.1132489999999999</c:v>
                </c:pt>
                <c:pt idx="2">
                  <c:v>1.177808</c:v>
                </c:pt>
                <c:pt idx="3">
                  <c:v>0.924099</c:v>
                </c:pt>
                <c:pt idx="4">
                  <c:v>0.901999</c:v>
                </c:pt>
                <c:pt idx="5">
                  <c:v>0.98911300000000002</c:v>
                </c:pt>
                <c:pt idx="6">
                  <c:v>1.1593640000000001</c:v>
                </c:pt>
                <c:pt idx="7">
                  <c:v>1.515063</c:v>
                </c:pt>
                <c:pt idx="8">
                  <c:v>1.3986460000000001</c:v>
                </c:pt>
                <c:pt idx="9">
                  <c:v>1.4252400000000001</c:v>
                </c:pt>
                <c:pt idx="10">
                  <c:v>1.904981</c:v>
                </c:pt>
                <c:pt idx="11">
                  <c:v>1.8209040000000001</c:v>
                </c:pt>
                <c:pt idx="12">
                  <c:v>1.2608440000000001</c:v>
                </c:pt>
                <c:pt idx="13">
                  <c:v>0.70162599999999997</c:v>
                </c:pt>
                <c:pt idx="14">
                  <c:v>0.53645500000000002</c:v>
                </c:pt>
                <c:pt idx="15">
                  <c:v>0.86813399999999996</c:v>
                </c:pt>
                <c:pt idx="16">
                  <c:v>0.47502100000000003</c:v>
                </c:pt>
                <c:pt idx="17">
                  <c:v>0.53065200000000001</c:v>
                </c:pt>
                <c:pt idx="18">
                  <c:v>0.56848399999999999</c:v>
                </c:pt>
                <c:pt idx="19">
                  <c:v>0.50658499999999995</c:v>
                </c:pt>
                <c:pt idx="20">
                  <c:v>0.37601999999999997</c:v>
                </c:pt>
                <c:pt idx="21">
                  <c:v>0.44360700000000003</c:v>
                </c:pt>
                <c:pt idx="22">
                  <c:v>0.72247799999999995</c:v>
                </c:pt>
                <c:pt idx="23" formatCode="0.000">
                  <c:v>0.94591800000000004</c:v>
                </c:pt>
                <c:pt idx="24" formatCode="0.000">
                  <c:v>0.94974800000000004</c:v>
                </c:pt>
                <c:pt idx="25" formatCode="0.000">
                  <c:v>0.87618200000000002</c:v>
                </c:pt>
                <c:pt idx="26">
                  <c:v>0.77711199999999991</c:v>
                </c:pt>
                <c:pt idx="27">
                  <c:v>0.49141600000000002</c:v>
                </c:pt>
                <c:pt idx="28">
                  <c:v>0.54643900000000001</c:v>
                </c:pt>
                <c:pt idx="29">
                  <c:v>0.54010000000000002</c:v>
                </c:pt>
                <c:pt idx="30" formatCode="0.000">
                  <c:v>0.57119000000000009</c:v>
                </c:pt>
                <c:pt idx="31" formatCode="0.000">
                  <c:v>0.45615300000000003</c:v>
                </c:pt>
                <c:pt idx="32" formatCode="0.000">
                  <c:v>0.30581799999999998</c:v>
                </c:pt>
                <c:pt idx="33" formatCode="0.000">
                  <c:v>0.65650500000000001</c:v>
                </c:pt>
                <c:pt idx="34" formatCode="0.000">
                  <c:v>0.97563699999999998</c:v>
                </c:pt>
                <c:pt idx="35" formatCode="0.000">
                  <c:v>0.86299800000000004</c:v>
                </c:pt>
                <c:pt idx="36" formatCode="0.000">
                  <c:v>0.74262000000000006</c:v>
                </c:pt>
                <c:pt idx="37" formatCode="0.000">
                  <c:v>0.717889</c:v>
                </c:pt>
                <c:pt idx="38" formatCode="0.000">
                  <c:v>0.590283</c:v>
                </c:pt>
                <c:pt idx="39" formatCode="0.000">
                  <c:v>0.75239400000000001</c:v>
                </c:pt>
                <c:pt idx="40" formatCode="0.000">
                  <c:v>0.975603</c:v>
                </c:pt>
                <c:pt idx="41" formatCode="0.000">
                  <c:v>1.159278</c:v>
                </c:pt>
                <c:pt idx="42" formatCode="0.000">
                  <c:v>0.91352500000000003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72-4B2D-8F7C-B5D0134F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63296"/>
        <c:axId val="383863688"/>
      </c:lineChart>
      <c:catAx>
        <c:axId val="3838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3709556659758888"/>
              <c:y val="0.9321412948381452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4440000" vert="horz"/>
          <a:lstStyle/>
          <a:p>
            <a:pPr>
              <a:defRPr sz="1000"/>
            </a:pPr>
            <a:endParaRPr lang="en-US"/>
          </a:p>
        </c:txPr>
        <c:crossAx val="383863688"/>
        <c:crosses val="autoZero"/>
        <c:auto val="1"/>
        <c:lblAlgn val="ctr"/>
        <c:lblOffset val="100"/>
        <c:tickLblSkip val="1"/>
        <c:noMultiLvlLbl val="0"/>
      </c:catAx>
      <c:valAx>
        <c:axId val="383863688"/>
        <c:scaling>
          <c:orientation val="minMax"/>
          <c:max val="4.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bushels</a:t>
                </a:r>
              </a:p>
            </c:rich>
          </c:tx>
          <c:layout>
            <c:manualLayout>
              <c:xMode val="edge"/>
              <c:yMode val="edge"/>
              <c:x val="1.9167935499775246E-2"/>
              <c:y val="0.3556842159435953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383863296"/>
        <c:crosses val="autoZero"/>
        <c:crossBetween val="between"/>
        <c:majorUnit val="0.5"/>
      </c:valAx>
    </c:plotArea>
    <c:legend>
      <c:legendPos val="b"/>
      <c:legendEntry>
        <c:idx val="0"/>
        <c:txPr>
          <a:bodyPr/>
          <a:lstStyle/>
          <a:p>
            <a:pPr>
              <a:defRPr sz="1400" b="1">
                <a:solidFill>
                  <a:srgbClr val="4D2403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4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400" b="1">
                <a:solidFill>
                  <a:schemeClr val="accent4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400" b="1">
                <a:solidFill>
                  <a:schemeClr val="tx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1.0019331841025958E-2"/>
          <c:y val="0.93277882168138071"/>
          <c:w val="0.98803257518155119"/>
          <c:h val="6.7221178318619262E-2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Quarterly Wheat Disappearance </a:t>
            </a:r>
          </a:p>
          <a:p>
            <a:pPr>
              <a:defRPr/>
            </a:pPr>
            <a:r>
              <a:rPr lang="en-US" sz="1200" b="0"/>
              <a:t>MY 1975/76 through MY 2016/17 (Source: USDA)</a:t>
            </a:r>
          </a:p>
        </c:rich>
      </c:tx>
      <c:layout>
        <c:manualLayout>
          <c:xMode val="edge"/>
          <c:yMode val="edge"/>
          <c:x val="0.23935351080845135"/>
          <c:y val="2.1387106630003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5411596277739"/>
          <c:y val="0.17409958826236777"/>
          <c:w val="0.69928580885846248"/>
          <c:h val="0.61182197012103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Qrtly S-D(2)'!$A$78</c:f>
              <c:strCache>
                <c:ptCount val="1"/>
                <c:pt idx="0">
                  <c:v>Q1: Jun-Aug</c:v>
                </c:pt>
              </c:strCache>
            </c:strRef>
          </c:tx>
          <c:invertIfNegative val="0"/>
          <c:dLbls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2A-43FE-96DC-964C0206F8A6}"/>
                </c:ext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6F-4A4A-A000-0B3B0661910F}"/>
                </c:ext>
              </c:extLst>
            </c:dLbl>
            <c:dLbl>
              <c:idx val="4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E-41D3-96C5-2635EA47FE33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0070C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 Qrtly S-D(2)'!$B$77:$AQ$77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S-D(2)'!$B$78:$AQ$78</c:f>
              <c:numCache>
                <c:formatCode>#,##0_);[Red]\(#,##0\)</c:formatCode>
                <c:ptCount val="42"/>
                <c:pt idx="0">
                  <c:v>461.92700000000002</c:v>
                </c:pt>
                <c:pt idx="1">
                  <c:v>430.00900000000001</c:v>
                </c:pt>
                <c:pt idx="2">
                  <c:v>527.77599999999995</c:v>
                </c:pt>
                <c:pt idx="3">
                  <c:v>593.83199999999999</c:v>
                </c:pt>
                <c:pt idx="4">
                  <c:v>563.75900000000001</c:v>
                </c:pt>
                <c:pt idx="5">
                  <c:v>569.73299999999995</c:v>
                </c:pt>
                <c:pt idx="6">
                  <c:v>719.17</c:v>
                </c:pt>
                <c:pt idx="7">
                  <c:v>696.23099999999999</c:v>
                </c:pt>
                <c:pt idx="8">
                  <c:v>702.48599999999999</c:v>
                </c:pt>
                <c:pt idx="9">
                  <c:v>837.12699999999995</c:v>
                </c:pt>
                <c:pt idx="10">
                  <c:v>650.923</c:v>
                </c:pt>
                <c:pt idx="11">
                  <c:v>843.34699999999998</c:v>
                </c:pt>
                <c:pt idx="12">
                  <c:v>954.83500000000004</c:v>
                </c:pt>
                <c:pt idx="13">
                  <c:v>828.077</c:v>
                </c:pt>
                <c:pt idx="14">
                  <c:v>826.06700000000001</c:v>
                </c:pt>
                <c:pt idx="15">
                  <c:v>863.14300000000003</c:v>
                </c:pt>
                <c:pt idx="16">
                  <c:v>801.34799999999996</c:v>
                </c:pt>
                <c:pt idx="17">
                  <c:v>841.39099999999996</c:v>
                </c:pt>
                <c:pt idx="18">
                  <c:v>809.08</c:v>
                </c:pt>
                <c:pt idx="19">
                  <c:v>850.69299999999998</c:v>
                </c:pt>
                <c:pt idx="20">
                  <c:v>830.91700000000003</c:v>
                </c:pt>
                <c:pt idx="21">
                  <c:v>944.06299999999999</c:v>
                </c:pt>
                <c:pt idx="22">
                  <c:v>871.43899999999996</c:v>
                </c:pt>
                <c:pt idx="23">
                  <c:v>908.85699999999997</c:v>
                </c:pt>
                <c:pt idx="24">
                  <c:v>827.02200000000005</c:v>
                </c:pt>
                <c:pt idx="25">
                  <c:v>845.62699999999995</c:v>
                </c:pt>
                <c:pt idx="26">
                  <c:v>693.53399999999999</c:v>
                </c:pt>
                <c:pt idx="27">
                  <c:v>660.66</c:v>
                </c:pt>
                <c:pt idx="28">
                  <c:v>812.56299999999999</c:v>
                </c:pt>
                <c:pt idx="29">
                  <c:v>782.23699999999997</c:v>
                </c:pt>
                <c:pt idx="30">
                  <c:v>738.70899999999995</c:v>
                </c:pt>
                <c:pt idx="31">
                  <c:v>655.53499999999997</c:v>
                </c:pt>
                <c:pt idx="32">
                  <c:v>820.702</c:v>
                </c:pt>
                <c:pt idx="33">
                  <c:v>987.59500000000003</c:v>
                </c:pt>
                <c:pt idx="34">
                  <c:v>683.697</c:v>
                </c:pt>
                <c:pt idx="35">
                  <c:v>716.54100000000005</c:v>
                </c:pt>
                <c:pt idx="36">
                  <c:v>730.26099999999997</c:v>
                </c:pt>
                <c:pt idx="37">
                  <c:v>905.32899999999995</c:v>
                </c:pt>
                <c:pt idx="38">
                  <c:v>1018.886</c:v>
                </c:pt>
                <c:pt idx="39">
                  <c:v>753.54100000000005</c:v>
                </c:pt>
                <c:pt idx="40">
                  <c:v>743.75699999999995</c:v>
                </c:pt>
                <c:pt idx="41">
                  <c:v>772.90599999999995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A-43FE-96DC-964C0206F8A6}"/>
            </c:ext>
          </c:extLst>
        </c:ser>
        <c:ser>
          <c:idx val="1"/>
          <c:order val="1"/>
          <c:tx>
            <c:strRef>
              <c:f>'6 Qrtly S-D(2)'!$A$79</c:f>
              <c:strCache>
                <c:ptCount val="1"/>
                <c:pt idx="0">
                  <c:v>Q2: Sep-Nov</c:v>
                </c:pt>
              </c:strCache>
            </c:strRef>
          </c:tx>
          <c:invertIfNegative val="0"/>
          <c:dLbls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6F-4A4A-A000-0B3B0661910F}"/>
                </c:ext>
              </c:extLst>
            </c:dLbl>
            <c:dLbl>
              <c:idx val="41"/>
              <c:layout>
                <c:manualLayout>
                  <c:x val="0"/>
                  <c:y val="-1.89573459715639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E-41D3-96C5-2635EA47FE33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c:spPr>
            <c:txPr>
              <a:bodyPr lIns="9144" tIns="9144" rIns="9144" bIns="9144"/>
              <a:lstStyle/>
              <a:p>
                <a:pPr>
                  <a:defRPr sz="7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 Qrtly S-D(2)'!$B$77:$AQ$77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S-D(2)'!$B$79:$AQ$79</c:f>
              <c:numCache>
                <c:formatCode>#,##0_);[Red]\(#,##0\)</c:formatCode>
                <c:ptCount val="42"/>
                <c:pt idx="0">
                  <c:v>553.20000000000005</c:v>
                </c:pt>
                <c:pt idx="1">
                  <c:v>491.5</c:v>
                </c:pt>
                <c:pt idx="2">
                  <c:v>492.8</c:v>
                </c:pt>
                <c:pt idx="3">
                  <c:v>585</c:v>
                </c:pt>
                <c:pt idx="4">
                  <c:v>619.6</c:v>
                </c:pt>
                <c:pt idx="5">
                  <c:v>622.29999999999995</c:v>
                </c:pt>
                <c:pt idx="6">
                  <c:v>718.4</c:v>
                </c:pt>
                <c:pt idx="7">
                  <c:v>589.5</c:v>
                </c:pt>
                <c:pt idx="8">
                  <c:v>698.33</c:v>
                </c:pt>
                <c:pt idx="9">
                  <c:v>823.79100000000005</c:v>
                </c:pt>
                <c:pt idx="10">
                  <c:v>565.16600000000005</c:v>
                </c:pt>
                <c:pt idx="11">
                  <c:v>486.654</c:v>
                </c:pt>
                <c:pt idx="12">
                  <c:v>480.41899999999998</c:v>
                </c:pt>
                <c:pt idx="13">
                  <c:v>543.91700000000003</c:v>
                </c:pt>
                <c:pt idx="14">
                  <c:v>502.66199999999998</c:v>
                </c:pt>
                <c:pt idx="15">
                  <c:v>514.54300000000001</c:v>
                </c:pt>
                <c:pt idx="16">
                  <c:v>614.22500000000002</c:v>
                </c:pt>
                <c:pt idx="17">
                  <c:v>545.26300000000003</c:v>
                </c:pt>
                <c:pt idx="18">
                  <c:v>576.99400000000003</c:v>
                </c:pt>
                <c:pt idx="19">
                  <c:v>599.81299999999999</c:v>
                </c:pt>
                <c:pt idx="20">
                  <c:v>559.08399999999995</c:v>
                </c:pt>
                <c:pt idx="21">
                  <c:v>526.053</c:v>
                </c:pt>
                <c:pt idx="22">
                  <c:v>479.88299999999998</c:v>
                </c:pt>
                <c:pt idx="23">
                  <c:v>513.56299999999999</c:v>
                </c:pt>
                <c:pt idx="24">
                  <c:v>580.75699999999995</c:v>
                </c:pt>
                <c:pt idx="25">
                  <c:v>571.66399999999999</c:v>
                </c:pt>
                <c:pt idx="26">
                  <c:v>561.399</c:v>
                </c:pt>
                <c:pt idx="27">
                  <c:v>452.20499999999998</c:v>
                </c:pt>
                <c:pt idx="28">
                  <c:v>536.43799999999999</c:v>
                </c:pt>
                <c:pt idx="29">
                  <c:v>526.76400000000001</c:v>
                </c:pt>
                <c:pt idx="30">
                  <c:v>514.20500000000004</c:v>
                </c:pt>
                <c:pt idx="31">
                  <c:v>465.34300000000002</c:v>
                </c:pt>
                <c:pt idx="32">
                  <c:v>606.47500000000002</c:v>
                </c:pt>
                <c:pt idx="33">
                  <c:v>463.58600000000001</c:v>
                </c:pt>
                <c:pt idx="34">
                  <c:v>451.90899999999999</c:v>
                </c:pt>
                <c:pt idx="35">
                  <c:v>540.43399999999997</c:v>
                </c:pt>
                <c:pt idx="36">
                  <c:v>516.41999999999996</c:v>
                </c:pt>
                <c:pt idx="37">
                  <c:v>477.46699999999998</c:v>
                </c:pt>
                <c:pt idx="38">
                  <c:v>442.81099999999998</c:v>
                </c:pt>
                <c:pt idx="39">
                  <c:v>412.14100000000002</c:v>
                </c:pt>
                <c:pt idx="40">
                  <c:v>378.173</c:v>
                </c:pt>
                <c:pt idx="41">
                  <c:v>496.88099999999997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2A-43FE-96DC-964C0206F8A6}"/>
            </c:ext>
          </c:extLst>
        </c:ser>
        <c:ser>
          <c:idx val="2"/>
          <c:order val="2"/>
          <c:tx>
            <c:strRef>
              <c:f>'6 Qrtly S-D(2)'!$A$80</c:f>
              <c:strCache>
                <c:ptCount val="1"/>
                <c:pt idx="0">
                  <c:v>Q3: Dec-Feb</c:v>
                </c:pt>
              </c:strCache>
            </c:strRef>
          </c:tx>
          <c:invertIfNegative val="0"/>
          <c:dLbls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6F-4A4A-A000-0B3B0661910F}"/>
                </c:ext>
              </c:extLst>
            </c:dLbl>
            <c:dLbl>
              <c:idx val="4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E-41D3-96C5-2635EA47FE33}"/>
                </c:ext>
              </c:extLst>
            </c:dLbl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wrap="square" lIns="9144" tIns="9144" rIns="9144" bIns="9144" anchor="ctr">
                <a:spAutoFit/>
              </a:bodyPr>
              <a:lstStyle/>
              <a:p>
                <a:pPr>
                  <a:defRPr sz="7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 Qrtly S-D(2)'!$B$77:$AQ$77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S-D(2)'!$B$80:$AQ$80</c:f>
              <c:numCache>
                <c:formatCode>#,##0_);[Red]\(#,##0\)</c:formatCode>
                <c:ptCount val="42"/>
                <c:pt idx="0">
                  <c:v>463.1</c:v>
                </c:pt>
                <c:pt idx="1">
                  <c:v>369.7</c:v>
                </c:pt>
                <c:pt idx="2">
                  <c:v>433.2</c:v>
                </c:pt>
                <c:pt idx="3">
                  <c:v>407.9</c:v>
                </c:pt>
                <c:pt idx="4">
                  <c:v>484</c:v>
                </c:pt>
                <c:pt idx="5">
                  <c:v>570.1</c:v>
                </c:pt>
                <c:pt idx="6">
                  <c:v>561.5</c:v>
                </c:pt>
                <c:pt idx="7">
                  <c:v>573.4</c:v>
                </c:pt>
                <c:pt idx="8">
                  <c:v>585.28599999999994</c:v>
                </c:pt>
                <c:pt idx="9">
                  <c:v>538.81899999999996</c:v>
                </c:pt>
                <c:pt idx="10">
                  <c:v>390.29199999999997</c:v>
                </c:pt>
                <c:pt idx="11">
                  <c:v>429.08300000000003</c:v>
                </c:pt>
                <c:pt idx="12">
                  <c:v>580.755</c:v>
                </c:pt>
                <c:pt idx="13">
                  <c:v>491.85300000000001</c:v>
                </c:pt>
                <c:pt idx="14">
                  <c:v>484.03300000000002</c:v>
                </c:pt>
                <c:pt idx="15">
                  <c:v>520.03399999999999</c:v>
                </c:pt>
                <c:pt idx="16">
                  <c:v>566.48400000000004</c:v>
                </c:pt>
                <c:pt idx="17">
                  <c:v>560.798</c:v>
                </c:pt>
                <c:pt idx="18">
                  <c:v>584.60400000000004</c:v>
                </c:pt>
                <c:pt idx="19">
                  <c:v>539.55700000000002</c:v>
                </c:pt>
                <c:pt idx="20">
                  <c:v>526.56100000000004</c:v>
                </c:pt>
                <c:pt idx="21">
                  <c:v>424.07400000000001</c:v>
                </c:pt>
                <c:pt idx="22">
                  <c:v>476.44499999999999</c:v>
                </c:pt>
                <c:pt idx="23">
                  <c:v>472.983</c:v>
                </c:pt>
                <c:pt idx="24">
                  <c:v>486.66800000000001</c:v>
                </c:pt>
                <c:pt idx="25">
                  <c:v>489.12700000000001</c:v>
                </c:pt>
                <c:pt idx="26">
                  <c:v>441.23700000000002</c:v>
                </c:pt>
                <c:pt idx="27">
                  <c:v>425.92399999999998</c:v>
                </c:pt>
                <c:pt idx="28">
                  <c:v>512.57299999999998</c:v>
                </c:pt>
                <c:pt idx="29">
                  <c:v>463.709</c:v>
                </c:pt>
                <c:pt idx="30">
                  <c:v>477.30700000000002</c:v>
                </c:pt>
                <c:pt idx="31">
                  <c:v>489.64800000000002</c:v>
                </c:pt>
                <c:pt idx="32">
                  <c:v>446.44299999999998</c:v>
                </c:pt>
                <c:pt idx="33">
                  <c:v>418.42599999999999</c:v>
                </c:pt>
                <c:pt idx="34">
                  <c:v>455.22199999999998</c:v>
                </c:pt>
                <c:pt idx="35">
                  <c:v>530.94200000000001</c:v>
                </c:pt>
                <c:pt idx="36">
                  <c:v>493.52800000000002</c:v>
                </c:pt>
                <c:pt idx="37">
                  <c:v>470.44400000000002</c:v>
                </c:pt>
                <c:pt idx="38">
                  <c:v>459.92500000000001</c:v>
                </c:pt>
                <c:pt idx="39">
                  <c:v>425.96600000000001</c:v>
                </c:pt>
                <c:pt idx="40">
                  <c:v>408.74200000000002</c:v>
                </c:pt>
                <c:pt idx="41">
                  <c:v>446.65100000000001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2A-43FE-96DC-964C0206F8A6}"/>
            </c:ext>
          </c:extLst>
        </c:ser>
        <c:ser>
          <c:idx val="3"/>
          <c:order val="3"/>
          <c:tx>
            <c:strRef>
              <c:f>'6 Qrtly S-D(2)'!$A$81</c:f>
              <c:strCache>
                <c:ptCount val="1"/>
                <c:pt idx="0">
                  <c:v>Q4: Mar-May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dLbl>
              <c:idx val="4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E-41D3-96C5-2635EA47FE33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9144" tIns="9144" rIns="9144" bIns="9144" anchor="ctr">
                <a:spAutoFit/>
              </a:bodyPr>
              <a:lstStyle/>
              <a:p>
                <a:pPr>
                  <a:defRPr sz="700" b="1">
                    <a:solidFill>
                      <a:srgbClr val="7030A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'6 Qrtly S-D(2)'!$B$77:$AQ$77</c:f>
              <c:strCache>
                <c:ptCount val="42"/>
                <c:pt idx="0">
                  <c:v>1975-76</c:v>
                </c:pt>
                <c:pt idx="1">
                  <c:v>1976-77</c:v>
                </c:pt>
                <c:pt idx="2">
                  <c:v>1977-78</c:v>
                </c:pt>
                <c:pt idx="3">
                  <c:v>1978-79</c:v>
                </c:pt>
                <c:pt idx="4">
                  <c:v>1979-80</c:v>
                </c:pt>
                <c:pt idx="5">
                  <c:v>1980-81</c:v>
                </c:pt>
                <c:pt idx="6">
                  <c:v>1981-82</c:v>
                </c:pt>
                <c:pt idx="7">
                  <c:v>1982-83</c:v>
                </c:pt>
                <c:pt idx="8">
                  <c:v>1983-84</c:v>
                </c:pt>
                <c:pt idx="9">
                  <c:v>1984-85</c:v>
                </c:pt>
                <c:pt idx="10">
                  <c:v>1985-86</c:v>
                </c:pt>
                <c:pt idx="11">
                  <c:v>1986-87</c:v>
                </c:pt>
                <c:pt idx="12">
                  <c:v>1987-88</c:v>
                </c:pt>
                <c:pt idx="13">
                  <c:v>1988-89</c:v>
                </c:pt>
                <c:pt idx="14">
                  <c:v>1989-90</c:v>
                </c:pt>
                <c:pt idx="15">
                  <c:v>1990-91</c:v>
                </c:pt>
                <c:pt idx="16">
                  <c:v>1991-92</c:v>
                </c:pt>
                <c:pt idx="17">
                  <c:v>1992-93</c:v>
                </c:pt>
                <c:pt idx="18">
                  <c:v>1993-94</c:v>
                </c:pt>
                <c:pt idx="19">
                  <c:v>1994-95</c:v>
                </c:pt>
                <c:pt idx="20">
                  <c:v>1995-96</c:v>
                </c:pt>
                <c:pt idx="21">
                  <c:v>1996-97</c:v>
                </c:pt>
                <c:pt idx="22">
                  <c:v>1997-98</c:v>
                </c:pt>
                <c:pt idx="23">
                  <c:v>1998-99</c:v>
                </c:pt>
                <c:pt idx="24">
                  <c:v>1999-00</c:v>
                </c:pt>
                <c:pt idx="25">
                  <c:v>2000-01</c:v>
                </c:pt>
                <c:pt idx="26">
                  <c:v>2001-02</c:v>
                </c:pt>
                <c:pt idx="27">
                  <c:v>2002-03</c:v>
                </c:pt>
                <c:pt idx="28">
                  <c:v>2003-04</c:v>
                </c:pt>
                <c:pt idx="29">
                  <c:v>2004-05</c:v>
                </c:pt>
                <c:pt idx="30">
                  <c:v>2005-06</c:v>
                </c:pt>
                <c:pt idx="31">
                  <c:v>2006-07</c:v>
                </c:pt>
                <c:pt idx="32">
                  <c:v>2007-08</c:v>
                </c:pt>
                <c:pt idx="33">
                  <c:v>2008-09</c:v>
                </c:pt>
                <c:pt idx="34">
                  <c:v>2009-10</c:v>
                </c:pt>
                <c:pt idx="35">
                  <c:v>2010-11</c:v>
                </c:pt>
                <c:pt idx="36">
                  <c:v>2011-12</c:v>
                </c:pt>
                <c:pt idx="37">
                  <c:v>2012-13</c:v>
                </c:pt>
                <c:pt idx="38">
                  <c:v>2013-14</c:v>
                </c:pt>
                <c:pt idx="39">
                  <c:v>2014-15</c:v>
                </c:pt>
                <c:pt idx="40">
                  <c:v>2015-16</c:v>
                </c:pt>
                <c:pt idx="41">
                  <c:v>2016-17</c:v>
                </c:pt>
              </c:strCache>
            </c:strRef>
          </c:cat>
          <c:val>
            <c:numRef>
              <c:f>'6 Qrtly S-D(2)'!$B$81:$AQ$81</c:f>
              <c:numCache>
                <c:formatCode>#,##0_);[Red]\(#,##0\)</c:formatCode>
                <c:ptCount val="42"/>
                <c:pt idx="0">
                  <c:v>420.471</c:v>
                </c:pt>
                <c:pt idx="1">
                  <c:v>412.65100000000001</c:v>
                </c:pt>
                <c:pt idx="2">
                  <c:v>529.09199999999998</c:v>
                </c:pt>
                <c:pt idx="3">
                  <c:v>444.40100000000001</c:v>
                </c:pt>
                <c:pt idx="4">
                  <c:v>490.90100000000001</c:v>
                </c:pt>
                <c:pt idx="5">
                  <c:v>534.18700000000001</c:v>
                </c:pt>
                <c:pt idx="6">
                  <c:v>618.83600000000001</c:v>
                </c:pt>
                <c:pt idx="7">
                  <c:v>557.73699999999997</c:v>
                </c:pt>
                <c:pt idx="8">
                  <c:v>553.97900000000004</c:v>
                </c:pt>
                <c:pt idx="9">
                  <c:v>377.88600000000002</c:v>
                </c:pt>
                <c:pt idx="10">
                  <c:v>354.279</c:v>
                </c:pt>
                <c:pt idx="11">
                  <c:v>436.81299999999999</c:v>
                </c:pt>
                <c:pt idx="12">
                  <c:v>667.82100000000003</c:v>
                </c:pt>
                <c:pt idx="13">
                  <c:v>530.24099999999999</c:v>
                </c:pt>
                <c:pt idx="14">
                  <c:v>411.49400000000003</c:v>
                </c:pt>
                <c:pt idx="15">
                  <c:v>536.78599999999994</c:v>
                </c:pt>
                <c:pt idx="16">
                  <c:v>431.88900000000001</c:v>
                </c:pt>
                <c:pt idx="17">
                  <c:v>533.71600000000001</c:v>
                </c:pt>
                <c:pt idx="18">
                  <c:v>496.74700000000001</c:v>
                </c:pt>
                <c:pt idx="19">
                  <c:v>484.76400000000001</c:v>
                </c:pt>
                <c:pt idx="20">
                  <c:v>464.64400000000001</c:v>
                </c:pt>
                <c:pt idx="21">
                  <c:v>407.94400000000002</c:v>
                </c:pt>
                <c:pt idx="22">
                  <c:v>469.75099999999998</c:v>
                </c:pt>
                <c:pt idx="23">
                  <c:v>531.46400000000006</c:v>
                </c:pt>
                <c:pt idx="24">
                  <c:v>491.79399999999998</c:v>
                </c:pt>
                <c:pt idx="25">
                  <c:v>485.13299999999998</c:v>
                </c:pt>
                <c:pt idx="26">
                  <c:v>457.904</c:v>
                </c:pt>
                <c:pt idx="27">
                  <c:v>430.15899999999999</c:v>
                </c:pt>
                <c:pt idx="28">
                  <c:v>490.84500000000003</c:v>
                </c:pt>
                <c:pt idx="29">
                  <c:v>460.98899999999998</c:v>
                </c:pt>
                <c:pt idx="30">
                  <c:v>423.36900000000003</c:v>
                </c:pt>
                <c:pt idx="31">
                  <c:v>434.78899999999999</c:v>
                </c:pt>
                <c:pt idx="32">
                  <c:v>440.43400000000003</c:v>
                </c:pt>
                <c:pt idx="33">
                  <c:v>418.57299999999998</c:v>
                </c:pt>
                <c:pt idx="34">
                  <c:v>417.548</c:v>
                </c:pt>
                <c:pt idx="35">
                  <c:v>584.66300000000001</c:v>
                </c:pt>
                <c:pt idx="36">
                  <c:v>486.39600000000002</c:v>
                </c:pt>
                <c:pt idx="37">
                  <c:v>548.11500000000001</c:v>
                </c:pt>
                <c:pt idx="38">
                  <c:v>513.42999999999995</c:v>
                </c:pt>
                <c:pt idx="39">
                  <c:v>423.81799999999998</c:v>
                </c:pt>
                <c:pt idx="40">
                  <c:v>420.97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2A-43FE-96DC-964C0206F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266976"/>
        <c:axId val="376267368"/>
      </c:barChart>
      <c:catAx>
        <c:axId val="37626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Marketing 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3900000"/>
          <a:lstStyle/>
          <a:p>
            <a:pPr>
              <a:defRPr/>
            </a:pPr>
            <a:endParaRPr lang="en-US"/>
          </a:p>
        </c:txPr>
        <c:crossAx val="376267368"/>
        <c:crosses val="autoZero"/>
        <c:auto val="1"/>
        <c:lblAlgn val="ctr"/>
        <c:lblOffset val="100"/>
        <c:tickLblSkip val="1"/>
        <c:noMultiLvlLbl val="0"/>
      </c:catAx>
      <c:valAx>
        <c:axId val="376267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1,000 Bushels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3762669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300" b="1">
                <a:solidFill>
                  <a:srgbClr val="7030A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300" b="1">
                <a:solidFill>
                  <a:schemeClr val="accent3">
                    <a:lumMod val="50000"/>
                  </a:schemeClr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300" b="1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300" b="1">
                <a:solidFill>
                  <a:srgbClr val="0070C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815873636243275"/>
          <c:y val="0.2346988363393164"/>
          <c:w val="0.17082188977794016"/>
          <c:h val="0.48741119779825864"/>
        </c:manualLayout>
      </c:layout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  <c:txPr>
        <a:bodyPr/>
        <a:lstStyle/>
        <a:p>
          <a:pPr>
            <a:defRPr sz="13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116</xdr:row>
      <xdr:rowOff>152399</xdr:rowOff>
    </xdr:from>
    <xdr:to>
      <xdr:col>18</xdr:col>
      <xdr:colOff>504824</xdr:colOff>
      <xdr:row>138</xdr:row>
      <xdr:rowOff>161924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586740</xdr:colOff>
      <xdr:row>149</xdr:row>
      <xdr:rowOff>60960</xdr:rowOff>
    </xdr:from>
    <xdr:to>
      <xdr:col>18</xdr:col>
      <xdr:colOff>497205</xdr:colOff>
      <xdr:row>173</xdr:row>
      <xdr:rowOff>60960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82</xdr:row>
      <xdr:rowOff>19050</xdr:rowOff>
    </xdr:from>
    <xdr:to>
      <xdr:col>18</xdr:col>
      <xdr:colOff>552450</xdr:colOff>
      <xdr:row>106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81"/>
  <sheetViews>
    <sheetView tabSelected="1" zoomScaleNormal="100" workbookViewId="0">
      <pane ySplit="5" topLeftCell="A141" activePane="bottomLeft" state="frozen"/>
      <selection pane="bottomLeft" activeCell="BE124" sqref="BE124:BE125"/>
    </sheetView>
  </sheetViews>
  <sheetFormatPr defaultColWidth="8.88671875" defaultRowHeight="15.6" x14ac:dyDescent="0.3"/>
  <cols>
    <col min="1" max="1" width="12.6640625" style="68" customWidth="1"/>
    <col min="2" max="4" width="12.6640625" style="736" customWidth="1"/>
    <col min="5" max="5" width="12.6640625" style="725" customWidth="1"/>
    <col min="6" max="6" width="13.44140625" style="736" bestFit="1" customWidth="1"/>
    <col min="7" max="7" width="12.6640625" style="708" customWidth="1"/>
    <col min="8" max="8" width="15.6640625" style="729" customWidth="1"/>
    <col min="9" max="9" width="15.6640625" style="63" customWidth="1"/>
    <col min="10" max="10" width="10" style="60" customWidth="1"/>
    <col min="11" max="11" width="10" style="58" customWidth="1"/>
    <col min="12" max="12" width="12.6640625" style="29" customWidth="1"/>
    <col min="13" max="15" width="12.6640625" style="727" customWidth="1"/>
    <col min="16" max="16" width="12.6640625" style="707" customWidth="1"/>
    <col min="17" max="17" width="15.6640625" style="727" customWidth="1"/>
    <col min="18" max="18" width="8.6640625" style="708" customWidth="1"/>
    <col min="19" max="19" width="15.6640625" style="729" customWidth="1"/>
    <col min="20" max="20" width="8.88671875" style="29"/>
    <col min="21" max="21" width="12.6640625" style="29" customWidth="1"/>
    <col min="22" max="24" width="12.6640625" style="706" customWidth="1"/>
    <col min="25" max="25" width="12.6640625" style="707" customWidth="1"/>
    <col min="26" max="26" width="15.6640625" style="706" customWidth="1"/>
    <col min="27" max="27" width="8.6640625" style="708" customWidth="1"/>
    <col min="28" max="28" width="15.6640625" style="64" customWidth="1"/>
    <col min="29" max="29" width="8.88671875" style="71"/>
    <col min="30" max="30" width="12.6640625" style="71" customWidth="1"/>
    <col min="31" max="32" width="12.6640625" style="724" customWidth="1"/>
    <col min="33" max="33" width="12.6640625" style="727" customWidth="1"/>
    <col min="34" max="34" width="12.6640625" style="724" customWidth="1"/>
    <col min="35" max="35" width="15.6640625" style="724" customWidth="1"/>
    <col min="36" max="36" width="8.6640625" style="724" customWidth="1"/>
    <col min="37" max="37" width="15.6640625" style="71" customWidth="1"/>
    <col min="38" max="38" width="11.109375" style="71" customWidth="1"/>
    <col min="39" max="39" width="12.6640625" style="71" customWidth="1"/>
    <col min="40" max="41" width="12.6640625" style="724" customWidth="1"/>
    <col min="42" max="42" width="12.6640625" style="727" customWidth="1"/>
    <col min="43" max="43" width="12.6640625" style="720" customWidth="1"/>
    <col min="44" max="44" width="15.6640625" style="724" customWidth="1"/>
    <col min="45" max="45" width="8.6640625" style="724" customWidth="1"/>
    <col min="46" max="46" width="15.6640625" style="71" customWidth="1"/>
    <col min="47" max="47" width="3.6640625" style="518" customWidth="1"/>
    <col min="48" max="48" width="6.6640625" style="71" customWidth="1"/>
    <col min="49" max="50" width="15.6640625" style="736" customWidth="1"/>
    <col min="51" max="52" width="15.6640625" style="838" customWidth="1"/>
    <col min="53" max="55" width="15.6640625" style="736" customWidth="1"/>
    <col min="56" max="57" width="15.6640625" style="839" customWidth="1"/>
    <col min="58" max="58" width="5.6640625" style="71" customWidth="1"/>
    <col min="59" max="59" width="8.88671875" style="56"/>
    <col min="60" max="60" width="8.88671875" style="54"/>
    <col min="61" max="61" width="12.6640625" style="71" customWidth="1"/>
    <col min="62" max="63" width="12.6640625" style="736" customWidth="1"/>
    <col min="64" max="64" width="12.6640625" style="732" customWidth="1"/>
    <col min="65" max="65" width="15.6640625" style="736" customWidth="1"/>
    <col min="66" max="66" width="8.6640625" style="837" customWidth="1"/>
    <col min="67" max="67" width="15.6640625" style="733" customWidth="1"/>
    <col min="68" max="68" width="10.109375" style="71" bestFit="1" customWidth="1"/>
    <col min="69" max="69" width="12.6640625" style="71" customWidth="1"/>
    <col min="70" max="72" width="12.6640625" style="724" customWidth="1"/>
    <col min="73" max="73" width="15.6640625" style="724" customWidth="1"/>
    <col min="74" max="74" width="8.6640625" style="724" customWidth="1"/>
    <col min="75" max="75" width="15.6640625" style="71" customWidth="1"/>
    <col min="76" max="76" width="10.109375" style="71" customWidth="1"/>
    <col min="77" max="77" width="12.6640625" style="71" customWidth="1"/>
    <col min="78" max="79" width="12.6640625" style="724" customWidth="1"/>
    <col min="80" max="80" width="12.6640625" style="725" customWidth="1"/>
    <col min="81" max="81" width="15.6640625" style="724" customWidth="1"/>
    <col min="82" max="82" width="8.6640625" style="724" customWidth="1"/>
    <col min="83" max="83" width="15.6640625" style="724" customWidth="1"/>
    <col min="84" max="84" width="6.6640625" style="71" customWidth="1"/>
    <col min="85" max="85" width="8.88671875" style="52"/>
    <col min="86" max="86" width="8.88671875" style="50"/>
    <col min="87" max="16384" width="8.88671875" style="47"/>
  </cols>
  <sheetData>
    <row r="1" spans="1:86" ht="17.399999999999999" x14ac:dyDescent="0.3">
      <c r="A1" s="62" t="s">
        <v>104</v>
      </c>
      <c r="L1" s="62" t="s">
        <v>102</v>
      </c>
      <c r="BI1" s="62" t="s">
        <v>103</v>
      </c>
      <c r="BJ1" s="727"/>
      <c r="BK1" s="727"/>
      <c r="BL1" s="728"/>
      <c r="BM1" s="727"/>
      <c r="BN1" s="708"/>
      <c r="BO1" s="729"/>
      <c r="BP1" s="29"/>
      <c r="BQ1" s="29"/>
      <c r="BR1" s="723"/>
      <c r="BS1" s="723"/>
      <c r="BT1" s="723"/>
      <c r="BU1" s="723"/>
      <c r="BV1" s="723"/>
      <c r="BW1" s="29"/>
      <c r="BX1" s="29"/>
      <c r="BY1" s="29"/>
      <c r="BZ1" s="706"/>
      <c r="CA1" s="706"/>
      <c r="CB1" s="707"/>
      <c r="CC1" s="706"/>
      <c r="CD1" s="708"/>
      <c r="CE1" s="706"/>
      <c r="CF1" s="64"/>
    </row>
    <row r="2" spans="1:86" s="49" customFormat="1" x14ac:dyDescent="0.3">
      <c r="A2" s="65"/>
      <c r="B2" s="727"/>
      <c r="C2" s="727"/>
      <c r="D2" s="727"/>
      <c r="E2" s="707"/>
      <c r="F2" s="727"/>
      <c r="G2" s="708"/>
      <c r="H2" s="729"/>
      <c r="I2" s="63"/>
      <c r="J2" s="60"/>
      <c r="K2" s="59"/>
      <c r="L2" s="65"/>
      <c r="M2" s="727"/>
      <c r="N2" s="727"/>
      <c r="O2" s="727"/>
      <c r="P2" s="707"/>
      <c r="Q2" s="727"/>
      <c r="R2" s="708"/>
      <c r="S2" s="729"/>
      <c r="T2" s="66"/>
      <c r="U2" s="66"/>
      <c r="V2" s="706"/>
      <c r="W2" s="706"/>
      <c r="X2" s="706"/>
      <c r="Y2" s="707"/>
      <c r="Z2" s="706"/>
      <c r="AA2" s="708"/>
      <c r="AB2" s="64"/>
      <c r="AC2" s="64"/>
      <c r="AD2" s="64"/>
      <c r="AE2" s="706"/>
      <c r="AF2" s="706"/>
      <c r="AG2" s="727"/>
      <c r="AH2" s="706"/>
      <c r="AI2" s="706"/>
      <c r="AJ2" s="706"/>
      <c r="AK2" s="64"/>
      <c r="AL2" s="64"/>
      <c r="AM2" s="64"/>
      <c r="AN2" s="706"/>
      <c r="AO2" s="706"/>
      <c r="AP2" s="727"/>
      <c r="AQ2" s="720"/>
      <c r="AR2" s="706"/>
      <c r="AS2" s="706"/>
      <c r="AT2" s="64"/>
      <c r="AU2" s="519"/>
      <c r="AV2" s="64"/>
      <c r="AW2" s="727"/>
      <c r="AX2" s="727"/>
      <c r="AY2" s="840"/>
      <c r="AZ2" s="840"/>
      <c r="BA2" s="727"/>
      <c r="BB2" s="727"/>
      <c r="BC2" s="727"/>
      <c r="BD2" s="841"/>
      <c r="BE2" s="841"/>
      <c r="BF2" s="64"/>
      <c r="BG2" s="57"/>
      <c r="BH2" s="55"/>
      <c r="BI2" s="65"/>
      <c r="BJ2" s="727"/>
      <c r="BK2" s="727"/>
      <c r="BL2" s="728"/>
      <c r="BM2" s="727"/>
      <c r="BN2" s="708"/>
      <c r="BO2" s="729"/>
      <c r="BP2" s="66"/>
      <c r="BQ2" s="66"/>
      <c r="BR2" s="726"/>
      <c r="BS2" s="726"/>
      <c r="BT2" s="726"/>
      <c r="BU2" s="726"/>
      <c r="BV2" s="726"/>
      <c r="BW2" s="66"/>
      <c r="BX2" s="66"/>
      <c r="BY2" s="66"/>
      <c r="BZ2" s="706"/>
      <c r="CA2" s="706"/>
      <c r="CB2" s="707"/>
      <c r="CC2" s="706"/>
      <c r="CD2" s="708"/>
      <c r="CE2" s="706"/>
      <c r="CF2" s="64"/>
      <c r="CG2" s="53"/>
      <c r="CH2" s="51"/>
    </row>
    <row r="3" spans="1:86" s="49" customFormat="1" x14ac:dyDescent="0.3">
      <c r="A3" s="67" t="s">
        <v>235</v>
      </c>
      <c r="B3" s="727"/>
      <c r="C3" s="727"/>
      <c r="D3" s="727"/>
      <c r="E3" s="707"/>
      <c r="F3" s="727"/>
      <c r="G3" s="708"/>
      <c r="H3" s="729"/>
      <c r="I3" s="63"/>
      <c r="J3" s="60"/>
      <c r="K3" s="59"/>
      <c r="L3" s="67" t="s">
        <v>97</v>
      </c>
      <c r="M3" s="727"/>
      <c r="N3" s="727"/>
      <c r="O3" s="727"/>
      <c r="P3" s="707"/>
      <c r="Q3" s="727"/>
      <c r="R3" s="708"/>
      <c r="S3" s="729"/>
      <c r="T3" s="66"/>
      <c r="U3" s="67" t="s">
        <v>98</v>
      </c>
      <c r="V3" s="706"/>
      <c r="W3" s="706"/>
      <c r="X3" s="706"/>
      <c r="Y3" s="707"/>
      <c r="Z3" s="706"/>
      <c r="AA3" s="708"/>
      <c r="AB3" s="64"/>
      <c r="AC3" s="64"/>
      <c r="AD3" s="67" t="s">
        <v>101</v>
      </c>
      <c r="AE3" s="706"/>
      <c r="AF3" s="706"/>
      <c r="AG3" s="727"/>
      <c r="AH3" s="707"/>
      <c r="AI3" s="727"/>
      <c r="AJ3" s="708"/>
      <c r="AK3" s="64"/>
      <c r="AL3" s="66"/>
      <c r="AM3" s="67" t="s">
        <v>415</v>
      </c>
      <c r="AN3" s="706"/>
      <c r="AO3" s="706"/>
      <c r="AP3" s="727"/>
      <c r="AQ3" s="720"/>
      <c r="AR3" s="727"/>
      <c r="AS3" s="708"/>
      <c r="AT3" s="64"/>
      <c r="AU3" s="664"/>
      <c r="AV3" s="64"/>
      <c r="AW3" s="727"/>
      <c r="AX3" s="727"/>
      <c r="AY3" s="840"/>
      <c r="AZ3" s="840"/>
      <c r="BA3" s="727"/>
      <c r="BB3" s="727"/>
      <c r="BC3" s="727"/>
      <c r="BD3" s="841"/>
      <c r="BE3" s="841"/>
      <c r="BF3" s="64"/>
      <c r="BG3" s="57"/>
      <c r="BH3" s="55"/>
      <c r="BI3" s="67" t="s">
        <v>414</v>
      </c>
      <c r="BJ3" s="727"/>
      <c r="BK3" s="727"/>
      <c r="BL3" s="728"/>
      <c r="BM3" s="727"/>
      <c r="BN3" s="708"/>
      <c r="BO3" s="729"/>
      <c r="BP3" s="66"/>
      <c r="BQ3" s="67" t="s">
        <v>412</v>
      </c>
      <c r="BR3" s="727"/>
      <c r="BS3" s="727"/>
      <c r="BT3" s="728"/>
      <c r="BU3" s="727"/>
      <c r="BV3" s="708"/>
      <c r="BW3" s="63"/>
      <c r="BX3" s="63"/>
      <c r="BY3" s="67" t="s">
        <v>413</v>
      </c>
      <c r="BZ3" s="706"/>
      <c r="CA3" s="706"/>
      <c r="CB3" s="707"/>
      <c r="CC3" s="706"/>
      <c r="CD3" s="708"/>
      <c r="CE3" s="706"/>
      <c r="CF3" s="64"/>
      <c r="CG3" s="53"/>
      <c r="CH3" s="51"/>
    </row>
    <row r="4" spans="1:86" x14ac:dyDescent="0.3">
      <c r="L4" s="68"/>
      <c r="AD4" s="29"/>
      <c r="AE4" s="706"/>
      <c r="AF4" s="706"/>
      <c r="AH4" s="707"/>
      <c r="AI4" s="727"/>
      <c r="AJ4" s="708"/>
      <c r="AK4" s="64"/>
      <c r="AL4" s="29"/>
      <c r="AM4" s="29"/>
      <c r="AN4" s="706"/>
      <c r="AO4" s="706"/>
      <c r="AR4" s="727"/>
      <c r="AS4" s="708"/>
      <c r="AT4" s="64"/>
      <c r="AU4" s="665"/>
      <c r="AV4" s="522"/>
      <c r="AW4" s="842"/>
      <c r="AX4" s="842"/>
      <c r="AY4" s="842"/>
      <c r="AZ4" s="842"/>
      <c r="BA4" s="842"/>
      <c r="BB4" s="842"/>
      <c r="BC4" s="842"/>
      <c r="BD4" s="843"/>
      <c r="BE4" s="843"/>
      <c r="BF4" s="64"/>
      <c r="BI4" s="68"/>
      <c r="BJ4" s="727"/>
      <c r="BK4" s="727"/>
      <c r="BL4" s="728"/>
      <c r="BM4" s="727"/>
      <c r="BN4" s="708"/>
      <c r="BO4" s="729"/>
      <c r="BP4" s="29"/>
      <c r="BQ4" s="68"/>
      <c r="BR4" s="727"/>
      <c r="BS4" s="727"/>
      <c r="BT4" s="728"/>
      <c r="BU4" s="727"/>
      <c r="BV4" s="708"/>
      <c r="BW4" s="63"/>
      <c r="BX4" s="63"/>
      <c r="BY4" s="29"/>
      <c r="BZ4" s="706"/>
      <c r="CA4" s="706"/>
      <c r="CB4" s="707"/>
      <c r="CC4" s="706"/>
      <c r="CD4" s="708"/>
      <c r="CE4" s="706"/>
      <c r="CF4" s="64"/>
    </row>
    <row r="5" spans="1:86" s="496" customFormat="1" ht="62.4" x14ac:dyDescent="0.3">
      <c r="A5" s="69" t="s">
        <v>28</v>
      </c>
      <c r="B5" s="709" t="s">
        <v>236</v>
      </c>
      <c r="C5" s="709" t="s">
        <v>93</v>
      </c>
      <c r="D5" s="709" t="s">
        <v>492</v>
      </c>
      <c r="E5" s="710" t="s">
        <v>91</v>
      </c>
      <c r="F5" s="709" t="s">
        <v>94</v>
      </c>
      <c r="G5" s="711" t="s">
        <v>457</v>
      </c>
      <c r="H5" s="712" t="s">
        <v>92</v>
      </c>
      <c r="I5" s="72"/>
      <c r="J5" s="61"/>
      <c r="K5" s="490"/>
      <c r="L5" s="69" t="s">
        <v>28</v>
      </c>
      <c r="M5" s="709" t="s">
        <v>236</v>
      </c>
      <c r="N5" s="709" t="s">
        <v>93</v>
      </c>
      <c r="O5" s="709" t="s">
        <v>492</v>
      </c>
      <c r="P5" s="710" t="s">
        <v>91</v>
      </c>
      <c r="Q5" s="709" t="s">
        <v>94</v>
      </c>
      <c r="R5" s="711" t="s">
        <v>95</v>
      </c>
      <c r="S5" s="712" t="s">
        <v>92</v>
      </c>
      <c r="T5" s="491"/>
      <c r="U5" s="69" t="s">
        <v>28</v>
      </c>
      <c r="V5" s="709" t="s">
        <v>236</v>
      </c>
      <c r="W5" s="709" t="s">
        <v>93</v>
      </c>
      <c r="X5" s="709" t="s">
        <v>492</v>
      </c>
      <c r="Y5" s="710" t="s">
        <v>91</v>
      </c>
      <c r="Z5" s="709" t="s">
        <v>94</v>
      </c>
      <c r="AA5" s="711" t="s">
        <v>95</v>
      </c>
      <c r="AB5" s="70" t="s">
        <v>100</v>
      </c>
      <c r="AC5" s="68"/>
      <c r="AD5" s="69" t="s">
        <v>28</v>
      </c>
      <c r="AE5" s="709" t="s">
        <v>236</v>
      </c>
      <c r="AF5" s="709" t="s">
        <v>93</v>
      </c>
      <c r="AG5" s="709" t="s">
        <v>492</v>
      </c>
      <c r="AH5" s="710" t="s">
        <v>91</v>
      </c>
      <c r="AI5" s="709" t="s">
        <v>94</v>
      </c>
      <c r="AJ5" s="711" t="s">
        <v>95</v>
      </c>
      <c r="AK5" s="70" t="s">
        <v>100</v>
      </c>
      <c r="AL5" s="491"/>
      <c r="AM5" s="69" t="s">
        <v>28</v>
      </c>
      <c r="AN5" s="709" t="s">
        <v>236</v>
      </c>
      <c r="AO5" s="709" t="s">
        <v>93</v>
      </c>
      <c r="AP5" s="709" t="s">
        <v>492</v>
      </c>
      <c r="AQ5" s="734" t="s">
        <v>91</v>
      </c>
      <c r="AR5" s="709" t="s">
        <v>94</v>
      </c>
      <c r="AS5" s="711" t="s">
        <v>95</v>
      </c>
      <c r="AT5" s="70" t="s">
        <v>100</v>
      </c>
      <c r="AU5" s="666"/>
      <c r="AV5" s="521" t="s">
        <v>28</v>
      </c>
      <c r="AW5" s="844" t="s">
        <v>416</v>
      </c>
      <c r="AX5" s="845" t="s">
        <v>417</v>
      </c>
      <c r="AY5" s="846" t="s">
        <v>458</v>
      </c>
      <c r="AZ5" s="847" t="s">
        <v>418</v>
      </c>
      <c r="BA5" s="845" t="s">
        <v>419</v>
      </c>
      <c r="BB5" s="848" t="s">
        <v>455</v>
      </c>
      <c r="BC5" s="844" t="s">
        <v>420</v>
      </c>
      <c r="BD5" s="758" t="s">
        <v>445</v>
      </c>
      <c r="BE5" s="758" t="s">
        <v>446</v>
      </c>
      <c r="BF5" s="72"/>
      <c r="BG5" s="492"/>
      <c r="BH5" s="493"/>
      <c r="BI5" s="69" t="s">
        <v>28</v>
      </c>
      <c r="BJ5" s="709" t="s">
        <v>236</v>
      </c>
      <c r="BK5" s="709" t="s">
        <v>93</v>
      </c>
      <c r="BL5" s="710" t="s">
        <v>91</v>
      </c>
      <c r="BM5" s="709" t="s">
        <v>94</v>
      </c>
      <c r="BN5" s="711" t="s">
        <v>95</v>
      </c>
      <c r="BO5" s="712" t="s">
        <v>441</v>
      </c>
      <c r="BP5" s="491"/>
      <c r="BQ5" s="69" t="s">
        <v>28</v>
      </c>
      <c r="BR5" s="709" t="s">
        <v>236</v>
      </c>
      <c r="BS5" s="709" t="s">
        <v>93</v>
      </c>
      <c r="BT5" s="710" t="s">
        <v>91</v>
      </c>
      <c r="BU5" s="709" t="s">
        <v>94</v>
      </c>
      <c r="BV5" s="711" t="s">
        <v>95</v>
      </c>
      <c r="BW5" s="70" t="s">
        <v>441</v>
      </c>
      <c r="BX5" s="70"/>
      <c r="BY5" s="69" t="s">
        <v>28</v>
      </c>
      <c r="BZ5" s="709" t="s">
        <v>236</v>
      </c>
      <c r="CA5" s="709" t="s">
        <v>93</v>
      </c>
      <c r="CB5" s="710" t="s">
        <v>91</v>
      </c>
      <c r="CC5" s="709" t="s">
        <v>94</v>
      </c>
      <c r="CD5" s="711" t="s">
        <v>95</v>
      </c>
      <c r="CE5" s="712" t="s">
        <v>442</v>
      </c>
      <c r="CF5" s="72"/>
      <c r="CG5" s="494"/>
      <c r="CH5" s="495"/>
    </row>
    <row r="6" spans="1:86" s="18" customFormat="1" ht="13.2" x14ac:dyDescent="0.25">
      <c r="A6" s="146">
        <v>1866</v>
      </c>
      <c r="B6" s="737" t="s">
        <v>96</v>
      </c>
      <c r="C6" s="5">
        <v>15408000</v>
      </c>
      <c r="D6" s="737" t="s">
        <v>96</v>
      </c>
      <c r="E6" s="715">
        <v>11</v>
      </c>
      <c r="F6" s="5">
        <v>169703000</v>
      </c>
      <c r="G6" s="721">
        <v>2.06</v>
      </c>
      <c r="H6" s="718">
        <v>349914000</v>
      </c>
      <c r="I6" s="147"/>
      <c r="J6" s="148"/>
      <c r="K6" s="140"/>
      <c r="L6" s="146">
        <v>1866</v>
      </c>
      <c r="M6" s="735" t="s">
        <v>99</v>
      </c>
      <c r="N6" s="735" t="s">
        <v>99</v>
      </c>
      <c r="O6" s="735" t="s">
        <v>99</v>
      </c>
      <c r="P6" s="713" t="s">
        <v>99</v>
      </c>
      <c r="Q6" s="735" t="s">
        <v>99</v>
      </c>
      <c r="R6" s="714" t="s">
        <v>99</v>
      </c>
      <c r="S6" s="730" t="s">
        <v>99</v>
      </c>
      <c r="T6" s="30"/>
      <c r="U6" s="146">
        <v>1866</v>
      </c>
      <c r="V6" s="669" t="s">
        <v>99</v>
      </c>
      <c r="W6" s="669" t="s">
        <v>99</v>
      </c>
      <c r="X6" s="669" t="s">
        <v>99</v>
      </c>
      <c r="Y6" s="713" t="s">
        <v>99</v>
      </c>
      <c r="Z6" s="669" t="s">
        <v>99</v>
      </c>
      <c r="AA6" s="714" t="s">
        <v>99</v>
      </c>
      <c r="AB6" s="151" t="s">
        <v>99</v>
      </c>
      <c r="AC6" s="30"/>
      <c r="AD6" s="146">
        <v>1866</v>
      </c>
      <c r="AE6" s="669" t="s">
        <v>99</v>
      </c>
      <c r="AF6" s="669" t="s">
        <v>99</v>
      </c>
      <c r="AG6" s="735" t="s">
        <v>99</v>
      </c>
      <c r="AH6" s="669" t="s">
        <v>99</v>
      </c>
      <c r="AI6" s="669" t="s">
        <v>99</v>
      </c>
      <c r="AJ6" s="714" t="s">
        <v>99</v>
      </c>
      <c r="AK6" s="151" t="s">
        <v>99</v>
      </c>
      <c r="AL6" s="30"/>
      <c r="AM6" s="146">
        <v>1866</v>
      </c>
      <c r="AN6" s="669" t="s">
        <v>99</v>
      </c>
      <c r="AO6" s="669" t="s">
        <v>99</v>
      </c>
      <c r="AP6" s="735" t="s">
        <v>99</v>
      </c>
      <c r="AQ6" s="713" t="s">
        <v>99</v>
      </c>
      <c r="AR6" s="669" t="s">
        <v>99</v>
      </c>
      <c r="AS6" s="714" t="s">
        <v>99</v>
      </c>
      <c r="AT6" s="151" t="s">
        <v>99</v>
      </c>
      <c r="AU6" s="520"/>
      <c r="AV6" s="146">
        <v>1866</v>
      </c>
      <c r="AW6" s="735"/>
      <c r="AX6" s="735"/>
      <c r="AY6" s="735"/>
      <c r="AZ6" s="849"/>
      <c r="BA6" s="735"/>
      <c r="BB6" s="735"/>
      <c r="BC6" s="735"/>
      <c r="BD6" s="149"/>
      <c r="BE6" s="149"/>
      <c r="BF6" s="151"/>
      <c r="BG6" s="142"/>
      <c r="BH6" s="143"/>
      <c r="BI6" s="146">
        <v>1866</v>
      </c>
      <c r="BJ6" s="735" t="s">
        <v>99</v>
      </c>
      <c r="BK6" s="735" t="s">
        <v>99</v>
      </c>
      <c r="BL6" s="713" t="s">
        <v>99</v>
      </c>
      <c r="BM6" s="735" t="s">
        <v>99</v>
      </c>
      <c r="BN6" s="714" t="s">
        <v>99</v>
      </c>
      <c r="BO6" s="730" t="s">
        <v>99</v>
      </c>
      <c r="BP6" s="30"/>
      <c r="BQ6" s="146">
        <v>1866</v>
      </c>
      <c r="BR6" s="669" t="s">
        <v>99</v>
      </c>
      <c r="BS6" s="669" t="s">
        <v>99</v>
      </c>
      <c r="BT6" s="713" t="s">
        <v>99</v>
      </c>
      <c r="BU6" s="669" t="s">
        <v>99</v>
      </c>
      <c r="BV6" s="714" t="s">
        <v>99</v>
      </c>
      <c r="BW6" s="152" t="s">
        <v>99</v>
      </c>
      <c r="BX6" s="152"/>
      <c r="BY6" s="146">
        <v>1866</v>
      </c>
      <c r="BZ6" s="669" t="s">
        <v>99</v>
      </c>
      <c r="CA6" s="669" t="s">
        <v>99</v>
      </c>
      <c r="CB6" s="713" t="s">
        <v>99</v>
      </c>
      <c r="CC6" s="669" t="s">
        <v>99</v>
      </c>
      <c r="CD6" s="714" t="s">
        <v>99</v>
      </c>
      <c r="CE6" s="669" t="s">
        <v>99</v>
      </c>
      <c r="CF6" s="151"/>
      <c r="CG6" s="144"/>
      <c r="CH6" s="145"/>
    </row>
    <row r="7" spans="1:86" s="18" customFormat="1" ht="13.2" x14ac:dyDescent="0.25">
      <c r="A7" s="146">
        <v>1867</v>
      </c>
      <c r="B7" s="737" t="s">
        <v>96</v>
      </c>
      <c r="C7" s="5">
        <v>16738000</v>
      </c>
      <c r="D7" s="737" t="s">
        <v>96</v>
      </c>
      <c r="E7" s="715">
        <v>12.6</v>
      </c>
      <c r="F7" s="5">
        <v>210878000</v>
      </c>
      <c r="G7" s="721">
        <v>2.0099999999999998</v>
      </c>
      <c r="H7" s="718">
        <v>424334000</v>
      </c>
      <c r="I7" s="147"/>
      <c r="J7" s="148"/>
      <c r="K7" s="140"/>
      <c r="L7" s="146">
        <v>1867</v>
      </c>
      <c r="M7" s="735" t="s">
        <v>99</v>
      </c>
      <c r="N7" s="735" t="s">
        <v>99</v>
      </c>
      <c r="O7" s="735" t="s">
        <v>99</v>
      </c>
      <c r="P7" s="713" t="s">
        <v>99</v>
      </c>
      <c r="Q7" s="735" t="s">
        <v>99</v>
      </c>
      <c r="R7" s="714" t="s">
        <v>99</v>
      </c>
      <c r="S7" s="730" t="s">
        <v>99</v>
      </c>
      <c r="T7" s="30"/>
      <c r="U7" s="146">
        <v>1867</v>
      </c>
      <c r="V7" s="669" t="s">
        <v>99</v>
      </c>
      <c r="W7" s="669" t="s">
        <v>99</v>
      </c>
      <c r="X7" s="669" t="s">
        <v>99</v>
      </c>
      <c r="Y7" s="713" t="s">
        <v>99</v>
      </c>
      <c r="Z7" s="669" t="s">
        <v>99</v>
      </c>
      <c r="AA7" s="714" t="s">
        <v>99</v>
      </c>
      <c r="AB7" s="151" t="s">
        <v>99</v>
      </c>
      <c r="AC7" s="30"/>
      <c r="AD7" s="146">
        <v>1867</v>
      </c>
      <c r="AE7" s="669" t="s">
        <v>99</v>
      </c>
      <c r="AF7" s="669" t="s">
        <v>99</v>
      </c>
      <c r="AG7" s="735" t="s">
        <v>99</v>
      </c>
      <c r="AH7" s="669" t="s">
        <v>99</v>
      </c>
      <c r="AI7" s="669" t="s">
        <v>99</v>
      </c>
      <c r="AJ7" s="714" t="s">
        <v>99</v>
      </c>
      <c r="AK7" s="151" t="s">
        <v>99</v>
      </c>
      <c r="AL7" s="30"/>
      <c r="AM7" s="146">
        <v>1867</v>
      </c>
      <c r="AN7" s="669" t="s">
        <v>99</v>
      </c>
      <c r="AO7" s="669" t="s">
        <v>99</v>
      </c>
      <c r="AP7" s="735" t="s">
        <v>99</v>
      </c>
      <c r="AQ7" s="713" t="s">
        <v>99</v>
      </c>
      <c r="AR7" s="669" t="s">
        <v>99</v>
      </c>
      <c r="AS7" s="714" t="s">
        <v>99</v>
      </c>
      <c r="AT7" s="151" t="s">
        <v>99</v>
      </c>
      <c r="AU7" s="520"/>
      <c r="AV7" s="146">
        <v>1867</v>
      </c>
      <c r="AW7" s="735"/>
      <c r="AX7" s="735"/>
      <c r="AY7" s="735"/>
      <c r="AZ7" s="849"/>
      <c r="BA7" s="735"/>
      <c r="BB7" s="735"/>
      <c r="BC7" s="735"/>
      <c r="BD7" s="149"/>
      <c r="BE7" s="149"/>
      <c r="BF7" s="151"/>
      <c r="BG7" s="142"/>
      <c r="BH7" s="143"/>
      <c r="BI7" s="146">
        <v>1867</v>
      </c>
      <c r="BJ7" s="735" t="s">
        <v>99</v>
      </c>
      <c r="BK7" s="735" t="s">
        <v>99</v>
      </c>
      <c r="BL7" s="713" t="s">
        <v>99</v>
      </c>
      <c r="BM7" s="735" t="s">
        <v>99</v>
      </c>
      <c r="BN7" s="714" t="s">
        <v>99</v>
      </c>
      <c r="BO7" s="730" t="s">
        <v>99</v>
      </c>
      <c r="BP7" s="30"/>
      <c r="BQ7" s="146">
        <v>1867</v>
      </c>
      <c r="BR7" s="669" t="s">
        <v>99</v>
      </c>
      <c r="BS7" s="669" t="s">
        <v>99</v>
      </c>
      <c r="BT7" s="713" t="s">
        <v>99</v>
      </c>
      <c r="BU7" s="669" t="s">
        <v>99</v>
      </c>
      <c r="BV7" s="714" t="s">
        <v>99</v>
      </c>
      <c r="BW7" s="152" t="s">
        <v>99</v>
      </c>
      <c r="BX7" s="152"/>
      <c r="BY7" s="146">
        <v>1867</v>
      </c>
      <c r="BZ7" s="669" t="s">
        <v>99</v>
      </c>
      <c r="CA7" s="669" t="s">
        <v>99</v>
      </c>
      <c r="CB7" s="713" t="s">
        <v>99</v>
      </c>
      <c r="CC7" s="669" t="s">
        <v>99</v>
      </c>
      <c r="CD7" s="714" t="s">
        <v>99</v>
      </c>
      <c r="CE7" s="669" t="s">
        <v>99</v>
      </c>
      <c r="CF7" s="151"/>
      <c r="CG7" s="144"/>
      <c r="CH7" s="145"/>
    </row>
    <row r="8" spans="1:86" s="18" customFormat="1" ht="13.2" x14ac:dyDescent="0.25">
      <c r="A8" s="146">
        <v>1868</v>
      </c>
      <c r="B8" s="737" t="s">
        <v>96</v>
      </c>
      <c r="C8" s="5">
        <v>19140000</v>
      </c>
      <c r="D8" s="737" t="s">
        <v>96</v>
      </c>
      <c r="E8" s="715">
        <v>12.9</v>
      </c>
      <c r="F8" s="5">
        <v>246272000</v>
      </c>
      <c r="G8" s="721">
        <v>1.46</v>
      </c>
      <c r="H8" s="718">
        <v>359347000</v>
      </c>
      <c r="I8" s="147"/>
      <c r="J8" s="148"/>
      <c r="K8" s="140"/>
      <c r="L8" s="146">
        <v>1868</v>
      </c>
      <c r="M8" s="735" t="s">
        <v>99</v>
      </c>
      <c r="N8" s="735" t="s">
        <v>99</v>
      </c>
      <c r="O8" s="735" t="s">
        <v>99</v>
      </c>
      <c r="P8" s="713" t="s">
        <v>99</v>
      </c>
      <c r="Q8" s="735" t="s">
        <v>99</v>
      </c>
      <c r="R8" s="714" t="s">
        <v>99</v>
      </c>
      <c r="S8" s="730" t="s">
        <v>99</v>
      </c>
      <c r="T8" s="30"/>
      <c r="U8" s="146">
        <v>1868</v>
      </c>
      <c r="V8" s="669" t="s">
        <v>99</v>
      </c>
      <c r="W8" s="669" t="s">
        <v>99</v>
      </c>
      <c r="X8" s="669" t="s">
        <v>99</v>
      </c>
      <c r="Y8" s="713" t="s">
        <v>99</v>
      </c>
      <c r="Z8" s="669" t="s">
        <v>99</v>
      </c>
      <c r="AA8" s="714" t="s">
        <v>99</v>
      </c>
      <c r="AB8" s="151" t="s">
        <v>99</v>
      </c>
      <c r="AC8" s="30"/>
      <c r="AD8" s="146">
        <v>1868</v>
      </c>
      <c r="AE8" s="669" t="s">
        <v>99</v>
      </c>
      <c r="AF8" s="669" t="s">
        <v>99</v>
      </c>
      <c r="AG8" s="735" t="s">
        <v>99</v>
      </c>
      <c r="AH8" s="669" t="s">
        <v>99</v>
      </c>
      <c r="AI8" s="669" t="s">
        <v>99</v>
      </c>
      <c r="AJ8" s="714" t="s">
        <v>99</v>
      </c>
      <c r="AK8" s="151" t="s">
        <v>99</v>
      </c>
      <c r="AL8" s="30"/>
      <c r="AM8" s="146">
        <v>1868</v>
      </c>
      <c r="AN8" s="669" t="s">
        <v>99</v>
      </c>
      <c r="AO8" s="669" t="s">
        <v>99</v>
      </c>
      <c r="AP8" s="735" t="s">
        <v>99</v>
      </c>
      <c r="AQ8" s="713" t="s">
        <v>99</v>
      </c>
      <c r="AR8" s="669" t="s">
        <v>99</v>
      </c>
      <c r="AS8" s="714" t="s">
        <v>99</v>
      </c>
      <c r="AT8" s="151" t="s">
        <v>99</v>
      </c>
      <c r="AU8" s="520"/>
      <c r="AV8" s="146">
        <v>1868</v>
      </c>
      <c r="AW8" s="735"/>
      <c r="AX8" s="735"/>
      <c r="AY8" s="735"/>
      <c r="AZ8" s="849"/>
      <c r="BA8" s="735"/>
      <c r="BB8" s="735"/>
      <c r="BC8" s="735"/>
      <c r="BD8" s="149"/>
      <c r="BE8" s="149"/>
      <c r="BF8" s="151"/>
      <c r="BG8" s="142"/>
      <c r="BH8" s="143"/>
      <c r="BI8" s="146">
        <v>1868</v>
      </c>
      <c r="BJ8" s="735" t="s">
        <v>99</v>
      </c>
      <c r="BK8" s="735" t="s">
        <v>99</v>
      </c>
      <c r="BL8" s="713" t="s">
        <v>99</v>
      </c>
      <c r="BM8" s="735" t="s">
        <v>99</v>
      </c>
      <c r="BN8" s="714" t="s">
        <v>99</v>
      </c>
      <c r="BO8" s="730" t="s">
        <v>99</v>
      </c>
      <c r="BP8" s="30"/>
      <c r="BQ8" s="146">
        <v>1868</v>
      </c>
      <c r="BR8" s="669" t="s">
        <v>99</v>
      </c>
      <c r="BS8" s="669" t="s">
        <v>99</v>
      </c>
      <c r="BT8" s="713" t="s">
        <v>99</v>
      </c>
      <c r="BU8" s="669" t="s">
        <v>99</v>
      </c>
      <c r="BV8" s="714" t="s">
        <v>99</v>
      </c>
      <c r="BW8" s="152" t="s">
        <v>99</v>
      </c>
      <c r="BX8" s="152"/>
      <c r="BY8" s="146">
        <v>1868</v>
      </c>
      <c r="BZ8" s="669" t="s">
        <v>99</v>
      </c>
      <c r="CA8" s="669" t="s">
        <v>99</v>
      </c>
      <c r="CB8" s="713" t="s">
        <v>99</v>
      </c>
      <c r="CC8" s="669" t="s">
        <v>99</v>
      </c>
      <c r="CD8" s="714" t="s">
        <v>99</v>
      </c>
      <c r="CE8" s="669" t="s">
        <v>99</v>
      </c>
      <c r="CF8" s="151"/>
      <c r="CG8" s="144"/>
      <c r="CH8" s="145"/>
    </row>
    <row r="9" spans="1:86" s="18" customFormat="1" ht="13.2" x14ac:dyDescent="0.25">
      <c r="A9" s="146">
        <v>1869</v>
      </c>
      <c r="B9" s="737" t="s">
        <v>96</v>
      </c>
      <c r="C9" s="5">
        <v>21194000</v>
      </c>
      <c r="D9" s="737" t="s">
        <v>96</v>
      </c>
      <c r="E9" s="715">
        <v>13.7</v>
      </c>
      <c r="F9" s="5">
        <v>289526000</v>
      </c>
      <c r="G9" s="721">
        <v>0.92300000000000004</v>
      </c>
      <c r="H9" s="718">
        <v>267224000</v>
      </c>
      <c r="I9" s="147"/>
      <c r="J9" s="148"/>
      <c r="K9" s="140"/>
      <c r="L9" s="146">
        <v>1869</v>
      </c>
      <c r="M9" s="735" t="s">
        <v>99</v>
      </c>
      <c r="N9" s="735" t="s">
        <v>99</v>
      </c>
      <c r="O9" s="735" t="s">
        <v>99</v>
      </c>
      <c r="P9" s="713" t="s">
        <v>99</v>
      </c>
      <c r="Q9" s="735" t="s">
        <v>99</v>
      </c>
      <c r="R9" s="714" t="s">
        <v>99</v>
      </c>
      <c r="S9" s="730" t="s">
        <v>99</v>
      </c>
      <c r="T9" s="30"/>
      <c r="U9" s="146">
        <v>1869</v>
      </c>
      <c r="V9" s="669" t="s">
        <v>99</v>
      </c>
      <c r="W9" s="669" t="s">
        <v>99</v>
      </c>
      <c r="X9" s="669" t="s">
        <v>99</v>
      </c>
      <c r="Y9" s="713" t="s">
        <v>99</v>
      </c>
      <c r="Z9" s="669" t="s">
        <v>99</v>
      </c>
      <c r="AA9" s="714" t="s">
        <v>99</v>
      </c>
      <c r="AB9" s="151" t="s">
        <v>99</v>
      </c>
      <c r="AC9" s="30"/>
      <c r="AD9" s="146">
        <v>1869</v>
      </c>
      <c r="AE9" s="669" t="s">
        <v>99</v>
      </c>
      <c r="AF9" s="669" t="s">
        <v>99</v>
      </c>
      <c r="AG9" s="735" t="s">
        <v>99</v>
      </c>
      <c r="AH9" s="669" t="s">
        <v>99</v>
      </c>
      <c r="AI9" s="669" t="s">
        <v>99</v>
      </c>
      <c r="AJ9" s="714" t="s">
        <v>99</v>
      </c>
      <c r="AK9" s="151" t="s">
        <v>99</v>
      </c>
      <c r="AL9" s="30"/>
      <c r="AM9" s="146">
        <v>1869</v>
      </c>
      <c r="AN9" s="669" t="s">
        <v>99</v>
      </c>
      <c r="AO9" s="669" t="s">
        <v>99</v>
      </c>
      <c r="AP9" s="735" t="s">
        <v>99</v>
      </c>
      <c r="AQ9" s="713" t="s">
        <v>99</v>
      </c>
      <c r="AR9" s="669" t="s">
        <v>99</v>
      </c>
      <c r="AS9" s="714" t="s">
        <v>99</v>
      </c>
      <c r="AT9" s="151" t="s">
        <v>99</v>
      </c>
      <c r="AU9" s="520"/>
      <c r="AV9" s="146">
        <v>1869</v>
      </c>
      <c r="AW9" s="735"/>
      <c r="AX9" s="735"/>
      <c r="AY9" s="735"/>
      <c r="AZ9" s="849"/>
      <c r="BA9" s="735"/>
      <c r="BB9" s="735"/>
      <c r="BC9" s="735"/>
      <c r="BD9" s="149"/>
      <c r="BE9" s="149"/>
      <c r="BF9" s="151"/>
      <c r="BG9" s="142"/>
      <c r="BH9" s="143"/>
      <c r="BI9" s="146">
        <v>1869</v>
      </c>
      <c r="BJ9" s="735" t="s">
        <v>99</v>
      </c>
      <c r="BK9" s="735" t="s">
        <v>99</v>
      </c>
      <c r="BL9" s="713" t="s">
        <v>99</v>
      </c>
      <c r="BM9" s="735" t="s">
        <v>99</v>
      </c>
      <c r="BN9" s="714" t="s">
        <v>99</v>
      </c>
      <c r="BO9" s="730" t="s">
        <v>99</v>
      </c>
      <c r="BP9" s="30"/>
      <c r="BQ9" s="146">
        <v>1869</v>
      </c>
      <c r="BR9" s="669" t="s">
        <v>99</v>
      </c>
      <c r="BS9" s="669" t="s">
        <v>99</v>
      </c>
      <c r="BT9" s="713" t="s">
        <v>99</v>
      </c>
      <c r="BU9" s="669" t="s">
        <v>99</v>
      </c>
      <c r="BV9" s="714" t="s">
        <v>99</v>
      </c>
      <c r="BW9" s="152" t="s">
        <v>99</v>
      </c>
      <c r="BX9" s="152"/>
      <c r="BY9" s="146">
        <v>1869</v>
      </c>
      <c r="BZ9" s="669" t="s">
        <v>99</v>
      </c>
      <c r="CA9" s="669" t="s">
        <v>99</v>
      </c>
      <c r="CB9" s="713" t="s">
        <v>99</v>
      </c>
      <c r="CC9" s="669" t="s">
        <v>99</v>
      </c>
      <c r="CD9" s="714" t="s">
        <v>99</v>
      </c>
      <c r="CE9" s="669" t="s">
        <v>99</v>
      </c>
      <c r="CF9" s="151"/>
      <c r="CG9" s="144"/>
      <c r="CH9" s="145"/>
    </row>
    <row r="10" spans="1:86" s="18" customFormat="1" ht="13.2" x14ac:dyDescent="0.25">
      <c r="A10" s="146">
        <v>1870</v>
      </c>
      <c r="B10" s="737" t="s">
        <v>96</v>
      </c>
      <c r="C10" s="5">
        <v>20945000</v>
      </c>
      <c r="D10" s="737" t="s">
        <v>96</v>
      </c>
      <c r="E10" s="715">
        <v>12.1</v>
      </c>
      <c r="F10" s="5">
        <v>254429000</v>
      </c>
      <c r="G10" s="721">
        <v>1.04</v>
      </c>
      <c r="H10" s="718">
        <v>265230000</v>
      </c>
      <c r="I10" s="147"/>
      <c r="J10" s="148"/>
      <c r="K10" s="140"/>
      <c r="L10" s="146">
        <v>1870</v>
      </c>
      <c r="M10" s="735" t="s">
        <v>99</v>
      </c>
      <c r="N10" s="735" t="s">
        <v>99</v>
      </c>
      <c r="O10" s="735" t="s">
        <v>99</v>
      </c>
      <c r="P10" s="713" t="s">
        <v>99</v>
      </c>
      <c r="Q10" s="735" t="s">
        <v>99</v>
      </c>
      <c r="R10" s="714" t="s">
        <v>99</v>
      </c>
      <c r="S10" s="730" t="s">
        <v>99</v>
      </c>
      <c r="T10" s="30"/>
      <c r="U10" s="146">
        <v>1870</v>
      </c>
      <c r="V10" s="669" t="s">
        <v>99</v>
      </c>
      <c r="W10" s="669" t="s">
        <v>99</v>
      </c>
      <c r="X10" s="669" t="s">
        <v>99</v>
      </c>
      <c r="Y10" s="713" t="s">
        <v>99</v>
      </c>
      <c r="Z10" s="669" t="s">
        <v>99</v>
      </c>
      <c r="AA10" s="714" t="s">
        <v>99</v>
      </c>
      <c r="AB10" s="151" t="s">
        <v>99</v>
      </c>
      <c r="AC10" s="30"/>
      <c r="AD10" s="146">
        <v>1870</v>
      </c>
      <c r="AE10" s="669" t="s">
        <v>99</v>
      </c>
      <c r="AF10" s="669" t="s">
        <v>99</v>
      </c>
      <c r="AG10" s="735" t="s">
        <v>99</v>
      </c>
      <c r="AH10" s="669" t="s">
        <v>99</v>
      </c>
      <c r="AI10" s="669" t="s">
        <v>99</v>
      </c>
      <c r="AJ10" s="714" t="s">
        <v>99</v>
      </c>
      <c r="AK10" s="151" t="s">
        <v>99</v>
      </c>
      <c r="AL10" s="30"/>
      <c r="AM10" s="146">
        <v>1870</v>
      </c>
      <c r="AN10" s="669" t="s">
        <v>99</v>
      </c>
      <c r="AO10" s="669" t="s">
        <v>99</v>
      </c>
      <c r="AP10" s="735" t="s">
        <v>99</v>
      </c>
      <c r="AQ10" s="713" t="s">
        <v>99</v>
      </c>
      <c r="AR10" s="669" t="s">
        <v>99</v>
      </c>
      <c r="AS10" s="714" t="s">
        <v>99</v>
      </c>
      <c r="AT10" s="151" t="s">
        <v>99</v>
      </c>
      <c r="AU10" s="520"/>
      <c r="AV10" s="146">
        <v>1870</v>
      </c>
      <c r="AW10" s="735"/>
      <c r="AX10" s="735"/>
      <c r="AY10" s="735"/>
      <c r="AZ10" s="849"/>
      <c r="BA10" s="735"/>
      <c r="BB10" s="735"/>
      <c r="BC10" s="735"/>
      <c r="BD10" s="149"/>
      <c r="BE10" s="149"/>
      <c r="BF10" s="151"/>
      <c r="BG10" s="142"/>
      <c r="BH10" s="143"/>
      <c r="BI10" s="146">
        <v>1870</v>
      </c>
      <c r="BJ10" s="735" t="s">
        <v>99</v>
      </c>
      <c r="BK10" s="735" t="s">
        <v>99</v>
      </c>
      <c r="BL10" s="713" t="s">
        <v>99</v>
      </c>
      <c r="BM10" s="735" t="s">
        <v>99</v>
      </c>
      <c r="BN10" s="714" t="s">
        <v>99</v>
      </c>
      <c r="BO10" s="730" t="s">
        <v>99</v>
      </c>
      <c r="BP10" s="30"/>
      <c r="BQ10" s="146">
        <v>1870</v>
      </c>
      <c r="BR10" s="669" t="s">
        <v>99</v>
      </c>
      <c r="BS10" s="669" t="s">
        <v>99</v>
      </c>
      <c r="BT10" s="713" t="s">
        <v>99</v>
      </c>
      <c r="BU10" s="669" t="s">
        <v>99</v>
      </c>
      <c r="BV10" s="714" t="s">
        <v>99</v>
      </c>
      <c r="BW10" s="152" t="s">
        <v>99</v>
      </c>
      <c r="BX10" s="152"/>
      <c r="BY10" s="146">
        <v>1870</v>
      </c>
      <c r="BZ10" s="669" t="s">
        <v>99</v>
      </c>
      <c r="CA10" s="669" t="s">
        <v>99</v>
      </c>
      <c r="CB10" s="713" t="s">
        <v>99</v>
      </c>
      <c r="CC10" s="669" t="s">
        <v>99</v>
      </c>
      <c r="CD10" s="714" t="s">
        <v>99</v>
      </c>
      <c r="CE10" s="669" t="s">
        <v>99</v>
      </c>
      <c r="CF10" s="151"/>
      <c r="CG10" s="144"/>
      <c r="CH10" s="145"/>
    </row>
    <row r="11" spans="1:86" s="18" customFormat="1" ht="13.2" x14ac:dyDescent="0.25">
      <c r="A11" s="146">
        <v>1871</v>
      </c>
      <c r="B11" s="737" t="s">
        <v>96</v>
      </c>
      <c r="C11" s="5">
        <v>22230000</v>
      </c>
      <c r="D11" s="737" t="s">
        <v>96</v>
      </c>
      <c r="E11" s="715">
        <v>12.2</v>
      </c>
      <c r="F11" s="5">
        <v>271881000</v>
      </c>
      <c r="G11" s="721">
        <v>1.25</v>
      </c>
      <c r="H11" s="718">
        <v>339130000</v>
      </c>
      <c r="I11" s="147"/>
      <c r="J11" s="148"/>
      <c r="K11" s="140"/>
      <c r="L11" s="146">
        <v>1871</v>
      </c>
      <c r="M11" s="735" t="s">
        <v>99</v>
      </c>
      <c r="N11" s="735" t="s">
        <v>99</v>
      </c>
      <c r="O11" s="735" t="s">
        <v>99</v>
      </c>
      <c r="P11" s="713" t="s">
        <v>99</v>
      </c>
      <c r="Q11" s="735" t="s">
        <v>99</v>
      </c>
      <c r="R11" s="714" t="s">
        <v>99</v>
      </c>
      <c r="S11" s="730" t="s">
        <v>99</v>
      </c>
      <c r="T11" s="30"/>
      <c r="U11" s="146">
        <v>1871</v>
      </c>
      <c r="V11" s="669" t="s">
        <v>99</v>
      </c>
      <c r="W11" s="669" t="s">
        <v>99</v>
      </c>
      <c r="X11" s="669" t="s">
        <v>99</v>
      </c>
      <c r="Y11" s="713" t="s">
        <v>99</v>
      </c>
      <c r="Z11" s="669" t="s">
        <v>99</v>
      </c>
      <c r="AA11" s="714" t="s">
        <v>99</v>
      </c>
      <c r="AB11" s="151" t="s">
        <v>99</v>
      </c>
      <c r="AC11" s="30"/>
      <c r="AD11" s="146">
        <v>1871</v>
      </c>
      <c r="AE11" s="669" t="s">
        <v>99</v>
      </c>
      <c r="AF11" s="669" t="s">
        <v>99</v>
      </c>
      <c r="AG11" s="735" t="s">
        <v>99</v>
      </c>
      <c r="AH11" s="669" t="s">
        <v>99</v>
      </c>
      <c r="AI11" s="669" t="s">
        <v>99</v>
      </c>
      <c r="AJ11" s="714" t="s">
        <v>99</v>
      </c>
      <c r="AK11" s="151" t="s">
        <v>99</v>
      </c>
      <c r="AL11" s="30"/>
      <c r="AM11" s="146">
        <v>1871</v>
      </c>
      <c r="AN11" s="669" t="s">
        <v>99</v>
      </c>
      <c r="AO11" s="669" t="s">
        <v>99</v>
      </c>
      <c r="AP11" s="735" t="s">
        <v>99</v>
      </c>
      <c r="AQ11" s="713" t="s">
        <v>99</v>
      </c>
      <c r="AR11" s="669" t="s">
        <v>99</v>
      </c>
      <c r="AS11" s="714" t="s">
        <v>99</v>
      </c>
      <c r="AT11" s="151" t="s">
        <v>99</v>
      </c>
      <c r="AU11" s="520"/>
      <c r="AV11" s="146">
        <v>1871</v>
      </c>
      <c r="AW11" s="735"/>
      <c r="AX11" s="735"/>
      <c r="AY11" s="735"/>
      <c r="AZ11" s="849"/>
      <c r="BA11" s="735"/>
      <c r="BB11" s="735"/>
      <c r="BC11" s="735"/>
      <c r="BD11" s="149"/>
      <c r="BE11" s="149"/>
      <c r="BF11" s="151"/>
      <c r="BG11" s="142"/>
      <c r="BH11" s="143"/>
      <c r="BI11" s="146">
        <v>1871</v>
      </c>
      <c r="BJ11" s="735" t="s">
        <v>99</v>
      </c>
      <c r="BK11" s="735" t="s">
        <v>99</v>
      </c>
      <c r="BL11" s="713" t="s">
        <v>99</v>
      </c>
      <c r="BM11" s="735" t="s">
        <v>99</v>
      </c>
      <c r="BN11" s="714" t="s">
        <v>99</v>
      </c>
      <c r="BO11" s="730" t="s">
        <v>99</v>
      </c>
      <c r="BP11" s="30"/>
      <c r="BQ11" s="146">
        <v>1871</v>
      </c>
      <c r="BR11" s="669" t="s">
        <v>99</v>
      </c>
      <c r="BS11" s="669" t="s">
        <v>99</v>
      </c>
      <c r="BT11" s="713" t="s">
        <v>99</v>
      </c>
      <c r="BU11" s="669" t="s">
        <v>99</v>
      </c>
      <c r="BV11" s="714" t="s">
        <v>99</v>
      </c>
      <c r="BW11" s="152" t="s">
        <v>99</v>
      </c>
      <c r="BX11" s="152"/>
      <c r="BY11" s="146">
        <v>1871</v>
      </c>
      <c r="BZ11" s="669" t="s">
        <v>99</v>
      </c>
      <c r="CA11" s="669" t="s">
        <v>99</v>
      </c>
      <c r="CB11" s="713" t="s">
        <v>99</v>
      </c>
      <c r="CC11" s="669" t="s">
        <v>99</v>
      </c>
      <c r="CD11" s="714" t="s">
        <v>99</v>
      </c>
      <c r="CE11" s="669" t="s">
        <v>99</v>
      </c>
      <c r="CF11" s="151"/>
      <c r="CG11" s="144"/>
      <c r="CH11" s="145"/>
    </row>
    <row r="12" spans="1:86" s="18" customFormat="1" ht="13.2" x14ac:dyDescent="0.25">
      <c r="A12" s="146">
        <v>1872</v>
      </c>
      <c r="B12" s="737" t="s">
        <v>96</v>
      </c>
      <c r="C12" s="5">
        <v>22962000</v>
      </c>
      <c r="D12" s="737" t="s">
        <v>96</v>
      </c>
      <c r="E12" s="715">
        <v>11.8</v>
      </c>
      <c r="F12" s="5">
        <v>271482000</v>
      </c>
      <c r="G12" s="721">
        <v>1.24</v>
      </c>
      <c r="H12" s="718">
        <v>336324000</v>
      </c>
      <c r="I12" s="147"/>
      <c r="J12" s="148"/>
      <c r="K12" s="140"/>
      <c r="L12" s="146">
        <v>1872</v>
      </c>
      <c r="M12" s="735" t="s">
        <v>99</v>
      </c>
      <c r="N12" s="735" t="s">
        <v>99</v>
      </c>
      <c r="O12" s="735" t="s">
        <v>99</v>
      </c>
      <c r="P12" s="713" t="s">
        <v>99</v>
      </c>
      <c r="Q12" s="735" t="s">
        <v>99</v>
      </c>
      <c r="R12" s="714" t="s">
        <v>99</v>
      </c>
      <c r="S12" s="730" t="s">
        <v>99</v>
      </c>
      <c r="T12" s="30"/>
      <c r="U12" s="146">
        <v>1872</v>
      </c>
      <c r="V12" s="669" t="s">
        <v>99</v>
      </c>
      <c r="W12" s="669" t="s">
        <v>99</v>
      </c>
      <c r="X12" s="669" t="s">
        <v>99</v>
      </c>
      <c r="Y12" s="713" t="s">
        <v>99</v>
      </c>
      <c r="Z12" s="669" t="s">
        <v>99</v>
      </c>
      <c r="AA12" s="714" t="s">
        <v>99</v>
      </c>
      <c r="AB12" s="151" t="s">
        <v>99</v>
      </c>
      <c r="AC12" s="30"/>
      <c r="AD12" s="146">
        <v>1872</v>
      </c>
      <c r="AE12" s="669" t="s">
        <v>99</v>
      </c>
      <c r="AF12" s="669" t="s">
        <v>99</v>
      </c>
      <c r="AG12" s="735" t="s">
        <v>99</v>
      </c>
      <c r="AH12" s="669" t="s">
        <v>99</v>
      </c>
      <c r="AI12" s="669" t="s">
        <v>99</v>
      </c>
      <c r="AJ12" s="714" t="s">
        <v>99</v>
      </c>
      <c r="AK12" s="151" t="s">
        <v>99</v>
      </c>
      <c r="AL12" s="30"/>
      <c r="AM12" s="146">
        <v>1872</v>
      </c>
      <c r="AN12" s="669" t="s">
        <v>99</v>
      </c>
      <c r="AO12" s="669" t="s">
        <v>99</v>
      </c>
      <c r="AP12" s="735" t="s">
        <v>99</v>
      </c>
      <c r="AQ12" s="713" t="s">
        <v>99</v>
      </c>
      <c r="AR12" s="669" t="s">
        <v>99</v>
      </c>
      <c r="AS12" s="714" t="s">
        <v>99</v>
      </c>
      <c r="AT12" s="151" t="s">
        <v>99</v>
      </c>
      <c r="AU12" s="520"/>
      <c r="AV12" s="146">
        <v>1872</v>
      </c>
      <c r="AW12" s="735"/>
      <c r="AX12" s="735"/>
      <c r="AY12" s="735"/>
      <c r="AZ12" s="849"/>
      <c r="BA12" s="735"/>
      <c r="BB12" s="735"/>
      <c r="BC12" s="735"/>
      <c r="BD12" s="149"/>
      <c r="BE12" s="149"/>
      <c r="BF12" s="151"/>
      <c r="BG12" s="142"/>
      <c r="BH12" s="143"/>
      <c r="BI12" s="146">
        <v>1872</v>
      </c>
      <c r="BJ12" s="735" t="s">
        <v>99</v>
      </c>
      <c r="BK12" s="735" t="s">
        <v>99</v>
      </c>
      <c r="BL12" s="713" t="s">
        <v>99</v>
      </c>
      <c r="BM12" s="735" t="s">
        <v>99</v>
      </c>
      <c r="BN12" s="714" t="s">
        <v>99</v>
      </c>
      <c r="BO12" s="730" t="s">
        <v>99</v>
      </c>
      <c r="BP12" s="30"/>
      <c r="BQ12" s="146">
        <v>1872</v>
      </c>
      <c r="BR12" s="669" t="s">
        <v>99</v>
      </c>
      <c r="BS12" s="669" t="s">
        <v>99</v>
      </c>
      <c r="BT12" s="713" t="s">
        <v>99</v>
      </c>
      <c r="BU12" s="669" t="s">
        <v>99</v>
      </c>
      <c r="BV12" s="714" t="s">
        <v>99</v>
      </c>
      <c r="BW12" s="152" t="s">
        <v>99</v>
      </c>
      <c r="BX12" s="152"/>
      <c r="BY12" s="146">
        <v>1872</v>
      </c>
      <c r="BZ12" s="669" t="s">
        <v>99</v>
      </c>
      <c r="CA12" s="669" t="s">
        <v>99</v>
      </c>
      <c r="CB12" s="713" t="s">
        <v>99</v>
      </c>
      <c r="CC12" s="669" t="s">
        <v>99</v>
      </c>
      <c r="CD12" s="714" t="s">
        <v>99</v>
      </c>
      <c r="CE12" s="669" t="s">
        <v>99</v>
      </c>
      <c r="CF12" s="151"/>
      <c r="CG12" s="144"/>
      <c r="CH12" s="145"/>
    </row>
    <row r="13" spans="1:86" s="18" customFormat="1" ht="13.2" x14ac:dyDescent="0.25">
      <c r="A13" s="146">
        <v>1873</v>
      </c>
      <c r="B13" s="737" t="s">
        <v>96</v>
      </c>
      <c r="C13" s="5">
        <v>24866000</v>
      </c>
      <c r="D13" s="737" t="s">
        <v>96</v>
      </c>
      <c r="E13" s="715">
        <v>12.9</v>
      </c>
      <c r="F13" s="5">
        <v>321931000</v>
      </c>
      <c r="G13" s="721">
        <v>1.17</v>
      </c>
      <c r="H13" s="718">
        <v>375957000</v>
      </c>
      <c r="I13" s="147"/>
      <c r="J13" s="148"/>
      <c r="K13" s="140"/>
      <c r="L13" s="146">
        <v>1873</v>
      </c>
      <c r="M13" s="735" t="s">
        <v>99</v>
      </c>
      <c r="N13" s="735" t="s">
        <v>99</v>
      </c>
      <c r="O13" s="735" t="s">
        <v>99</v>
      </c>
      <c r="P13" s="713" t="s">
        <v>99</v>
      </c>
      <c r="Q13" s="735" t="s">
        <v>99</v>
      </c>
      <c r="R13" s="714" t="s">
        <v>99</v>
      </c>
      <c r="S13" s="730" t="s">
        <v>99</v>
      </c>
      <c r="T13" s="30"/>
      <c r="U13" s="146">
        <v>1873</v>
      </c>
      <c r="V13" s="669" t="s">
        <v>99</v>
      </c>
      <c r="W13" s="669" t="s">
        <v>99</v>
      </c>
      <c r="X13" s="669" t="s">
        <v>99</v>
      </c>
      <c r="Y13" s="713" t="s">
        <v>99</v>
      </c>
      <c r="Z13" s="669" t="s">
        <v>99</v>
      </c>
      <c r="AA13" s="714" t="s">
        <v>99</v>
      </c>
      <c r="AB13" s="151" t="s">
        <v>99</v>
      </c>
      <c r="AC13" s="30"/>
      <c r="AD13" s="146">
        <v>1873</v>
      </c>
      <c r="AE13" s="669" t="s">
        <v>99</v>
      </c>
      <c r="AF13" s="669" t="s">
        <v>99</v>
      </c>
      <c r="AG13" s="735" t="s">
        <v>99</v>
      </c>
      <c r="AH13" s="669" t="s">
        <v>99</v>
      </c>
      <c r="AI13" s="669" t="s">
        <v>99</v>
      </c>
      <c r="AJ13" s="714" t="s">
        <v>99</v>
      </c>
      <c r="AK13" s="151" t="s">
        <v>99</v>
      </c>
      <c r="AL13" s="30"/>
      <c r="AM13" s="146">
        <v>1873</v>
      </c>
      <c r="AN13" s="669" t="s">
        <v>99</v>
      </c>
      <c r="AO13" s="669" t="s">
        <v>99</v>
      </c>
      <c r="AP13" s="735" t="s">
        <v>99</v>
      </c>
      <c r="AQ13" s="713" t="s">
        <v>99</v>
      </c>
      <c r="AR13" s="669" t="s">
        <v>99</v>
      </c>
      <c r="AS13" s="714" t="s">
        <v>99</v>
      </c>
      <c r="AT13" s="151" t="s">
        <v>99</v>
      </c>
      <c r="AU13" s="520"/>
      <c r="AV13" s="146">
        <v>1873</v>
      </c>
      <c r="AW13" s="735"/>
      <c r="AX13" s="735"/>
      <c r="AY13" s="735"/>
      <c r="AZ13" s="849"/>
      <c r="BA13" s="735"/>
      <c r="BB13" s="735"/>
      <c r="BC13" s="735"/>
      <c r="BD13" s="149"/>
      <c r="BE13" s="149"/>
      <c r="BF13" s="151"/>
      <c r="BG13" s="142"/>
      <c r="BH13" s="143"/>
      <c r="BI13" s="146">
        <v>1873</v>
      </c>
      <c r="BJ13" s="735" t="s">
        <v>99</v>
      </c>
      <c r="BK13" s="735" t="s">
        <v>99</v>
      </c>
      <c r="BL13" s="713" t="s">
        <v>99</v>
      </c>
      <c r="BM13" s="735" t="s">
        <v>99</v>
      </c>
      <c r="BN13" s="714" t="s">
        <v>99</v>
      </c>
      <c r="BO13" s="730" t="s">
        <v>99</v>
      </c>
      <c r="BP13" s="30"/>
      <c r="BQ13" s="146">
        <v>1873</v>
      </c>
      <c r="BR13" s="669" t="s">
        <v>99</v>
      </c>
      <c r="BS13" s="669" t="s">
        <v>99</v>
      </c>
      <c r="BT13" s="713" t="s">
        <v>99</v>
      </c>
      <c r="BU13" s="669" t="s">
        <v>99</v>
      </c>
      <c r="BV13" s="714" t="s">
        <v>99</v>
      </c>
      <c r="BW13" s="152" t="s">
        <v>99</v>
      </c>
      <c r="BX13" s="152"/>
      <c r="BY13" s="146">
        <v>1873</v>
      </c>
      <c r="BZ13" s="669" t="s">
        <v>99</v>
      </c>
      <c r="CA13" s="669" t="s">
        <v>99</v>
      </c>
      <c r="CB13" s="713" t="s">
        <v>99</v>
      </c>
      <c r="CC13" s="669" t="s">
        <v>99</v>
      </c>
      <c r="CD13" s="714" t="s">
        <v>99</v>
      </c>
      <c r="CE13" s="669" t="s">
        <v>99</v>
      </c>
      <c r="CF13" s="151"/>
      <c r="CG13" s="144"/>
      <c r="CH13" s="145"/>
    </row>
    <row r="14" spans="1:86" s="18" customFormat="1" ht="13.2" x14ac:dyDescent="0.25">
      <c r="A14" s="146">
        <v>1874</v>
      </c>
      <c r="B14" s="737" t="s">
        <v>96</v>
      </c>
      <c r="C14" s="5">
        <v>27310000</v>
      </c>
      <c r="D14" s="737" t="s">
        <v>96</v>
      </c>
      <c r="E14" s="715">
        <v>13</v>
      </c>
      <c r="F14" s="5">
        <v>356115000</v>
      </c>
      <c r="G14" s="721">
        <v>0.94799999999999995</v>
      </c>
      <c r="H14" s="718">
        <v>337451000</v>
      </c>
      <c r="I14" s="147"/>
      <c r="J14" s="148"/>
      <c r="K14" s="140"/>
      <c r="L14" s="146">
        <v>1874</v>
      </c>
      <c r="M14" s="735" t="s">
        <v>99</v>
      </c>
      <c r="N14" s="735" t="s">
        <v>99</v>
      </c>
      <c r="O14" s="735" t="s">
        <v>99</v>
      </c>
      <c r="P14" s="713" t="s">
        <v>99</v>
      </c>
      <c r="Q14" s="735" t="s">
        <v>99</v>
      </c>
      <c r="R14" s="714" t="s">
        <v>99</v>
      </c>
      <c r="S14" s="730" t="s">
        <v>99</v>
      </c>
      <c r="T14" s="30"/>
      <c r="U14" s="146">
        <v>1874</v>
      </c>
      <c r="V14" s="669" t="s">
        <v>99</v>
      </c>
      <c r="W14" s="669" t="s">
        <v>99</v>
      </c>
      <c r="X14" s="669" t="s">
        <v>99</v>
      </c>
      <c r="Y14" s="713" t="s">
        <v>99</v>
      </c>
      <c r="Z14" s="669" t="s">
        <v>99</v>
      </c>
      <c r="AA14" s="714" t="s">
        <v>99</v>
      </c>
      <c r="AB14" s="151" t="s">
        <v>99</v>
      </c>
      <c r="AC14" s="30"/>
      <c r="AD14" s="146">
        <v>1874</v>
      </c>
      <c r="AE14" s="669" t="s">
        <v>99</v>
      </c>
      <c r="AF14" s="669" t="s">
        <v>99</v>
      </c>
      <c r="AG14" s="735" t="s">
        <v>99</v>
      </c>
      <c r="AH14" s="669" t="s">
        <v>99</v>
      </c>
      <c r="AI14" s="669" t="s">
        <v>99</v>
      </c>
      <c r="AJ14" s="714" t="s">
        <v>99</v>
      </c>
      <c r="AK14" s="151" t="s">
        <v>99</v>
      </c>
      <c r="AL14" s="30"/>
      <c r="AM14" s="146">
        <v>1874</v>
      </c>
      <c r="AN14" s="669" t="s">
        <v>99</v>
      </c>
      <c r="AO14" s="669" t="s">
        <v>99</v>
      </c>
      <c r="AP14" s="735" t="s">
        <v>99</v>
      </c>
      <c r="AQ14" s="713" t="s">
        <v>99</v>
      </c>
      <c r="AR14" s="669" t="s">
        <v>99</v>
      </c>
      <c r="AS14" s="714" t="s">
        <v>99</v>
      </c>
      <c r="AT14" s="151" t="s">
        <v>99</v>
      </c>
      <c r="AU14" s="520"/>
      <c r="AV14" s="146">
        <v>1874</v>
      </c>
      <c r="AW14" s="735"/>
      <c r="AX14" s="735"/>
      <c r="AY14" s="735"/>
      <c r="AZ14" s="849"/>
      <c r="BA14" s="735"/>
      <c r="BB14" s="735"/>
      <c r="BC14" s="735"/>
      <c r="BD14" s="149"/>
      <c r="BE14" s="149"/>
      <c r="BF14" s="151"/>
      <c r="BG14" s="142"/>
      <c r="BH14" s="143"/>
      <c r="BI14" s="146">
        <v>1874</v>
      </c>
      <c r="BJ14" s="735" t="s">
        <v>99</v>
      </c>
      <c r="BK14" s="735" t="s">
        <v>99</v>
      </c>
      <c r="BL14" s="713" t="s">
        <v>99</v>
      </c>
      <c r="BM14" s="735" t="s">
        <v>99</v>
      </c>
      <c r="BN14" s="714" t="s">
        <v>99</v>
      </c>
      <c r="BO14" s="730" t="s">
        <v>99</v>
      </c>
      <c r="BP14" s="30"/>
      <c r="BQ14" s="146">
        <v>1874</v>
      </c>
      <c r="BR14" s="669" t="s">
        <v>99</v>
      </c>
      <c r="BS14" s="669" t="s">
        <v>99</v>
      </c>
      <c r="BT14" s="713" t="s">
        <v>99</v>
      </c>
      <c r="BU14" s="669" t="s">
        <v>99</v>
      </c>
      <c r="BV14" s="714" t="s">
        <v>99</v>
      </c>
      <c r="BW14" s="152" t="s">
        <v>99</v>
      </c>
      <c r="BX14" s="152"/>
      <c r="BY14" s="146">
        <v>1874</v>
      </c>
      <c r="BZ14" s="669" t="s">
        <v>99</v>
      </c>
      <c r="CA14" s="669" t="s">
        <v>99</v>
      </c>
      <c r="CB14" s="713" t="s">
        <v>99</v>
      </c>
      <c r="CC14" s="669" t="s">
        <v>99</v>
      </c>
      <c r="CD14" s="714" t="s">
        <v>99</v>
      </c>
      <c r="CE14" s="669" t="s">
        <v>99</v>
      </c>
      <c r="CF14" s="151"/>
      <c r="CG14" s="144"/>
      <c r="CH14" s="145"/>
    </row>
    <row r="15" spans="1:86" s="18" customFormat="1" ht="13.2" x14ac:dyDescent="0.25">
      <c r="A15" s="146">
        <v>1875</v>
      </c>
      <c r="B15" s="737" t="s">
        <v>96</v>
      </c>
      <c r="C15" s="5">
        <v>28382000</v>
      </c>
      <c r="D15" s="737" t="s">
        <v>96</v>
      </c>
      <c r="E15" s="715">
        <v>11.1</v>
      </c>
      <c r="F15" s="5">
        <v>313728000</v>
      </c>
      <c r="G15" s="721">
        <v>1.01</v>
      </c>
      <c r="H15" s="718">
        <v>316946000</v>
      </c>
      <c r="I15" s="147"/>
      <c r="J15" s="148"/>
      <c r="K15" s="140"/>
      <c r="L15" s="146">
        <v>1875</v>
      </c>
      <c r="M15" s="735" t="s">
        <v>99</v>
      </c>
      <c r="N15" s="735" t="s">
        <v>99</v>
      </c>
      <c r="O15" s="735" t="s">
        <v>99</v>
      </c>
      <c r="P15" s="713" t="s">
        <v>99</v>
      </c>
      <c r="Q15" s="735" t="s">
        <v>99</v>
      </c>
      <c r="R15" s="714" t="s">
        <v>99</v>
      </c>
      <c r="S15" s="730" t="s">
        <v>99</v>
      </c>
      <c r="T15" s="30"/>
      <c r="U15" s="146">
        <v>1875</v>
      </c>
      <c r="V15" s="669" t="s">
        <v>99</v>
      </c>
      <c r="W15" s="669" t="s">
        <v>99</v>
      </c>
      <c r="X15" s="669" t="s">
        <v>99</v>
      </c>
      <c r="Y15" s="713" t="s">
        <v>99</v>
      </c>
      <c r="Z15" s="669" t="s">
        <v>99</v>
      </c>
      <c r="AA15" s="714" t="s">
        <v>99</v>
      </c>
      <c r="AB15" s="151" t="s">
        <v>99</v>
      </c>
      <c r="AC15" s="30"/>
      <c r="AD15" s="146">
        <v>1875</v>
      </c>
      <c r="AE15" s="669" t="s">
        <v>99</v>
      </c>
      <c r="AF15" s="669" t="s">
        <v>99</v>
      </c>
      <c r="AG15" s="735" t="s">
        <v>99</v>
      </c>
      <c r="AH15" s="669" t="s">
        <v>99</v>
      </c>
      <c r="AI15" s="669" t="s">
        <v>99</v>
      </c>
      <c r="AJ15" s="714" t="s">
        <v>99</v>
      </c>
      <c r="AK15" s="151" t="s">
        <v>99</v>
      </c>
      <c r="AL15" s="30"/>
      <c r="AM15" s="146">
        <v>1875</v>
      </c>
      <c r="AN15" s="669" t="s">
        <v>99</v>
      </c>
      <c r="AO15" s="669" t="s">
        <v>99</v>
      </c>
      <c r="AP15" s="735" t="s">
        <v>99</v>
      </c>
      <c r="AQ15" s="713" t="s">
        <v>99</v>
      </c>
      <c r="AR15" s="669" t="s">
        <v>99</v>
      </c>
      <c r="AS15" s="714" t="s">
        <v>99</v>
      </c>
      <c r="AT15" s="151" t="s">
        <v>99</v>
      </c>
      <c r="AU15" s="520"/>
      <c r="AV15" s="146">
        <v>1875</v>
      </c>
      <c r="AW15" s="735"/>
      <c r="AX15" s="735"/>
      <c r="AY15" s="735"/>
      <c r="AZ15" s="849"/>
      <c r="BA15" s="735"/>
      <c r="BB15" s="735"/>
      <c r="BC15" s="735"/>
      <c r="BD15" s="149"/>
      <c r="BE15" s="149"/>
      <c r="BF15" s="151"/>
      <c r="BG15" s="142"/>
      <c r="BH15" s="143"/>
      <c r="BI15" s="146">
        <v>1875</v>
      </c>
      <c r="BJ15" s="735" t="s">
        <v>99</v>
      </c>
      <c r="BK15" s="735" t="s">
        <v>99</v>
      </c>
      <c r="BL15" s="713" t="s">
        <v>99</v>
      </c>
      <c r="BM15" s="735" t="s">
        <v>99</v>
      </c>
      <c r="BN15" s="714" t="s">
        <v>99</v>
      </c>
      <c r="BO15" s="730" t="s">
        <v>99</v>
      </c>
      <c r="BP15" s="30"/>
      <c r="BQ15" s="146">
        <v>1875</v>
      </c>
      <c r="BR15" s="669" t="s">
        <v>99</v>
      </c>
      <c r="BS15" s="669" t="s">
        <v>99</v>
      </c>
      <c r="BT15" s="713" t="s">
        <v>99</v>
      </c>
      <c r="BU15" s="669" t="s">
        <v>99</v>
      </c>
      <c r="BV15" s="714" t="s">
        <v>99</v>
      </c>
      <c r="BW15" s="152" t="s">
        <v>99</v>
      </c>
      <c r="BX15" s="152"/>
      <c r="BY15" s="146">
        <v>1875</v>
      </c>
      <c r="BZ15" s="669" t="s">
        <v>99</v>
      </c>
      <c r="CA15" s="669" t="s">
        <v>99</v>
      </c>
      <c r="CB15" s="713" t="s">
        <v>99</v>
      </c>
      <c r="CC15" s="669" t="s">
        <v>99</v>
      </c>
      <c r="CD15" s="714" t="s">
        <v>99</v>
      </c>
      <c r="CE15" s="669" t="s">
        <v>99</v>
      </c>
      <c r="CF15" s="151"/>
      <c r="CG15" s="144"/>
      <c r="CH15" s="145"/>
    </row>
    <row r="16" spans="1:86" s="18" customFormat="1" ht="13.2" x14ac:dyDescent="0.25">
      <c r="A16" s="146">
        <v>1876</v>
      </c>
      <c r="B16" s="737" t="s">
        <v>96</v>
      </c>
      <c r="C16" s="5">
        <v>28283000</v>
      </c>
      <c r="D16" s="737" t="s">
        <v>96</v>
      </c>
      <c r="E16" s="715">
        <v>10.9</v>
      </c>
      <c r="F16" s="5">
        <v>309116000</v>
      </c>
      <c r="G16" s="721">
        <v>1.04</v>
      </c>
      <c r="H16" s="718">
        <v>320270000</v>
      </c>
      <c r="I16" s="147"/>
      <c r="J16" s="148"/>
      <c r="K16" s="140"/>
      <c r="L16" s="146">
        <v>1876</v>
      </c>
      <c r="M16" s="735" t="s">
        <v>99</v>
      </c>
      <c r="N16" s="735" t="s">
        <v>99</v>
      </c>
      <c r="O16" s="735" t="s">
        <v>99</v>
      </c>
      <c r="P16" s="713" t="s">
        <v>99</v>
      </c>
      <c r="Q16" s="735" t="s">
        <v>99</v>
      </c>
      <c r="R16" s="714" t="s">
        <v>99</v>
      </c>
      <c r="S16" s="730" t="s">
        <v>99</v>
      </c>
      <c r="T16" s="30"/>
      <c r="U16" s="146">
        <v>1876</v>
      </c>
      <c r="V16" s="669" t="s">
        <v>99</v>
      </c>
      <c r="W16" s="669" t="s">
        <v>99</v>
      </c>
      <c r="X16" s="669" t="s">
        <v>99</v>
      </c>
      <c r="Y16" s="713" t="s">
        <v>99</v>
      </c>
      <c r="Z16" s="669" t="s">
        <v>99</v>
      </c>
      <c r="AA16" s="714" t="s">
        <v>99</v>
      </c>
      <c r="AB16" s="151" t="s">
        <v>99</v>
      </c>
      <c r="AC16" s="30"/>
      <c r="AD16" s="146">
        <v>1876</v>
      </c>
      <c r="AE16" s="669" t="s">
        <v>99</v>
      </c>
      <c r="AF16" s="669" t="s">
        <v>99</v>
      </c>
      <c r="AG16" s="735" t="s">
        <v>99</v>
      </c>
      <c r="AH16" s="669" t="s">
        <v>99</v>
      </c>
      <c r="AI16" s="669" t="s">
        <v>99</v>
      </c>
      <c r="AJ16" s="714" t="s">
        <v>99</v>
      </c>
      <c r="AK16" s="151" t="s">
        <v>99</v>
      </c>
      <c r="AL16" s="30"/>
      <c r="AM16" s="146">
        <v>1876</v>
      </c>
      <c r="AN16" s="669" t="s">
        <v>99</v>
      </c>
      <c r="AO16" s="669" t="s">
        <v>99</v>
      </c>
      <c r="AP16" s="735" t="s">
        <v>99</v>
      </c>
      <c r="AQ16" s="713" t="s">
        <v>99</v>
      </c>
      <c r="AR16" s="669" t="s">
        <v>99</v>
      </c>
      <c r="AS16" s="714" t="s">
        <v>99</v>
      </c>
      <c r="AT16" s="151" t="s">
        <v>99</v>
      </c>
      <c r="AU16" s="520"/>
      <c r="AV16" s="146">
        <v>1876</v>
      </c>
      <c r="AW16" s="735"/>
      <c r="AX16" s="735"/>
      <c r="AY16" s="735"/>
      <c r="AZ16" s="849"/>
      <c r="BA16" s="735"/>
      <c r="BB16" s="735"/>
      <c r="BC16" s="735"/>
      <c r="BD16" s="149"/>
      <c r="BE16" s="149"/>
      <c r="BF16" s="151"/>
      <c r="BG16" s="142"/>
      <c r="BH16" s="143"/>
      <c r="BI16" s="146">
        <v>1876</v>
      </c>
      <c r="BJ16" s="735" t="s">
        <v>99</v>
      </c>
      <c r="BK16" s="735" t="s">
        <v>99</v>
      </c>
      <c r="BL16" s="713" t="s">
        <v>99</v>
      </c>
      <c r="BM16" s="735" t="s">
        <v>99</v>
      </c>
      <c r="BN16" s="714" t="s">
        <v>99</v>
      </c>
      <c r="BO16" s="730" t="s">
        <v>99</v>
      </c>
      <c r="BP16" s="30"/>
      <c r="BQ16" s="146">
        <v>1876</v>
      </c>
      <c r="BR16" s="669" t="s">
        <v>99</v>
      </c>
      <c r="BS16" s="669" t="s">
        <v>99</v>
      </c>
      <c r="BT16" s="713" t="s">
        <v>99</v>
      </c>
      <c r="BU16" s="669" t="s">
        <v>99</v>
      </c>
      <c r="BV16" s="714" t="s">
        <v>99</v>
      </c>
      <c r="BW16" s="152" t="s">
        <v>99</v>
      </c>
      <c r="BX16" s="152"/>
      <c r="BY16" s="146">
        <v>1876</v>
      </c>
      <c r="BZ16" s="669" t="s">
        <v>99</v>
      </c>
      <c r="CA16" s="669" t="s">
        <v>99</v>
      </c>
      <c r="CB16" s="713" t="s">
        <v>99</v>
      </c>
      <c r="CC16" s="669" t="s">
        <v>99</v>
      </c>
      <c r="CD16" s="714" t="s">
        <v>99</v>
      </c>
      <c r="CE16" s="669" t="s">
        <v>99</v>
      </c>
      <c r="CF16" s="151"/>
      <c r="CG16" s="144"/>
      <c r="CH16" s="145"/>
    </row>
    <row r="17" spans="1:86" s="18" customFormat="1" ht="13.2" x14ac:dyDescent="0.25">
      <c r="A17" s="146">
        <v>1877</v>
      </c>
      <c r="B17" s="737" t="s">
        <v>96</v>
      </c>
      <c r="C17" s="5">
        <v>27963000</v>
      </c>
      <c r="D17" s="737" t="s">
        <v>96</v>
      </c>
      <c r="E17" s="715">
        <v>14.1</v>
      </c>
      <c r="F17" s="5">
        <v>395510000</v>
      </c>
      <c r="G17" s="721">
        <v>1.0900000000000001</v>
      </c>
      <c r="H17" s="718">
        <v>429278000</v>
      </c>
      <c r="I17" s="147"/>
      <c r="J17" s="148"/>
      <c r="K17" s="140"/>
      <c r="L17" s="146">
        <v>1877</v>
      </c>
      <c r="M17" s="735" t="s">
        <v>99</v>
      </c>
      <c r="N17" s="735" t="s">
        <v>99</v>
      </c>
      <c r="O17" s="735" t="s">
        <v>99</v>
      </c>
      <c r="P17" s="713" t="s">
        <v>99</v>
      </c>
      <c r="Q17" s="735" t="s">
        <v>99</v>
      </c>
      <c r="R17" s="714" t="s">
        <v>99</v>
      </c>
      <c r="S17" s="730" t="s">
        <v>99</v>
      </c>
      <c r="T17" s="30"/>
      <c r="U17" s="146">
        <v>1877</v>
      </c>
      <c r="V17" s="669" t="s">
        <v>99</v>
      </c>
      <c r="W17" s="669" t="s">
        <v>99</v>
      </c>
      <c r="X17" s="669" t="s">
        <v>99</v>
      </c>
      <c r="Y17" s="713" t="s">
        <v>99</v>
      </c>
      <c r="Z17" s="669" t="s">
        <v>99</v>
      </c>
      <c r="AA17" s="714" t="s">
        <v>99</v>
      </c>
      <c r="AB17" s="151" t="s">
        <v>99</v>
      </c>
      <c r="AC17" s="30"/>
      <c r="AD17" s="146">
        <v>1877</v>
      </c>
      <c r="AE17" s="669" t="s">
        <v>99</v>
      </c>
      <c r="AF17" s="669" t="s">
        <v>99</v>
      </c>
      <c r="AG17" s="735" t="s">
        <v>99</v>
      </c>
      <c r="AH17" s="669" t="s">
        <v>99</v>
      </c>
      <c r="AI17" s="669" t="s">
        <v>99</v>
      </c>
      <c r="AJ17" s="714" t="s">
        <v>99</v>
      </c>
      <c r="AK17" s="151" t="s">
        <v>99</v>
      </c>
      <c r="AL17" s="30"/>
      <c r="AM17" s="146">
        <v>1877</v>
      </c>
      <c r="AN17" s="669" t="s">
        <v>99</v>
      </c>
      <c r="AO17" s="669" t="s">
        <v>99</v>
      </c>
      <c r="AP17" s="735" t="s">
        <v>99</v>
      </c>
      <c r="AQ17" s="713" t="s">
        <v>99</v>
      </c>
      <c r="AR17" s="669" t="s">
        <v>99</v>
      </c>
      <c r="AS17" s="714" t="s">
        <v>99</v>
      </c>
      <c r="AT17" s="151" t="s">
        <v>99</v>
      </c>
      <c r="AU17" s="520"/>
      <c r="AV17" s="146">
        <v>1877</v>
      </c>
      <c r="AW17" s="735"/>
      <c r="AX17" s="735"/>
      <c r="AY17" s="735"/>
      <c r="AZ17" s="849"/>
      <c r="BA17" s="735"/>
      <c r="BB17" s="735"/>
      <c r="BC17" s="735"/>
      <c r="BD17" s="149"/>
      <c r="BE17" s="149"/>
      <c r="BF17" s="151"/>
      <c r="BG17" s="142"/>
      <c r="BH17" s="143"/>
      <c r="BI17" s="146">
        <v>1877</v>
      </c>
      <c r="BJ17" s="735" t="s">
        <v>99</v>
      </c>
      <c r="BK17" s="735" t="s">
        <v>99</v>
      </c>
      <c r="BL17" s="713" t="s">
        <v>99</v>
      </c>
      <c r="BM17" s="735" t="s">
        <v>99</v>
      </c>
      <c r="BN17" s="714" t="s">
        <v>99</v>
      </c>
      <c r="BO17" s="730" t="s">
        <v>99</v>
      </c>
      <c r="BP17" s="30"/>
      <c r="BQ17" s="146">
        <v>1877</v>
      </c>
      <c r="BR17" s="669" t="s">
        <v>99</v>
      </c>
      <c r="BS17" s="669" t="s">
        <v>99</v>
      </c>
      <c r="BT17" s="713" t="s">
        <v>99</v>
      </c>
      <c r="BU17" s="669" t="s">
        <v>99</v>
      </c>
      <c r="BV17" s="714" t="s">
        <v>99</v>
      </c>
      <c r="BW17" s="152" t="s">
        <v>99</v>
      </c>
      <c r="BX17" s="152"/>
      <c r="BY17" s="146">
        <v>1877</v>
      </c>
      <c r="BZ17" s="669" t="s">
        <v>99</v>
      </c>
      <c r="CA17" s="669" t="s">
        <v>99</v>
      </c>
      <c r="CB17" s="713" t="s">
        <v>99</v>
      </c>
      <c r="CC17" s="669" t="s">
        <v>99</v>
      </c>
      <c r="CD17" s="714" t="s">
        <v>99</v>
      </c>
      <c r="CE17" s="669" t="s">
        <v>99</v>
      </c>
      <c r="CF17" s="151"/>
      <c r="CG17" s="144"/>
      <c r="CH17" s="145"/>
    </row>
    <row r="18" spans="1:86" s="18" customFormat="1" ht="13.2" x14ac:dyDescent="0.25">
      <c r="A18" s="146">
        <v>1878</v>
      </c>
      <c r="B18" s="737" t="s">
        <v>96</v>
      </c>
      <c r="C18" s="5">
        <v>33379000</v>
      </c>
      <c r="D18" s="737" t="s">
        <v>96</v>
      </c>
      <c r="E18" s="715">
        <v>13.5</v>
      </c>
      <c r="F18" s="5">
        <v>449175000</v>
      </c>
      <c r="G18" s="721">
        <v>0.77200000000000002</v>
      </c>
      <c r="H18" s="718">
        <v>346834000</v>
      </c>
      <c r="I18" s="147"/>
      <c r="J18" s="148"/>
      <c r="K18" s="140"/>
      <c r="L18" s="146">
        <v>1878</v>
      </c>
      <c r="M18" s="735" t="s">
        <v>99</v>
      </c>
      <c r="N18" s="735" t="s">
        <v>99</v>
      </c>
      <c r="O18" s="735" t="s">
        <v>99</v>
      </c>
      <c r="P18" s="713" t="s">
        <v>99</v>
      </c>
      <c r="Q18" s="735" t="s">
        <v>99</v>
      </c>
      <c r="R18" s="714" t="s">
        <v>99</v>
      </c>
      <c r="S18" s="730" t="s">
        <v>99</v>
      </c>
      <c r="T18" s="30"/>
      <c r="U18" s="146">
        <v>1878</v>
      </c>
      <c r="V18" s="669" t="s">
        <v>99</v>
      </c>
      <c r="W18" s="669" t="s">
        <v>99</v>
      </c>
      <c r="X18" s="669" t="s">
        <v>99</v>
      </c>
      <c r="Y18" s="713" t="s">
        <v>99</v>
      </c>
      <c r="Z18" s="669" t="s">
        <v>99</v>
      </c>
      <c r="AA18" s="714" t="s">
        <v>99</v>
      </c>
      <c r="AB18" s="151" t="s">
        <v>99</v>
      </c>
      <c r="AC18" s="30"/>
      <c r="AD18" s="146">
        <v>1878</v>
      </c>
      <c r="AE18" s="669" t="s">
        <v>99</v>
      </c>
      <c r="AF18" s="669" t="s">
        <v>99</v>
      </c>
      <c r="AG18" s="735" t="s">
        <v>99</v>
      </c>
      <c r="AH18" s="669" t="s">
        <v>99</v>
      </c>
      <c r="AI18" s="669" t="s">
        <v>99</v>
      </c>
      <c r="AJ18" s="714" t="s">
        <v>99</v>
      </c>
      <c r="AK18" s="151" t="s">
        <v>99</v>
      </c>
      <c r="AL18" s="30"/>
      <c r="AM18" s="146">
        <v>1878</v>
      </c>
      <c r="AN18" s="669" t="s">
        <v>99</v>
      </c>
      <c r="AO18" s="669" t="s">
        <v>99</v>
      </c>
      <c r="AP18" s="735" t="s">
        <v>99</v>
      </c>
      <c r="AQ18" s="713" t="s">
        <v>99</v>
      </c>
      <c r="AR18" s="669" t="s">
        <v>99</v>
      </c>
      <c r="AS18" s="714" t="s">
        <v>99</v>
      </c>
      <c r="AT18" s="151" t="s">
        <v>99</v>
      </c>
      <c r="AU18" s="520"/>
      <c r="AV18" s="146">
        <v>1878</v>
      </c>
      <c r="AW18" s="735"/>
      <c r="AX18" s="735"/>
      <c r="AY18" s="735"/>
      <c r="AZ18" s="849"/>
      <c r="BA18" s="735"/>
      <c r="BB18" s="735"/>
      <c r="BC18" s="735"/>
      <c r="BD18" s="149"/>
      <c r="BE18" s="149"/>
      <c r="BF18" s="151"/>
      <c r="BG18" s="142"/>
      <c r="BH18" s="143"/>
      <c r="BI18" s="146">
        <v>1878</v>
      </c>
      <c r="BJ18" s="735" t="s">
        <v>99</v>
      </c>
      <c r="BK18" s="735" t="s">
        <v>99</v>
      </c>
      <c r="BL18" s="713" t="s">
        <v>99</v>
      </c>
      <c r="BM18" s="735" t="s">
        <v>99</v>
      </c>
      <c r="BN18" s="714" t="s">
        <v>99</v>
      </c>
      <c r="BO18" s="730" t="s">
        <v>99</v>
      </c>
      <c r="BP18" s="30"/>
      <c r="BQ18" s="146">
        <v>1878</v>
      </c>
      <c r="BR18" s="669" t="s">
        <v>99</v>
      </c>
      <c r="BS18" s="669" t="s">
        <v>99</v>
      </c>
      <c r="BT18" s="713" t="s">
        <v>99</v>
      </c>
      <c r="BU18" s="669" t="s">
        <v>99</v>
      </c>
      <c r="BV18" s="714" t="s">
        <v>99</v>
      </c>
      <c r="BW18" s="152" t="s">
        <v>99</v>
      </c>
      <c r="BX18" s="152"/>
      <c r="BY18" s="146">
        <v>1878</v>
      </c>
      <c r="BZ18" s="669" t="s">
        <v>99</v>
      </c>
      <c r="CA18" s="669" t="s">
        <v>99</v>
      </c>
      <c r="CB18" s="713" t="s">
        <v>99</v>
      </c>
      <c r="CC18" s="669" t="s">
        <v>99</v>
      </c>
      <c r="CD18" s="714" t="s">
        <v>99</v>
      </c>
      <c r="CE18" s="669" t="s">
        <v>99</v>
      </c>
      <c r="CF18" s="151"/>
      <c r="CG18" s="144"/>
      <c r="CH18" s="145"/>
    </row>
    <row r="19" spans="1:86" s="18" customFormat="1" ht="13.2" x14ac:dyDescent="0.25">
      <c r="A19" s="146">
        <v>1879</v>
      </c>
      <c r="B19" s="737" t="s">
        <v>96</v>
      </c>
      <c r="C19" s="5">
        <v>35347000</v>
      </c>
      <c r="D19" s="737" t="s">
        <v>96</v>
      </c>
      <c r="E19" s="715">
        <v>13</v>
      </c>
      <c r="F19" s="5">
        <v>459234000</v>
      </c>
      <c r="G19" s="721">
        <v>1.1100000000000001</v>
      </c>
      <c r="H19" s="718">
        <v>508554000</v>
      </c>
      <c r="I19" s="147"/>
      <c r="J19" s="148"/>
      <c r="K19" s="140"/>
      <c r="L19" s="146">
        <v>1879</v>
      </c>
      <c r="M19" s="735" t="s">
        <v>99</v>
      </c>
      <c r="N19" s="735" t="s">
        <v>99</v>
      </c>
      <c r="O19" s="735" t="s">
        <v>99</v>
      </c>
      <c r="P19" s="713" t="s">
        <v>99</v>
      </c>
      <c r="Q19" s="735" t="s">
        <v>99</v>
      </c>
      <c r="R19" s="714" t="s">
        <v>99</v>
      </c>
      <c r="S19" s="730" t="s">
        <v>99</v>
      </c>
      <c r="T19" s="30"/>
      <c r="U19" s="146">
        <v>1879</v>
      </c>
      <c r="V19" s="669" t="s">
        <v>99</v>
      </c>
      <c r="W19" s="669" t="s">
        <v>99</v>
      </c>
      <c r="X19" s="669" t="s">
        <v>99</v>
      </c>
      <c r="Y19" s="713" t="s">
        <v>99</v>
      </c>
      <c r="Z19" s="669" t="s">
        <v>99</v>
      </c>
      <c r="AA19" s="714" t="s">
        <v>99</v>
      </c>
      <c r="AB19" s="151" t="s">
        <v>99</v>
      </c>
      <c r="AC19" s="30"/>
      <c r="AD19" s="146">
        <v>1879</v>
      </c>
      <c r="AE19" s="669" t="s">
        <v>99</v>
      </c>
      <c r="AF19" s="669" t="s">
        <v>99</v>
      </c>
      <c r="AG19" s="735" t="s">
        <v>99</v>
      </c>
      <c r="AH19" s="669" t="s">
        <v>99</v>
      </c>
      <c r="AI19" s="669" t="s">
        <v>99</v>
      </c>
      <c r="AJ19" s="714" t="s">
        <v>99</v>
      </c>
      <c r="AK19" s="151" t="s">
        <v>99</v>
      </c>
      <c r="AL19" s="30"/>
      <c r="AM19" s="146">
        <v>1879</v>
      </c>
      <c r="AN19" s="669" t="s">
        <v>99</v>
      </c>
      <c r="AO19" s="669" t="s">
        <v>99</v>
      </c>
      <c r="AP19" s="735" t="s">
        <v>99</v>
      </c>
      <c r="AQ19" s="713" t="s">
        <v>99</v>
      </c>
      <c r="AR19" s="669" t="s">
        <v>99</v>
      </c>
      <c r="AS19" s="714" t="s">
        <v>99</v>
      </c>
      <c r="AT19" s="151" t="s">
        <v>99</v>
      </c>
      <c r="AU19" s="520"/>
      <c r="AV19" s="146">
        <v>1879</v>
      </c>
      <c r="AW19" s="735"/>
      <c r="AX19" s="735"/>
      <c r="AY19" s="735"/>
      <c r="AZ19" s="849"/>
      <c r="BA19" s="735"/>
      <c r="BB19" s="735"/>
      <c r="BC19" s="735"/>
      <c r="BD19" s="149"/>
      <c r="BE19" s="149"/>
      <c r="BF19" s="151"/>
      <c r="BG19" s="142"/>
      <c r="BH19" s="143"/>
      <c r="BI19" s="146">
        <v>1879</v>
      </c>
      <c r="BJ19" s="735" t="s">
        <v>99</v>
      </c>
      <c r="BK19" s="735" t="s">
        <v>99</v>
      </c>
      <c r="BL19" s="713" t="s">
        <v>99</v>
      </c>
      <c r="BM19" s="735" t="s">
        <v>99</v>
      </c>
      <c r="BN19" s="714" t="s">
        <v>99</v>
      </c>
      <c r="BO19" s="730" t="s">
        <v>99</v>
      </c>
      <c r="BP19" s="30"/>
      <c r="BQ19" s="146">
        <v>1879</v>
      </c>
      <c r="BR19" s="669" t="s">
        <v>99</v>
      </c>
      <c r="BS19" s="669" t="s">
        <v>99</v>
      </c>
      <c r="BT19" s="713" t="s">
        <v>99</v>
      </c>
      <c r="BU19" s="669" t="s">
        <v>99</v>
      </c>
      <c r="BV19" s="714" t="s">
        <v>99</v>
      </c>
      <c r="BW19" s="152" t="s">
        <v>99</v>
      </c>
      <c r="BX19" s="152"/>
      <c r="BY19" s="146">
        <v>1879</v>
      </c>
      <c r="BZ19" s="669" t="s">
        <v>99</v>
      </c>
      <c r="CA19" s="669" t="s">
        <v>99</v>
      </c>
      <c r="CB19" s="713" t="s">
        <v>99</v>
      </c>
      <c r="CC19" s="669" t="s">
        <v>99</v>
      </c>
      <c r="CD19" s="714" t="s">
        <v>99</v>
      </c>
      <c r="CE19" s="669" t="s">
        <v>99</v>
      </c>
      <c r="CF19" s="151"/>
      <c r="CG19" s="144"/>
      <c r="CH19" s="145"/>
    </row>
    <row r="20" spans="1:86" s="18" customFormat="1" ht="13.2" x14ac:dyDescent="0.25">
      <c r="A20" s="146">
        <v>1880</v>
      </c>
      <c r="B20" s="737" t="s">
        <v>96</v>
      </c>
      <c r="C20" s="5">
        <v>38096000</v>
      </c>
      <c r="D20" s="737" t="s">
        <v>96</v>
      </c>
      <c r="E20" s="715">
        <v>13.2</v>
      </c>
      <c r="F20" s="5">
        <v>502257000</v>
      </c>
      <c r="G20" s="721">
        <v>0.95199999999999996</v>
      </c>
      <c r="H20" s="718">
        <v>477989000</v>
      </c>
      <c r="I20" s="147"/>
      <c r="J20" s="148"/>
      <c r="K20" s="140"/>
      <c r="L20" s="146">
        <v>1880</v>
      </c>
      <c r="M20" s="735" t="s">
        <v>99</v>
      </c>
      <c r="N20" s="735" t="s">
        <v>99</v>
      </c>
      <c r="O20" s="735" t="s">
        <v>99</v>
      </c>
      <c r="P20" s="713" t="s">
        <v>99</v>
      </c>
      <c r="Q20" s="735" t="s">
        <v>99</v>
      </c>
      <c r="R20" s="714" t="s">
        <v>99</v>
      </c>
      <c r="S20" s="730" t="s">
        <v>99</v>
      </c>
      <c r="T20" s="30"/>
      <c r="U20" s="146">
        <v>1880</v>
      </c>
      <c r="V20" s="669" t="s">
        <v>99</v>
      </c>
      <c r="W20" s="669" t="s">
        <v>99</v>
      </c>
      <c r="X20" s="669" t="s">
        <v>99</v>
      </c>
      <c r="Y20" s="713" t="s">
        <v>99</v>
      </c>
      <c r="Z20" s="669" t="s">
        <v>99</v>
      </c>
      <c r="AA20" s="714" t="s">
        <v>99</v>
      </c>
      <c r="AB20" s="151" t="s">
        <v>99</v>
      </c>
      <c r="AC20" s="30"/>
      <c r="AD20" s="146">
        <v>1880</v>
      </c>
      <c r="AE20" s="669" t="s">
        <v>99</v>
      </c>
      <c r="AF20" s="669" t="s">
        <v>99</v>
      </c>
      <c r="AG20" s="735" t="s">
        <v>99</v>
      </c>
      <c r="AH20" s="669" t="s">
        <v>99</v>
      </c>
      <c r="AI20" s="669" t="s">
        <v>99</v>
      </c>
      <c r="AJ20" s="714" t="s">
        <v>99</v>
      </c>
      <c r="AK20" s="151" t="s">
        <v>99</v>
      </c>
      <c r="AL20" s="30"/>
      <c r="AM20" s="146">
        <v>1880</v>
      </c>
      <c r="AN20" s="669" t="s">
        <v>99</v>
      </c>
      <c r="AO20" s="669" t="s">
        <v>99</v>
      </c>
      <c r="AP20" s="735" t="s">
        <v>99</v>
      </c>
      <c r="AQ20" s="713" t="s">
        <v>99</v>
      </c>
      <c r="AR20" s="669" t="s">
        <v>99</v>
      </c>
      <c r="AS20" s="714" t="s">
        <v>99</v>
      </c>
      <c r="AT20" s="151" t="s">
        <v>99</v>
      </c>
      <c r="AU20" s="520"/>
      <c r="AV20" s="146">
        <v>1880</v>
      </c>
      <c r="AW20" s="735"/>
      <c r="AX20" s="735"/>
      <c r="AY20" s="735"/>
      <c r="AZ20" s="849"/>
      <c r="BA20" s="735"/>
      <c r="BB20" s="735"/>
      <c r="BC20" s="735"/>
      <c r="BD20" s="149"/>
      <c r="BE20" s="149"/>
      <c r="BF20" s="151"/>
      <c r="BG20" s="142"/>
      <c r="BH20" s="143"/>
      <c r="BI20" s="146">
        <v>1880</v>
      </c>
      <c r="BJ20" s="735" t="s">
        <v>99</v>
      </c>
      <c r="BK20" s="735" t="s">
        <v>99</v>
      </c>
      <c r="BL20" s="713" t="s">
        <v>99</v>
      </c>
      <c r="BM20" s="735" t="s">
        <v>99</v>
      </c>
      <c r="BN20" s="714" t="s">
        <v>99</v>
      </c>
      <c r="BO20" s="730" t="s">
        <v>99</v>
      </c>
      <c r="BP20" s="30"/>
      <c r="BQ20" s="146">
        <v>1880</v>
      </c>
      <c r="BR20" s="669" t="s">
        <v>99</v>
      </c>
      <c r="BS20" s="669" t="s">
        <v>99</v>
      </c>
      <c r="BT20" s="713" t="s">
        <v>99</v>
      </c>
      <c r="BU20" s="669" t="s">
        <v>99</v>
      </c>
      <c r="BV20" s="714" t="s">
        <v>99</v>
      </c>
      <c r="BW20" s="152" t="s">
        <v>99</v>
      </c>
      <c r="BX20" s="152"/>
      <c r="BY20" s="146">
        <v>1880</v>
      </c>
      <c r="BZ20" s="669" t="s">
        <v>99</v>
      </c>
      <c r="CA20" s="669" t="s">
        <v>99</v>
      </c>
      <c r="CB20" s="713" t="s">
        <v>99</v>
      </c>
      <c r="CC20" s="669" t="s">
        <v>99</v>
      </c>
      <c r="CD20" s="714" t="s">
        <v>99</v>
      </c>
      <c r="CE20" s="669" t="s">
        <v>99</v>
      </c>
      <c r="CF20" s="151"/>
      <c r="CG20" s="144"/>
      <c r="CH20" s="145"/>
    </row>
    <row r="21" spans="1:86" s="18" customFormat="1" ht="13.2" x14ac:dyDescent="0.25">
      <c r="A21" s="146">
        <v>1881</v>
      </c>
      <c r="B21" s="737" t="s">
        <v>96</v>
      </c>
      <c r="C21" s="5">
        <v>36795000</v>
      </c>
      <c r="D21" s="737" t="s">
        <v>96</v>
      </c>
      <c r="E21" s="715">
        <v>11</v>
      </c>
      <c r="F21" s="5">
        <v>405886000</v>
      </c>
      <c r="G21" s="721">
        <v>1.2</v>
      </c>
      <c r="H21" s="718">
        <v>485570000</v>
      </c>
      <c r="I21" s="147"/>
      <c r="J21" s="148"/>
      <c r="K21" s="140"/>
      <c r="L21" s="146">
        <v>1881</v>
      </c>
      <c r="M21" s="735" t="s">
        <v>99</v>
      </c>
      <c r="N21" s="735" t="s">
        <v>99</v>
      </c>
      <c r="O21" s="735" t="s">
        <v>99</v>
      </c>
      <c r="P21" s="713" t="s">
        <v>99</v>
      </c>
      <c r="Q21" s="735" t="s">
        <v>99</v>
      </c>
      <c r="R21" s="714" t="s">
        <v>99</v>
      </c>
      <c r="S21" s="730" t="s">
        <v>99</v>
      </c>
      <c r="T21" s="30"/>
      <c r="U21" s="146">
        <v>1881</v>
      </c>
      <c r="V21" s="669" t="s">
        <v>99</v>
      </c>
      <c r="W21" s="669" t="s">
        <v>99</v>
      </c>
      <c r="X21" s="669" t="s">
        <v>99</v>
      </c>
      <c r="Y21" s="713" t="s">
        <v>99</v>
      </c>
      <c r="Z21" s="669" t="s">
        <v>99</v>
      </c>
      <c r="AA21" s="714" t="s">
        <v>99</v>
      </c>
      <c r="AB21" s="151" t="s">
        <v>99</v>
      </c>
      <c r="AC21" s="30"/>
      <c r="AD21" s="146">
        <v>1881</v>
      </c>
      <c r="AE21" s="669" t="s">
        <v>99</v>
      </c>
      <c r="AF21" s="669" t="s">
        <v>99</v>
      </c>
      <c r="AG21" s="735" t="s">
        <v>99</v>
      </c>
      <c r="AH21" s="669" t="s">
        <v>99</v>
      </c>
      <c r="AI21" s="669" t="s">
        <v>99</v>
      </c>
      <c r="AJ21" s="714" t="s">
        <v>99</v>
      </c>
      <c r="AK21" s="151" t="s">
        <v>99</v>
      </c>
      <c r="AL21" s="30"/>
      <c r="AM21" s="146">
        <v>1881</v>
      </c>
      <c r="AN21" s="669" t="s">
        <v>99</v>
      </c>
      <c r="AO21" s="669" t="s">
        <v>99</v>
      </c>
      <c r="AP21" s="735" t="s">
        <v>99</v>
      </c>
      <c r="AQ21" s="713" t="s">
        <v>99</v>
      </c>
      <c r="AR21" s="669" t="s">
        <v>99</v>
      </c>
      <c r="AS21" s="714" t="s">
        <v>99</v>
      </c>
      <c r="AT21" s="151" t="s">
        <v>99</v>
      </c>
      <c r="AU21" s="520"/>
      <c r="AV21" s="146">
        <v>1881</v>
      </c>
      <c r="AW21" s="735"/>
      <c r="AX21" s="735"/>
      <c r="AY21" s="735"/>
      <c r="AZ21" s="849"/>
      <c r="BA21" s="735"/>
      <c r="BB21" s="735"/>
      <c r="BC21" s="735"/>
      <c r="BD21" s="149"/>
      <c r="BE21" s="149"/>
      <c r="BF21" s="151"/>
      <c r="BG21" s="142"/>
      <c r="BH21" s="143"/>
      <c r="BI21" s="146">
        <v>1881</v>
      </c>
      <c r="BJ21" s="735" t="s">
        <v>99</v>
      </c>
      <c r="BK21" s="735" t="s">
        <v>99</v>
      </c>
      <c r="BL21" s="713" t="s">
        <v>99</v>
      </c>
      <c r="BM21" s="735" t="s">
        <v>99</v>
      </c>
      <c r="BN21" s="714" t="s">
        <v>99</v>
      </c>
      <c r="BO21" s="730" t="s">
        <v>99</v>
      </c>
      <c r="BP21" s="30"/>
      <c r="BQ21" s="146">
        <v>1881</v>
      </c>
      <c r="BR21" s="669" t="s">
        <v>99</v>
      </c>
      <c r="BS21" s="669" t="s">
        <v>99</v>
      </c>
      <c r="BT21" s="713" t="s">
        <v>99</v>
      </c>
      <c r="BU21" s="669" t="s">
        <v>99</v>
      </c>
      <c r="BV21" s="714" t="s">
        <v>99</v>
      </c>
      <c r="BW21" s="152" t="s">
        <v>99</v>
      </c>
      <c r="BX21" s="152"/>
      <c r="BY21" s="146">
        <v>1881</v>
      </c>
      <c r="BZ21" s="669" t="s">
        <v>99</v>
      </c>
      <c r="CA21" s="669" t="s">
        <v>99</v>
      </c>
      <c r="CB21" s="713" t="s">
        <v>99</v>
      </c>
      <c r="CC21" s="669" t="s">
        <v>99</v>
      </c>
      <c r="CD21" s="714" t="s">
        <v>99</v>
      </c>
      <c r="CE21" s="669" t="s">
        <v>99</v>
      </c>
      <c r="CF21" s="151"/>
      <c r="CG21" s="144"/>
      <c r="CH21" s="145"/>
    </row>
    <row r="22" spans="1:86" s="18" customFormat="1" ht="13.2" x14ac:dyDescent="0.25">
      <c r="A22" s="146">
        <v>1882</v>
      </c>
      <c r="B22" s="737" t="s">
        <v>96</v>
      </c>
      <c r="C22" s="5">
        <v>36496000</v>
      </c>
      <c r="D22" s="737" t="s">
        <v>96</v>
      </c>
      <c r="E22" s="715">
        <v>15.1</v>
      </c>
      <c r="F22" s="5">
        <v>552207000</v>
      </c>
      <c r="G22" s="721">
        <v>0.88800000000000001</v>
      </c>
      <c r="H22" s="718">
        <v>490371000</v>
      </c>
      <c r="I22" s="147"/>
      <c r="J22" s="148"/>
      <c r="K22" s="140"/>
      <c r="L22" s="146">
        <v>1882</v>
      </c>
      <c r="M22" s="735" t="s">
        <v>99</v>
      </c>
      <c r="N22" s="735" t="s">
        <v>99</v>
      </c>
      <c r="O22" s="735" t="s">
        <v>99</v>
      </c>
      <c r="P22" s="713" t="s">
        <v>99</v>
      </c>
      <c r="Q22" s="735" t="s">
        <v>99</v>
      </c>
      <c r="R22" s="714" t="s">
        <v>99</v>
      </c>
      <c r="S22" s="730" t="s">
        <v>99</v>
      </c>
      <c r="T22" s="30"/>
      <c r="U22" s="146">
        <v>1882</v>
      </c>
      <c r="V22" s="669" t="s">
        <v>99</v>
      </c>
      <c r="W22" s="669" t="s">
        <v>99</v>
      </c>
      <c r="X22" s="669" t="s">
        <v>99</v>
      </c>
      <c r="Y22" s="713" t="s">
        <v>99</v>
      </c>
      <c r="Z22" s="669" t="s">
        <v>99</v>
      </c>
      <c r="AA22" s="714" t="s">
        <v>99</v>
      </c>
      <c r="AB22" s="151" t="s">
        <v>99</v>
      </c>
      <c r="AC22" s="30"/>
      <c r="AD22" s="146">
        <v>1882</v>
      </c>
      <c r="AE22" s="669" t="s">
        <v>99</v>
      </c>
      <c r="AF22" s="669" t="s">
        <v>99</v>
      </c>
      <c r="AG22" s="735" t="s">
        <v>99</v>
      </c>
      <c r="AH22" s="669" t="s">
        <v>99</v>
      </c>
      <c r="AI22" s="669" t="s">
        <v>99</v>
      </c>
      <c r="AJ22" s="714" t="s">
        <v>99</v>
      </c>
      <c r="AK22" s="151" t="s">
        <v>99</v>
      </c>
      <c r="AL22" s="30"/>
      <c r="AM22" s="146">
        <v>1882</v>
      </c>
      <c r="AN22" s="669" t="s">
        <v>99</v>
      </c>
      <c r="AO22" s="669" t="s">
        <v>99</v>
      </c>
      <c r="AP22" s="735" t="s">
        <v>99</v>
      </c>
      <c r="AQ22" s="713" t="s">
        <v>99</v>
      </c>
      <c r="AR22" s="669" t="s">
        <v>99</v>
      </c>
      <c r="AS22" s="714" t="s">
        <v>99</v>
      </c>
      <c r="AT22" s="151" t="s">
        <v>99</v>
      </c>
      <c r="AU22" s="520"/>
      <c r="AV22" s="146">
        <v>1882</v>
      </c>
      <c r="AW22" s="735"/>
      <c r="AX22" s="735"/>
      <c r="AY22" s="735"/>
      <c r="AZ22" s="849"/>
      <c r="BA22" s="735"/>
      <c r="BB22" s="735"/>
      <c r="BC22" s="735"/>
      <c r="BD22" s="149"/>
      <c r="BE22" s="149"/>
      <c r="BF22" s="151"/>
      <c r="BG22" s="142"/>
      <c r="BH22" s="143"/>
      <c r="BI22" s="146">
        <v>1882</v>
      </c>
      <c r="BJ22" s="735" t="s">
        <v>99</v>
      </c>
      <c r="BK22" s="735" t="s">
        <v>99</v>
      </c>
      <c r="BL22" s="713" t="s">
        <v>99</v>
      </c>
      <c r="BM22" s="735" t="s">
        <v>99</v>
      </c>
      <c r="BN22" s="714" t="s">
        <v>99</v>
      </c>
      <c r="BO22" s="730" t="s">
        <v>99</v>
      </c>
      <c r="BP22" s="30"/>
      <c r="BQ22" s="146">
        <v>1882</v>
      </c>
      <c r="BR22" s="669" t="s">
        <v>99</v>
      </c>
      <c r="BS22" s="669" t="s">
        <v>99</v>
      </c>
      <c r="BT22" s="713" t="s">
        <v>99</v>
      </c>
      <c r="BU22" s="669" t="s">
        <v>99</v>
      </c>
      <c r="BV22" s="714" t="s">
        <v>99</v>
      </c>
      <c r="BW22" s="152" t="s">
        <v>99</v>
      </c>
      <c r="BX22" s="152"/>
      <c r="BY22" s="146">
        <v>1882</v>
      </c>
      <c r="BZ22" s="669" t="s">
        <v>99</v>
      </c>
      <c r="CA22" s="669" t="s">
        <v>99</v>
      </c>
      <c r="CB22" s="713" t="s">
        <v>99</v>
      </c>
      <c r="CC22" s="669" t="s">
        <v>99</v>
      </c>
      <c r="CD22" s="714" t="s">
        <v>99</v>
      </c>
      <c r="CE22" s="669" t="s">
        <v>99</v>
      </c>
      <c r="CF22" s="151"/>
      <c r="CG22" s="144"/>
      <c r="CH22" s="145"/>
    </row>
    <row r="23" spans="1:86" s="18" customFormat="1" ht="13.2" x14ac:dyDescent="0.25">
      <c r="A23" s="146">
        <v>1883</v>
      </c>
      <c r="B23" s="737" t="s">
        <v>96</v>
      </c>
      <c r="C23" s="5">
        <v>35587000</v>
      </c>
      <c r="D23" s="737" t="s">
        <v>96</v>
      </c>
      <c r="E23" s="715">
        <v>12.3</v>
      </c>
      <c r="F23" s="5">
        <v>438762000</v>
      </c>
      <c r="G23" s="721">
        <v>0.91400000000000003</v>
      </c>
      <c r="H23" s="718">
        <v>400964000</v>
      </c>
      <c r="I23" s="147"/>
      <c r="J23" s="148"/>
      <c r="K23" s="140"/>
      <c r="L23" s="146">
        <v>1883</v>
      </c>
      <c r="M23" s="735" t="s">
        <v>99</v>
      </c>
      <c r="N23" s="735" t="s">
        <v>99</v>
      </c>
      <c r="O23" s="735" t="s">
        <v>99</v>
      </c>
      <c r="P23" s="713" t="s">
        <v>99</v>
      </c>
      <c r="Q23" s="735" t="s">
        <v>99</v>
      </c>
      <c r="R23" s="714" t="s">
        <v>99</v>
      </c>
      <c r="S23" s="730" t="s">
        <v>99</v>
      </c>
      <c r="T23" s="30"/>
      <c r="U23" s="146">
        <v>1883</v>
      </c>
      <c r="V23" s="669" t="s">
        <v>99</v>
      </c>
      <c r="W23" s="669" t="s">
        <v>99</v>
      </c>
      <c r="X23" s="669" t="s">
        <v>99</v>
      </c>
      <c r="Y23" s="713" t="s">
        <v>99</v>
      </c>
      <c r="Z23" s="669" t="s">
        <v>99</v>
      </c>
      <c r="AA23" s="714" t="s">
        <v>99</v>
      </c>
      <c r="AB23" s="151" t="s">
        <v>99</v>
      </c>
      <c r="AC23" s="30"/>
      <c r="AD23" s="146">
        <v>1883</v>
      </c>
      <c r="AE23" s="669" t="s">
        <v>99</v>
      </c>
      <c r="AF23" s="669" t="s">
        <v>99</v>
      </c>
      <c r="AG23" s="735" t="s">
        <v>99</v>
      </c>
      <c r="AH23" s="669" t="s">
        <v>99</v>
      </c>
      <c r="AI23" s="669" t="s">
        <v>99</v>
      </c>
      <c r="AJ23" s="714" t="s">
        <v>99</v>
      </c>
      <c r="AK23" s="151" t="s">
        <v>99</v>
      </c>
      <c r="AL23" s="30"/>
      <c r="AM23" s="146">
        <v>1883</v>
      </c>
      <c r="AN23" s="669" t="s">
        <v>99</v>
      </c>
      <c r="AO23" s="669" t="s">
        <v>99</v>
      </c>
      <c r="AP23" s="735" t="s">
        <v>99</v>
      </c>
      <c r="AQ23" s="713" t="s">
        <v>99</v>
      </c>
      <c r="AR23" s="669" t="s">
        <v>99</v>
      </c>
      <c r="AS23" s="714" t="s">
        <v>99</v>
      </c>
      <c r="AT23" s="151" t="s">
        <v>99</v>
      </c>
      <c r="AU23" s="520"/>
      <c r="AV23" s="146">
        <v>1883</v>
      </c>
      <c r="AW23" s="735"/>
      <c r="AX23" s="735"/>
      <c r="AY23" s="735"/>
      <c r="AZ23" s="849"/>
      <c r="BA23" s="735"/>
      <c r="BB23" s="735"/>
      <c r="BC23" s="735"/>
      <c r="BD23" s="149"/>
      <c r="BE23" s="149"/>
      <c r="BF23" s="151"/>
      <c r="BG23" s="142"/>
      <c r="BH23" s="143"/>
      <c r="BI23" s="146">
        <v>1883</v>
      </c>
      <c r="BJ23" s="735" t="s">
        <v>99</v>
      </c>
      <c r="BK23" s="735" t="s">
        <v>99</v>
      </c>
      <c r="BL23" s="713" t="s">
        <v>99</v>
      </c>
      <c r="BM23" s="735" t="s">
        <v>99</v>
      </c>
      <c r="BN23" s="714" t="s">
        <v>99</v>
      </c>
      <c r="BO23" s="730" t="s">
        <v>99</v>
      </c>
      <c r="BP23" s="30"/>
      <c r="BQ23" s="146">
        <v>1883</v>
      </c>
      <c r="BR23" s="669" t="s">
        <v>99</v>
      </c>
      <c r="BS23" s="669" t="s">
        <v>99</v>
      </c>
      <c r="BT23" s="713" t="s">
        <v>99</v>
      </c>
      <c r="BU23" s="669" t="s">
        <v>99</v>
      </c>
      <c r="BV23" s="714" t="s">
        <v>99</v>
      </c>
      <c r="BW23" s="152" t="s">
        <v>99</v>
      </c>
      <c r="BX23" s="152"/>
      <c r="BY23" s="146">
        <v>1883</v>
      </c>
      <c r="BZ23" s="669" t="s">
        <v>99</v>
      </c>
      <c r="CA23" s="669" t="s">
        <v>99</v>
      </c>
      <c r="CB23" s="713" t="s">
        <v>99</v>
      </c>
      <c r="CC23" s="669" t="s">
        <v>99</v>
      </c>
      <c r="CD23" s="714" t="s">
        <v>99</v>
      </c>
      <c r="CE23" s="669" t="s">
        <v>99</v>
      </c>
      <c r="CF23" s="151"/>
      <c r="CG23" s="144"/>
      <c r="CH23" s="145"/>
    </row>
    <row r="24" spans="1:86" s="18" customFormat="1" ht="13.2" x14ac:dyDescent="0.25">
      <c r="A24" s="146">
        <v>1884</v>
      </c>
      <c r="B24" s="737" t="s">
        <v>96</v>
      </c>
      <c r="C24" s="5">
        <v>38485000</v>
      </c>
      <c r="D24" s="737" t="s">
        <v>96</v>
      </c>
      <c r="E24" s="715">
        <v>14.8</v>
      </c>
      <c r="F24" s="5">
        <v>571292000</v>
      </c>
      <c r="G24" s="721">
        <v>0.64500000000000002</v>
      </c>
      <c r="H24" s="718">
        <v>368642000</v>
      </c>
      <c r="I24" s="147"/>
      <c r="J24" s="148"/>
      <c r="K24" s="140"/>
      <c r="L24" s="146">
        <v>1884</v>
      </c>
      <c r="M24" s="735" t="s">
        <v>99</v>
      </c>
      <c r="N24" s="735" t="s">
        <v>99</v>
      </c>
      <c r="O24" s="735" t="s">
        <v>99</v>
      </c>
      <c r="P24" s="713" t="s">
        <v>99</v>
      </c>
      <c r="Q24" s="735" t="s">
        <v>99</v>
      </c>
      <c r="R24" s="714" t="s">
        <v>99</v>
      </c>
      <c r="S24" s="730" t="s">
        <v>99</v>
      </c>
      <c r="T24" s="30"/>
      <c r="U24" s="146">
        <v>1884</v>
      </c>
      <c r="V24" s="669" t="s">
        <v>99</v>
      </c>
      <c r="W24" s="669" t="s">
        <v>99</v>
      </c>
      <c r="X24" s="669" t="s">
        <v>99</v>
      </c>
      <c r="Y24" s="713" t="s">
        <v>99</v>
      </c>
      <c r="Z24" s="669" t="s">
        <v>99</v>
      </c>
      <c r="AA24" s="714" t="s">
        <v>99</v>
      </c>
      <c r="AB24" s="151" t="s">
        <v>99</v>
      </c>
      <c r="AC24" s="30"/>
      <c r="AD24" s="146">
        <v>1884</v>
      </c>
      <c r="AE24" s="669" t="s">
        <v>99</v>
      </c>
      <c r="AF24" s="669" t="s">
        <v>99</v>
      </c>
      <c r="AG24" s="735" t="s">
        <v>99</v>
      </c>
      <c r="AH24" s="669" t="s">
        <v>99</v>
      </c>
      <c r="AI24" s="669" t="s">
        <v>99</v>
      </c>
      <c r="AJ24" s="714" t="s">
        <v>99</v>
      </c>
      <c r="AK24" s="151" t="s">
        <v>99</v>
      </c>
      <c r="AL24" s="30"/>
      <c r="AM24" s="146">
        <v>1884</v>
      </c>
      <c r="AN24" s="669" t="s">
        <v>99</v>
      </c>
      <c r="AO24" s="669" t="s">
        <v>99</v>
      </c>
      <c r="AP24" s="735" t="s">
        <v>99</v>
      </c>
      <c r="AQ24" s="713" t="s">
        <v>99</v>
      </c>
      <c r="AR24" s="669" t="s">
        <v>99</v>
      </c>
      <c r="AS24" s="714" t="s">
        <v>99</v>
      </c>
      <c r="AT24" s="151" t="s">
        <v>99</v>
      </c>
      <c r="AU24" s="520"/>
      <c r="AV24" s="146">
        <v>1884</v>
      </c>
      <c r="AW24" s="735"/>
      <c r="AX24" s="735"/>
      <c r="AY24" s="735"/>
      <c r="AZ24" s="849"/>
      <c r="BA24" s="735"/>
      <c r="BB24" s="735"/>
      <c r="BC24" s="735"/>
      <c r="BD24" s="149"/>
      <c r="BE24" s="149"/>
      <c r="BF24" s="151"/>
      <c r="BG24" s="142"/>
      <c r="BH24" s="143"/>
      <c r="BI24" s="146">
        <v>1884</v>
      </c>
      <c r="BJ24" s="735" t="s">
        <v>99</v>
      </c>
      <c r="BK24" s="735" t="s">
        <v>99</v>
      </c>
      <c r="BL24" s="713" t="s">
        <v>99</v>
      </c>
      <c r="BM24" s="735" t="s">
        <v>99</v>
      </c>
      <c r="BN24" s="714" t="s">
        <v>99</v>
      </c>
      <c r="BO24" s="730" t="s">
        <v>99</v>
      </c>
      <c r="BP24" s="30"/>
      <c r="BQ24" s="146">
        <v>1884</v>
      </c>
      <c r="BR24" s="669" t="s">
        <v>99</v>
      </c>
      <c r="BS24" s="669" t="s">
        <v>99</v>
      </c>
      <c r="BT24" s="713" t="s">
        <v>99</v>
      </c>
      <c r="BU24" s="669" t="s">
        <v>99</v>
      </c>
      <c r="BV24" s="714" t="s">
        <v>99</v>
      </c>
      <c r="BW24" s="152" t="s">
        <v>99</v>
      </c>
      <c r="BX24" s="152"/>
      <c r="BY24" s="146">
        <v>1884</v>
      </c>
      <c r="BZ24" s="669" t="s">
        <v>99</v>
      </c>
      <c r="CA24" s="669" t="s">
        <v>99</v>
      </c>
      <c r="CB24" s="713" t="s">
        <v>99</v>
      </c>
      <c r="CC24" s="669" t="s">
        <v>99</v>
      </c>
      <c r="CD24" s="714" t="s">
        <v>99</v>
      </c>
      <c r="CE24" s="669" t="s">
        <v>99</v>
      </c>
      <c r="CF24" s="151"/>
      <c r="CG24" s="144"/>
      <c r="CH24" s="145"/>
    </row>
    <row r="25" spans="1:86" s="18" customFormat="1" ht="13.2" x14ac:dyDescent="0.25">
      <c r="A25" s="146">
        <v>1885</v>
      </c>
      <c r="B25" s="737" t="s">
        <v>96</v>
      </c>
      <c r="C25" s="5">
        <v>35095000</v>
      </c>
      <c r="D25" s="737" t="s">
        <v>96</v>
      </c>
      <c r="E25" s="715">
        <v>11.4</v>
      </c>
      <c r="F25" s="5">
        <v>399931000</v>
      </c>
      <c r="G25" s="721">
        <v>0.77200000000000002</v>
      </c>
      <c r="H25" s="718">
        <v>308825000</v>
      </c>
      <c r="I25" s="147"/>
      <c r="J25" s="148"/>
      <c r="K25" s="140"/>
      <c r="L25" s="146">
        <v>1885</v>
      </c>
      <c r="M25" s="735" t="s">
        <v>99</v>
      </c>
      <c r="N25" s="735" t="s">
        <v>99</v>
      </c>
      <c r="O25" s="735" t="s">
        <v>99</v>
      </c>
      <c r="P25" s="713" t="s">
        <v>99</v>
      </c>
      <c r="Q25" s="735" t="s">
        <v>99</v>
      </c>
      <c r="R25" s="714" t="s">
        <v>99</v>
      </c>
      <c r="S25" s="730" t="s">
        <v>99</v>
      </c>
      <c r="T25" s="30"/>
      <c r="U25" s="146">
        <v>1885</v>
      </c>
      <c r="V25" s="669" t="s">
        <v>99</v>
      </c>
      <c r="W25" s="669" t="s">
        <v>99</v>
      </c>
      <c r="X25" s="669" t="s">
        <v>99</v>
      </c>
      <c r="Y25" s="713" t="s">
        <v>99</v>
      </c>
      <c r="Z25" s="669" t="s">
        <v>99</v>
      </c>
      <c r="AA25" s="714" t="s">
        <v>99</v>
      </c>
      <c r="AB25" s="151" t="s">
        <v>99</v>
      </c>
      <c r="AC25" s="30"/>
      <c r="AD25" s="146">
        <v>1885</v>
      </c>
      <c r="AE25" s="669" t="s">
        <v>99</v>
      </c>
      <c r="AF25" s="669" t="s">
        <v>99</v>
      </c>
      <c r="AG25" s="735" t="s">
        <v>99</v>
      </c>
      <c r="AH25" s="669" t="s">
        <v>99</v>
      </c>
      <c r="AI25" s="669" t="s">
        <v>99</v>
      </c>
      <c r="AJ25" s="714" t="s">
        <v>99</v>
      </c>
      <c r="AK25" s="151" t="s">
        <v>99</v>
      </c>
      <c r="AL25" s="30"/>
      <c r="AM25" s="146">
        <v>1885</v>
      </c>
      <c r="AN25" s="669" t="s">
        <v>99</v>
      </c>
      <c r="AO25" s="669" t="s">
        <v>99</v>
      </c>
      <c r="AP25" s="735" t="s">
        <v>99</v>
      </c>
      <c r="AQ25" s="713" t="s">
        <v>99</v>
      </c>
      <c r="AR25" s="669" t="s">
        <v>99</v>
      </c>
      <c r="AS25" s="714" t="s">
        <v>99</v>
      </c>
      <c r="AT25" s="151" t="s">
        <v>99</v>
      </c>
      <c r="AU25" s="520"/>
      <c r="AV25" s="146">
        <v>1885</v>
      </c>
      <c r="AW25" s="735"/>
      <c r="AX25" s="735"/>
      <c r="AY25" s="735"/>
      <c r="AZ25" s="849"/>
      <c r="BA25" s="735"/>
      <c r="BB25" s="735"/>
      <c r="BC25" s="735"/>
      <c r="BD25" s="149"/>
      <c r="BE25" s="149"/>
      <c r="BF25" s="151"/>
      <c r="BG25" s="142"/>
      <c r="BH25" s="143"/>
      <c r="BI25" s="146">
        <v>1885</v>
      </c>
      <c r="BJ25" s="735" t="s">
        <v>99</v>
      </c>
      <c r="BK25" s="735" t="s">
        <v>99</v>
      </c>
      <c r="BL25" s="713" t="s">
        <v>99</v>
      </c>
      <c r="BM25" s="735" t="s">
        <v>99</v>
      </c>
      <c r="BN25" s="714" t="s">
        <v>99</v>
      </c>
      <c r="BO25" s="730" t="s">
        <v>99</v>
      </c>
      <c r="BP25" s="30"/>
      <c r="BQ25" s="146">
        <v>1885</v>
      </c>
      <c r="BR25" s="669" t="s">
        <v>99</v>
      </c>
      <c r="BS25" s="669" t="s">
        <v>99</v>
      </c>
      <c r="BT25" s="713" t="s">
        <v>99</v>
      </c>
      <c r="BU25" s="669" t="s">
        <v>99</v>
      </c>
      <c r="BV25" s="714" t="s">
        <v>99</v>
      </c>
      <c r="BW25" s="152" t="s">
        <v>99</v>
      </c>
      <c r="BX25" s="152"/>
      <c r="BY25" s="146">
        <v>1885</v>
      </c>
      <c r="BZ25" s="669" t="s">
        <v>99</v>
      </c>
      <c r="CA25" s="669" t="s">
        <v>99</v>
      </c>
      <c r="CB25" s="713" t="s">
        <v>99</v>
      </c>
      <c r="CC25" s="669" t="s">
        <v>99</v>
      </c>
      <c r="CD25" s="714" t="s">
        <v>99</v>
      </c>
      <c r="CE25" s="669" t="s">
        <v>99</v>
      </c>
      <c r="CF25" s="151"/>
      <c r="CG25" s="144"/>
      <c r="CH25" s="145"/>
    </row>
    <row r="26" spans="1:86" s="18" customFormat="1" ht="13.2" x14ac:dyDescent="0.25">
      <c r="A26" s="146">
        <v>1886</v>
      </c>
      <c r="B26" s="737" t="s">
        <v>96</v>
      </c>
      <c r="C26" s="5">
        <v>36312000</v>
      </c>
      <c r="D26" s="737" t="s">
        <v>96</v>
      </c>
      <c r="E26" s="715">
        <v>14.1</v>
      </c>
      <c r="F26" s="5">
        <v>513540000</v>
      </c>
      <c r="G26" s="721">
        <v>0.68700000000000006</v>
      </c>
      <c r="H26" s="718">
        <v>352767000</v>
      </c>
      <c r="I26" s="147"/>
      <c r="J26" s="148"/>
      <c r="K26" s="140"/>
      <c r="L26" s="146">
        <v>1886</v>
      </c>
      <c r="M26" s="735" t="s">
        <v>99</v>
      </c>
      <c r="N26" s="735" t="s">
        <v>99</v>
      </c>
      <c r="O26" s="735" t="s">
        <v>99</v>
      </c>
      <c r="P26" s="713" t="s">
        <v>99</v>
      </c>
      <c r="Q26" s="735" t="s">
        <v>99</v>
      </c>
      <c r="R26" s="714" t="s">
        <v>99</v>
      </c>
      <c r="S26" s="730" t="s">
        <v>99</v>
      </c>
      <c r="T26" s="30"/>
      <c r="U26" s="146">
        <v>1886</v>
      </c>
      <c r="V26" s="669" t="s">
        <v>99</v>
      </c>
      <c r="W26" s="669" t="s">
        <v>99</v>
      </c>
      <c r="X26" s="669" t="s">
        <v>99</v>
      </c>
      <c r="Y26" s="713" t="s">
        <v>99</v>
      </c>
      <c r="Z26" s="669" t="s">
        <v>99</v>
      </c>
      <c r="AA26" s="714" t="s">
        <v>99</v>
      </c>
      <c r="AB26" s="151" t="s">
        <v>99</v>
      </c>
      <c r="AC26" s="30"/>
      <c r="AD26" s="146">
        <v>1886</v>
      </c>
      <c r="AE26" s="669" t="s">
        <v>99</v>
      </c>
      <c r="AF26" s="669" t="s">
        <v>99</v>
      </c>
      <c r="AG26" s="735" t="s">
        <v>99</v>
      </c>
      <c r="AH26" s="669" t="s">
        <v>99</v>
      </c>
      <c r="AI26" s="669" t="s">
        <v>99</v>
      </c>
      <c r="AJ26" s="714" t="s">
        <v>99</v>
      </c>
      <c r="AK26" s="151" t="s">
        <v>99</v>
      </c>
      <c r="AL26" s="30"/>
      <c r="AM26" s="146">
        <v>1886</v>
      </c>
      <c r="AN26" s="669" t="s">
        <v>99</v>
      </c>
      <c r="AO26" s="669" t="s">
        <v>99</v>
      </c>
      <c r="AP26" s="735" t="s">
        <v>99</v>
      </c>
      <c r="AQ26" s="713" t="s">
        <v>99</v>
      </c>
      <c r="AR26" s="669" t="s">
        <v>99</v>
      </c>
      <c r="AS26" s="714" t="s">
        <v>99</v>
      </c>
      <c r="AT26" s="151" t="s">
        <v>99</v>
      </c>
      <c r="AU26" s="520"/>
      <c r="AV26" s="146">
        <v>1886</v>
      </c>
      <c r="AW26" s="735"/>
      <c r="AX26" s="735"/>
      <c r="AY26" s="735"/>
      <c r="AZ26" s="849"/>
      <c r="BA26" s="735"/>
      <c r="BB26" s="735"/>
      <c r="BC26" s="735"/>
      <c r="BD26" s="149"/>
      <c r="BE26" s="149"/>
      <c r="BF26" s="151"/>
      <c r="BG26" s="142"/>
      <c r="BH26" s="143"/>
      <c r="BI26" s="146">
        <v>1886</v>
      </c>
      <c r="BJ26" s="735" t="s">
        <v>99</v>
      </c>
      <c r="BK26" s="735" t="s">
        <v>99</v>
      </c>
      <c r="BL26" s="713" t="s">
        <v>99</v>
      </c>
      <c r="BM26" s="735" t="s">
        <v>99</v>
      </c>
      <c r="BN26" s="714" t="s">
        <v>99</v>
      </c>
      <c r="BO26" s="730" t="s">
        <v>99</v>
      </c>
      <c r="BP26" s="30"/>
      <c r="BQ26" s="146">
        <v>1886</v>
      </c>
      <c r="BR26" s="669" t="s">
        <v>99</v>
      </c>
      <c r="BS26" s="669" t="s">
        <v>99</v>
      </c>
      <c r="BT26" s="713" t="s">
        <v>99</v>
      </c>
      <c r="BU26" s="669" t="s">
        <v>99</v>
      </c>
      <c r="BV26" s="714" t="s">
        <v>99</v>
      </c>
      <c r="BW26" s="152" t="s">
        <v>99</v>
      </c>
      <c r="BX26" s="152"/>
      <c r="BY26" s="146">
        <v>1886</v>
      </c>
      <c r="BZ26" s="669" t="s">
        <v>99</v>
      </c>
      <c r="CA26" s="669" t="s">
        <v>99</v>
      </c>
      <c r="CB26" s="713" t="s">
        <v>99</v>
      </c>
      <c r="CC26" s="669" t="s">
        <v>99</v>
      </c>
      <c r="CD26" s="714" t="s">
        <v>99</v>
      </c>
      <c r="CE26" s="669" t="s">
        <v>99</v>
      </c>
      <c r="CF26" s="151"/>
      <c r="CG26" s="144"/>
      <c r="CH26" s="145"/>
    </row>
    <row r="27" spans="1:86" s="18" customFormat="1" ht="13.2" x14ac:dyDescent="0.25">
      <c r="A27" s="146">
        <v>1887</v>
      </c>
      <c r="B27" s="737" t="s">
        <v>96</v>
      </c>
      <c r="C27" s="5">
        <v>36873000</v>
      </c>
      <c r="D27" s="737" t="s">
        <v>96</v>
      </c>
      <c r="E27" s="715">
        <v>13.3</v>
      </c>
      <c r="F27" s="5">
        <v>490761000</v>
      </c>
      <c r="G27" s="721">
        <v>0.68200000000000005</v>
      </c>
      <c r="H27" s="718">
        <v>334459000</v>
      </c>
      <c r="I27" s="147"/>
      <c r="J27" s="148"/>
      <c r="K27" s="140"/>
      <c r="L27" s="146">
        <v>1887</v>
      </c>
      <c r="M27" s="735" t="s">
        <v>99</v>
      </c>
      <c r="N27" s="735" t="s">
        <v>99</v>
      </c>
      <c r="O27" s="735" t="s">
        <v>99</v>
      </c>
      <c r="P27" s="713" t="s">
        <v>99</v>
      </c>
      <c r="Q27" s="735" t="s">
        <v>99</v>
      </c>
      <c r="R27" s="714" t="s">
        <v>99</v>
      </c>
      <c r="S27" s="730" t="s">
        <v>99</v>
      </c>
      <c r="T27" s="30"/>
      <c r="U27" s="146">
        <v>1887</v>
      </c>
      <c r="V27" s="669" t="s">
        <v>99</v>
      </c>
      <c r="W27" s="669" t="s">
        <v>99</v>
      </c>
      <c r="X27" s="669" t="s">
        <v>99</v>
      </c>
      <c r="Y27" s="713" t="s">
        <v>99</v>
      </c>
      <c r="Z27" s="669" t="s">
        <v>99</v>
      </c>
      <c r="AA27" s="714" t="s">
        <v>99</v>
      </c>
      <c r="AB27" s="151" t="s">
        <v>99</v>
      </c>
      <c r="AC27" s="30"/>
      <c r="AD27" s="146">
        <v>1887</v>
      </c>
      <c r="AE27" s="669" t="s">
        <v>99</v>
      </c>
      <c r="AF27" s="669" t="s">
        <v>99</v>
      </c>
      <c r="AG27" s="735" t="s">
        <v>99</v>
      </c>
      <c r="AH27" s="669" t="s">
        <v>99</v>
      </c>
      <c r="AI27" s="669" t="s">
        <v>99</v>
      </c>
      <c r="AJ27" s="714" t="s">
        <v>99</v>
      </c>
      <c r="AK27" s="151" t="s">
        <v>99</v>
      </c>
      <c r="AL27" s="30"/>
      <c r="AM27" s="146">
        <v>1887</v>
      </c>
      <c r="AN27" s="669" t="s">
        <v>99</v>
      </c>
      <c r="AO27" s="669" t="s">
        <v>99</v>
      </c>
      <c r="AP27" s="735" t="s">
        <v>99</v>
      </c>
      <c r="AQ27" s="713" t="s">
        <v>99</v>
      </c>
      <c r="AR27" s="669" t="s">
        <v>99</v>
      </c>
      <c r="AS27" s="714" t="s">
        <v>99</v>
      </c>
      <c r="AT27" s="151" t="s">
        <v>99</v>
      </c>
      <c r="AU27" s="520"/>
      <c r="AV27" s="146">
        <v>1887</v>
      </c>
      <c r="AW27" s="735"/>
      <c r="AX27" s="735"/>
      <c r="AY27" s="735"/>
      <c r="AZ27" s="849"/>
      <c r="BA27" s="735"/>
      <c r="BB27" s="735"/>
      <c r="BC27" s="735"/>
      <c r="BD27" s="149"/>
      <c r="BE27" s="149"/>
      <c r="BF27" s="151"/>
      <c r="BG27" s="142"/>
      <c r="BH27" s="143"/>
      <c r="BI27" s="146">
        <v>1887</v>
      </c>
      <c r="BJ27" s="735" t="s">
        <v>99</v>
      </c>
      <c r="BK27" s="735" t="s">
        <v>99</v>
      </c>
      <c r="BL27" s="713" t="s">
        <v>99</v>
      </c>
      <c r="BM27" s="735" t="s">
        <v>99</v>
      </c>
      <c r="BN27" s="714" t="s">
        <v>99</v>
      </c>
      <c r="BO27" s="730" t="s">
        <v>99</v>
      </c>
      <c r="BP27" s="30"/>
      <c r="BQ27" s="146">
        <v>1887</v>
      </c>
      <c r="BR27" s="669" t="s">
        <v>99</v>
      </c>
      <c r="BS27" s="669" t="s">
        <v>99</v>
      </c>
      <c r="BT27" s="713" t="s">
        <v>99</v>
      </c>
      <c r="BU27" s="669" t="s">
        <v>99</v>
      </c>
      <c r="BV27" s="714" t="s">
        <v>99</v>
      </c>
      <c r="BW27" s="152" t="s">
        <v>99</v>
      </c>
      <c r="BX27" s="152"/>
      <c r="BY27" s="146">
        <v>1887</v>
      </c>
      <c r="BZ27" s="669" t="s">
        <v>99</v>
      </c>
      <c r="CA27" s="669" t="s">
        <v>99</v>
      </c>
      <c r="CB27" s="713" t="s">
        <v>99</v>
      </c>
      <c r="CC27" s="669" t="s">
        <v>99</v>
      </c>
      <c r="CD27" s="714" t="s">
        <v>99</v>
      </c>
      <c r="CE27" s="669" t="s">
        <v>99</v>
      </c>
      <c r="CF27" s="151"/>
      <c r="CG27" s="144"/>
      <c r="CH27" s="145"/>
    </row>
    <row r="28" spans="1:86" s="18" customFormat="1" ht="13.2" x14ac:dyDescent="0.25">
      <c r="A28" s="146">
        <v>1888</v>
      </c>
      <c r="B28" s="737" t="s">
        <v>96</v>
      </c>
      <c r="C28" s="5">
        <v>34969000</v>
      </c>
      <c r="D28" s="737" t="s">
        <v>96</v>
      </c>
      <c r="E28" s="715">
        <v>12.1</v>
      </c>
      <c r="F28" s="5">
        <v>423867000</v>
      </c>
      <c r="G28" s="721">
        <v>0.92700000000000005</v>
      </c>
      <c r="H28" s="718">
        <v>393000000</v>
      </c>
      <c r="I28" s="147"/>
      <c r="J28" s="148"/>
      <c r="K28" s="140"/>
      <c r="L28" s="146">
        <v>1888</v>
      </c>
      <c r="M28" s="735" t="s">
        <v>99</v>
      </c>
      <c r="N28" s="735" t="s">
        <v>99</v>
      </c>
      <c r="O28" s="735" t="s">
        <v>99</v>
      </c>
      <c r="P28" s="713" t="s">
        <v>99</v>
      </c>
      <c r="Q28" s="735" t="s">
        <v>99</v>
      </c>
      <c r="R28" s="714" t="s">
        <v>99</v>
      </c>
      <c r="S28" s="730" t="s">
        <v>99</v>
      </c>
      <c r="T28" s="30"/>
      <c r="U28" s="146">
        <v>1888</v>
      </c>
      <c r="V28" s="669" t="s">
        <v>99</v>
      </c>
      <c r="W28" s="669" t="s">
        <v>99</v>
      </c>
      <c r="X28" s="669" t="s">
        <v>99</v>
      </c>
      <c r="Y28" s="713" t="s">
        <v>99</v>
      </c>
      <c r="Z28" s="669" t="s">
        <v>99</v>
      </c>
      <c r="AA28" s="714" t="s">
        <v>99</v>
      </c>
      <c r="AB28" s="151" t="s">
        <v>99</v>
      </c>
      <c r="AC28" s="30"/>
      <c r="AD28" s="146">
        <v>1888</v>
      </c>
      <c r="AE28" s="669" t="s">
        <v>99</v>
      </c>
      <c r="AF28" s="669" t="s">
        <v>99</v>
      </c>
      <c r="AG28" s="735" t="s">
        <v>99</v>
      </c>
      <c r="AH28" s="669" t="s">
        <v>99</v>
      </c>
      <c r="AI28" s="669" t="s">
        <v>99</v>
      </c>
      <c r="AJ28" s="714" t="s">
        <v>99</v>
      </c>
      <c r="AK28" s="151" t="s">
        <v>99</v>
      </c>
      <c r="AL28" s="30"/>
      <c r="AM28" s="146">
        <v>1888</v>
      </c>
      <c r="AN28" s="669" t="s">
        <v>99</v>
      </c>
      <c r="AO28" s="669" t="s">
        <v>99</v>
      </c>
      <c r="AP28" s="735" t="s">
        <v>99</v>
      </c>
      <c r="AQ28" s="713" t="s">
        <v>99</v>
      </c>
      <c r="AR28" s="669" t="s">
        <v>99</v>
      </c>
      <c r="AS28" s="714" t="s">
        <v>99</v>
      </c>
      <c r="AT28" s="151" t="s">
        <v>99</v>
      </c>
      <c r="AU28" s="520"/>
      <c r="AV28" s="146">
        <v>1888</v>
      </c>
      <c r="AW28" s="735"/>
      <c r="AX28" s="735"/>
      <c r="AY28" s="735"/>
      <c r="AZ28" s="849"/>
      <c r="BA28" s="735"/>
      <c r="BB28" s="735"/>
      <c r="BC28" s="735"/>
      <c r="BD28" s="149"/>
      <c r="BE28" s="149"/>
      <c r="BF28" s="151"/>
      <c r="BG28" s="142"/>
      <c r="BH28" s="143"/>
      <c r="BI28" s="146">
        <v>1888</v>
      </c>
      <c r="BJ28" s="735" t="s">
        <v>99</v>
      </c>
      <c r="BK28" s="735" t="s">
        <v>99</v>
      </c>
      <c r="BL28" s="713" t="s">
        <v>99</v>
      </c>
      <c r="BM28" s="735" t="s">
        <v>99</v>
      </c>
      <c r="BN28" s="714" t="s">
        <v>99</v>
      </c>
      <c r="BO28" s="730" t="s">
        <v>99</v>
      </c>
      <c r="BP28" s="30"/>
      <c r="BQ28" s="146">
        <v>1888</v>
      </c>
      <c r="BR28" s="669" t="s">
        <v>99</v>
      </c>
      <c r="BS28" s="669" t="s">
        <v>99</v>
      </c>
      <c r="BT28" s="713" t="s">
        <v>99</v>
      </c>
      <c r="BU28" s="669" t="s">
        <v>99</v>
      </c>
      <c r="BV28" s="714" t="s">
        <v>99</v>
      </c>
      <c r="BW28" s="152" t="s">
        <v>99</v>
      </c>
      <c r="BX28" s="152"/>
      <c r="BY28" s="146">
        <v>1888</v>
      </c>
      <c r="BZ28" s="669" t="s">
        <v>99</v>
      </c>
      <c r="CA28" s="669" t="s">
        <v>99</v>
      </c>
      <c r="CB28" s="713" t="s">
        <v>99</v>
      </c>
      <c r="CC28" s="669" t="s">
        <v>99</v>
      </c>
      <c r="CD28" s="714" t="s">
        <v>99</v>
      </c>
      <c r="CE28" s="669" t="s">
        <v>99</v>
      </c>
      <c r="CF28" s="151"/>
      <c r="CG28" s="144"/>
      <c r="CH28" s="145"/>
    </row>
    <row r="29" spans="1:86" s="18" customFormat="1" ht="13.2" x14ac:dyDescent="0.25">
      <c r="A29" s="146">
        <v>1889</v>
      </c>
      <c r="B29" s="737" t="s">
        <v>96</v>
      </c>
      <c r="C29" s="5">
        <v>36098000</v>
      </c>
      <c r="D29" s="737" t="s">
        <v>96</v>
      </c>
      <c r="E29" s="715">
        <v>14</v>
      </c>
      <c r="F29" s="5">
        <v>504370000</v>
      </c>
      <c r="G29" s="721">
        <v>0.69799999999999995</v>
      </c>
      <c r="H29" s="718">
        <v>352283000</v>
      </c>
      <c r="I29" s="147"/>
      <c r="J29" s="148"/>
      <c r="K29" s="140"/>
      <c r="L29" s="146">
        <v>1889</v>
      </c>
      <c r="M29" s="735" t="s">
        <v>99</v>
      </c>
      <c r="N29" s="735" t="s">
        <v>99</v>
      </c>
      <c r="O29" s="735" t="s">
        <v>99</v>
      </c>
      <c r="P29" s="713" t="s">
        <v>99</v>
      </c>
      <c r="Q29" s="735" t="s">
        <v>99</v>
      </c>
      <c r="R29" s="714" t="s">
        <v>99</v>
      </c>
      <c r="S29" s="730" t="s">
        <v>99</v>
      </c>
      <c r="T29" s="30"/>
      <c r="U29" s="146">
        <v>1889</v>
      </c>
      <c r="V29" s="669" t="s">
        <v>99</v>
      </c>
      <c r="W29" s="669" t="s">
        <v>99</v>
      </c>
      <c r="X29" s="669" t="s">
        <v>99</v>
      </c>
      <c r="Y29" s="713" t="s">
        <v>99</v>
      </c>
      <c r="Z29" s="669" t="s">
        <v>99</v>
      </c>
      <c r="AA29" s="714" t="s">
        <v>99</v>
      </c>
      <c r="AB29" s="151" t="s">
        <v>99</v>
      </c>
      <c r="AC29" s="30"/>
      <c r="AD29" s="146">
        <v>1889</v>
      </c>
      <c r="AE29" s="669" t="s">
        <v>99</v>
      </c>
      <c r="AF29" s="669" t="s">
        <v>99</v>
      </c>
      <c r="AG29" s="735" t="s">
        <v>99</v>
      </c>
      <c r="AH29" s="669" t="s">
        <v>99</v>
      </c>
      <c r="AI29" s="669" t="s">
        <v>99</v>
      </c>
      <c r="AJ29" s="714" t="s">
        <v>99</v>
      </c>
      <c r="AK29" s="151" t="s">
        <v>99</v>
      </c>
      <c r="AL29" s="30"/>
      <c r="AM29" s="146">
        <v>1889</v>
      </c>
      <c r="AN29" s="669" t="s">
        <v>99</v>
      </c>
      <c r="AO29" s="669" t="s">
        <v>99</v>
      </c>
      <c r="AP29" s="735" t="s">
        <v>99</v>
      </c>
      <c r="AQ29" s="713" t="s">
        <v>99</v>
      </c>
      <c r="AR29" s="669" t="s">
        <v>99</v>
      </c>
      <c r="AS29" s="714" t="s">
        <v>99</v>
      </c>
      <c r="AT29" s="151" t="s">
        <v>99</v>
      </c>
      <c r="AU29" s="520"/>
      <c r="AV29" s="146">
        <v>1889</v>
      </c>
      <c r="AW29" s="735"/>
      <c r="AX29" s="735"/>
      <c r="AY29" s="735"/>
      <c r="AZ29" s="849"/>
      <c r="BA29" s="735"/>
      <c r="BB29" s="735"/>
      <c r="BC29" s="735"/>
      <c r="BD29" s="149"/>
      <c r="BE29" s="149"/>
      <c r="BF29" s="151"/>
      <c r="BG29" s="142"/>
      <c r="BH29" s="143"/>
      <c r="BI29" s="146">
        <v>1889</v>
      </c>
      <c r="BJ29" s="735" t="s">
        <v>99</v>
      </c>
      <c r="BK29" s="735" t="s">
        <v>99</v>
      </c>
      <c r="BL29" s="713" t="s">
        <v>99</v>
      </c>
      <c r="BM29" s="735" t="s">
        <v>99</v>
      </c>
      <c r="BN29" s="714" t="s">
        <v>99</v>
      </c>
      <c r="BO29" s="730" t="s">
        <v>99</v>
      </c>
      <c r="BP29" s="30"/>
      <c r="BQ29" s="146">
        <v>1889</v>
      </c>
      <c r="BR29" s="669" t="s">
        <v>99</v>
      </c>
      <c r="BS29" s="669" t="s">
        <v>99</v>
      </c>
      <c r="BT29" s="713" t="s">
        <v>99</v>
      </c>
      <c r="BU29" s="669" t="s">
        <v>99</v>
      </c>
      <c r="BV29" s="714" t="s">
        <v>99</v>
      </c>
      <c r="BW29" s="152" t="s">
        <v>99</v>
      </c>
      <c r="BX29" s="152"/>
      <c r="BY29" s="146">
        <v>1889</v>
      </c>
      <c r="BZ29" s="669" t="s">
        <v>99</v>
      </c>
      <c r="CA29" s="669" t="s">
        <v>99</v>
      </c>
      <c r="CB29" s="713" t="s">
        <v>99</v>
      </c>
      <c r="CC29" s="669" t="s">
        <v>99</v>
      </c>
      <c r="CD29" s="714" t="s">
        <v>99</v>
      </c>
      <c r="CE29" s="669" t="s">
        <v>99</v>
      </c>
      <c r="CF29" s="151"/>
      <c r="CG29" s="144"/>
      <c r="CH29" s="145"/>
    </row>
    <row r="30" spans="1:86" s="18" customFormat="1" ht="13.2" x14ac:dyDescent="0.25">
      <c r="A30" s="146">
        <v>1890</v>
      </c>
      <c r="B30" s="737" t="s">
        <v>96</v>
      </c>
      <c r="C30" s="5">
        <v>36686000</v>
      </c>
      <c r="D30" s="737" t="s">
        <v>96</v>
      </c>
      <c r="E30" s="715">
        <v>12.2</v>
      </c>
      <c r="F30" s="5">
        <v>449042000</v>
      </c>
      <c r="G30" s="721">
        <v>0.83699999999999997</v>
      </c>
      <c r="H30" s="718">
        <v>376015000</v>
      </c>
      <c r="I30" s="147"/>
      <c r="J30" s="148"/>
      <c r="K30" s="140"/>
      <c r="L30" s="146">
        <v>1890</v>
      </c>
      <c r="M30" s="735" t="s">
        <v>99</v>
      </c>
      <c r="N30" s="735" t="s">
        <v>99</v>
      </c>
      <c r="O30" s="735" t="s">
        <v>99</v>
      </c>
      <c r="P30" s="713" t="s">
        <v>99</v>
      </c>
      <c r="Q30" s="735" t="s">
        <v>99</v>
      </c>
      <c r="R30" s="714" t="s">
        <v>99</v>
      </c>
      <c r="S30" s="730" t="s">
        <v>99</v>
      </c>
      <c r="T30" s="30"/>
      <c r="U30" s="146">
        <v>1890</v>
      </c>
      <c r="V30" s="669" t="s">
        <v>99</v>
      </c>
      <c r="W30" s="669" t="s">
        <v>99</v>
      </c>
      <c r="X30" s="669" t="s">
        <v>99</v>
      </c>
      <c r="Y30" s="713" t="s">
        <v>99</v>
      </c>
      <c r="Z30" s="669" t="s">
        <v>99</v>
      </c>
      <c r="AA30" s="714" t="s">
        <v>99</v>
      </c>
      <c r="AB30" s="151" t="s">
        <v>99</v>
      </c>
      <c r="AC30" s="30"/>
      <c r="AD30" s="146">
        <v>1890</v>
      </c>
      <c r="AE30" s="669" t="s">
        <v>99</v>
      </c>
      <c r="AF30" s="669" t="s">
        <v>99</v>
      </c>
      <c r="AG30" s="735" t="s">
        <v>99</v>
      </c>
      <c r="AH30" s="669" t="s">
        <v>99</v>
      </c>
      <c r="AI30" s="669" t="s">
        <v>99</v>
      </c>
      <c r="AJ30" s="714" t="s">
        <v>99</v>
      </c>
      <c r="AK30" s="151" t="s">
        <v>99</v>
      </c>
      <c r="AL30" s="30"/>
      <c r="AM30" s="146">
        <v>1890</v>
      </c>
      <c r="AN30" s="669" t="s">
        <v>99</v>
      </c>
      <c r="AO30" s="669" t="s">
        <v>99</v>
      </c>
      <c r="AP30" s="735" t="s">
        <v>99</v>
      </c>
      <c r="AQ30" s="713" t="s">
        <v>99</v>
      </c>
      <c r="AR30" s="669" t="s">
        <v>99</v>
      </c>
      <c r="AS30" s="714" t="s">
        <v>99</v>
      </c>
      <c r="AT30" s="151" t="s">
        <v>99</v>
      </c>
      <c r="AU30" s="520"/>
      <c r="AV30" s="146">
        <v>1890</v>
      </c>
      <c r="AW30" s="735"/>
      <c r="AX30" s="735"/>
      <c r="AY30" s="735"/>
      <c r="AZ30" s="849"/>
      <c r="BA30" s="735"/>
      <c r="BB30" s="735"/>
      <c r="BC30" s="735"/>
      <c r="BD30" s="149"/>
      <c r="BE30" s="149"/>
      <c r="BF30" s="151"/>
      <c r="BG30" s="142"/>
      <c r="BH30" s="143"/>
      <c r="BI30" s="146">
        <v>1890</v>
      </c>
      <c r="BJ30" s="735" t="s">
        <v>99</v>
      </c>
      <c r="BK30" s="735" t="s">
        <v>99</v>
      </c>
      <c r="BL30" s="713" t="s">
        <v>99</v>
      </c>
      <c r="BM30" s="735" t="s">
        <v>99</v>
      </c>
      <c r="BN30" s="714" t="s">
        <v>99</v>
      </c>
      <c r="BO30" s="730" t="s">
        <v>99</v>
      </c>
      <c r="BP30" s="30"/>
      <c r="BQ30" s="146">
        <v>1890</v>
      </c>
      <c r="BR30" s="669" t="s">
        <v>99</v>
      </c>
      <c r="BS30" s="669" t="s">
        <v>99</v>
      </c>
      <c r="BT30" s="713" t="s">
        <v>99</v>
      </c>
      <c r="BU30" s="669" t="s">
        <v>99</v>
      </c>
      <c r="BV30" s="714" t="s">
        <v>99</v>
      </c>
      <c r="BW30" s="152" t="s">
        <v>99</v>
      </c>
      <c r="BX30" s="152"/>
      <c r="BY30" s="146">
        <v>1890</v>
      </c>
      <c r="BZ30" s="669" t="s">
        <v>99</v>
      </c>
      <c r="CA30" s="669" t="s">
        <v>99</v>
      </c>
      <c r="CB30" s="713" t="s">
        <v>99</v>
      </c>
      <c r="CC30" s="669" t="s">
        <v>99</v>
      </c>
      <c r="CD30" s="714" t="s">
        <v>99</v>
      </c>
      <c r="CE30" s="669" t="s">
        <v>99</v>
      </c>
      <c r="CF30" s="151"/>
      <c r="CG30" s="144"/>
      <c r="CH30" s="145"/>
    </row>
    <row r="31" spans="1:86" s="18" customFormat="1" ht="13.2" x14ac:dyDescent="0.25">
      <c r="A31" s="146">
        <v>1891</v>
      </c>
      <c r="B31" s="737" t="s">
        <v>96</v>
      </c>
      <c r="C31" s="5">
        <v>41090000</v>
      </c>
      <c r="D31" s="737" t="s">
        <v>96</v>
      </c>
      <c r="E31" s="715">
        <v>16.5</v>
      </c>
      <c r="F31" s="5">
        <v>677543000</v>
      </c>
      <c r="G31" s="721">
        <v>0.83099999999999996</v>
      </c>
      <c r="H31" s="718">
        <v>563213000</v>
      </c>
      <c r="I31" s="147"/>
      <c r="J31" s="148"/>
      <c r="K31" s="140"/>
      <c r="L31" s="146">
        <v>1891</v>
      </c>
      <c r="M31" s="735" t="s">
        <v>99</v>
      </c>
      <c r="N31" s="735" t="s">
        <v>99</v>
      </c>
      <c r="O31" s="735" t="s">
        <v>99</v>
      </c>
      <c r="P31" s="713" t="s">
        <v>99</v>
      </c>
      <c r="Q31" s="735" t="s">
        <v>99</v>
      </c>
      <c r="R31" s="714" t="s">
        <v>99</v>
      </c>
      <c r="S31" s="730" t="s">
        <v>99</v>
      </c>
      <c r="T31" s="30"/>
      <c r="U31" s="146">
        <v>1891</v>
      </c>
      <c r="V31" s="669" t="s">
        <v>99</v>
      </c>
      <c r="W31" s="669" t="s">
        <v>99</v>
      </c>
      <c r="X31" s="669" t="s">
        <v>99</v>
      </c>
      <c r="Y31" s="713" t="s">
        <v>99</v>
      </c>
      <c r="Z31" s="669" t="s">
        <v>99</v>
      </c>
      <c r="AA31" s="714" t="s">
        <v>99</v>
      </c>
      <c r="AB31" s="151" t="s">
        <v>99</v>
      </c>
      <c r="AC31" s="30"/>
      <c r="AD31" s="146">
        <v>1891</v>
      </c>
      <c r="AE31" s="669" t="s">
        <v>99</v>
      </c>
      <c r="AF31" s="669" t="s">
        <v>99</v>
      </c>
      <c r="AG31" s="735" t="s">
        <v>99</v>
      </c>
      <c r="AH31" s="669" t="s">
        <v>99</v>
      </c>
      <c r="AI31" s="669" t="s">
        <v>99</v>
      </c>
      <c r="AJ31" s="714" t="s">
        <v>99</v>
      </c>
      <c r="AK31" s="151" t="s">
        <v>99</v>
      </c>
      <c r="AL31" s="30"/>
      <c r="AM31" s="146">
        <v>1891</v>
      </c>
      <c r="AN31" s="669" t="s">
        <v>99</v>
      </c>
      <c r="AO31" s="669" t="s">
        <v>99</v>
      </c>
      <c r="AP31" s="735" t="s">
        <v>99</v>
      </c>
      <c r="AQ31" s="713" t="s">
        <v>99</v>
      </c>
      <c r="AR31" s="669" t="s">
        <v>99</v>
      </c>
      <c r="AS31" s="714" t="s">
        <v>99</v>
      </c>
      <c r="AT31" s="151" t="s">
        <v>99</v>
      </c>
      <c r="AU31" s="520"/>
      <c r="AV31" s="146">
        <v>1891</v>
      </c>
      <c r="AW31" s="735"/>
      <c r="AX31" s="735"/>
      <c r="AY31" s="735"/>
      <c r="AZ31" s="849"/>
      <c r="BA31" s="735"/>
      <c r="BB31" s="735"/>
      <c r="BC31" s="735"/>
      <c r="BD31" s="149"/>
      <c r="BE31" s="149"/>
      <c r="BF31" s="151"/>
      <c r="BG31" s="142"/>
      <c r="BH31" s="143"/>
      <c r="BI31" s="146">
        <v>1891</v>
      </c>
      <c r="BJ31" s="735" t="s">
        <v>99</v>
      </c>
      <c r="BK31" s="735" t="s">
        <v>99</v>
      </c>
      <c r="BL31" s="713" t="s">
        <v>99</v>
      </c>
      <c r="BM31" s="735" t="s">
        <v>99</v>
      </c>
      <c r="BN31" s="714" t="s">
        <v>99</v>
      </c>
      <c r="BO31" s="730" t="s">
        <v>99</v>
      </c>
      <c r="BP31" s="30"/>
      <c r="BQ31" s="146">
        <v>1891</v>
      </c>
      <c r="BR31" s="669" t="s">
        <v>99</v>
      </c>
      <c r="BS31" s="669" t="s">
        <v>99</v>
      </c>
      <c r="BT31" s="713" t="s">
        <v>99</v>
      </c>
      <c r="BU31" s="669" t="s">
        <v>99</v>
      </c>
      <c r="BV31" s="714" t="s">
        <v>99</v>
      </c>
      <c r="BW31" s="152" t="s">
        <v>99</v>
      </c>
      <c r="BX31" s="152"/>
      <c r="BY31" s="146">
        <v>1891</v>
      </c>
      <c r="BZ31" s="669" t="s">
        <v>99</v>
      </c>
      <c r="CA31" s="669" t="s">
        <v>99</v>
      </c>
      <c r="CB31" s="713" t="s">
        <v>99</v>
      </c>
      <c r="CC31" s="669" t="s">
        <v>99</v>
      </c>
      <c r="CD31" s="714" t="s">
        <v>99</v>
      </c>
      <c r="CE31" s="669" t="s">
        <v>99</v>
      </c>
      <c r="CF31" s="151"/>
      <c r="CG31" s="144"/>
      <c r="CH31" s="145"/>
    </row>
    <row r="32" spans="1:86" s="18" customFormat="1" ht="13.2" x14ac:dyDescent="0.25">
      <c r="A32" s="146">
        <v>1892</v>
      </c>
      <c r="B32" s="737" t="s">
        <v>96</v>
      </c>
      <c r="C32" s="5">
        <v>42979000</v>
      </c>
      <c r="D32" s="737" t="s">
        <v>96</v>
      </c>
      <c r="E32" s="715">
        <v>14.2</v>
      </c>
      <c r="F32" s="5">
        <v>611854000</v>
      </c>
      <c r="G32" s="721">
        <v>0.624</v>
      </c>
      <c r="H32" s="718">
        <v>381987000</v>
      </c>
      <c r="I32" s="147"/>
      <c r="J32" s="148"/>
      <c r="K32" s="140"/>
      <c r="L32" s="146">
        <v>1892</v>
      </c>
      <c r="M32" s="735" t="s">
        <v>99</v>
      </c>
      <c r="N32" s="735" t="s">
        <v>99</v>
      </c>
      <c r="O32" s="735" t="s">
        <v>99</v>
      </c>
      <c r="P32" s="713" t="s">
        <v>99</v>
      </c>
      <c r="Q32" s="735" t="s">
        <v>99</v>
      </c>
      <c r="R32" s="714" t="s">
        <v>99</v>
      </c>
      <c r="S32" s="730" t="s">
        <v>99</v>
      </c>
      <c r="T32" s="30"/>
      <c r="U32" s="146">
        <v>1892</v>
      </c>
      <c r="V32" s="669" t="s">
        <v>99</v>
      </c>
      <c r="W32" s="669" t="s">
        <v>99</v>
      </c>
      <c r="X32" s="669" t="s">
        <v>99</v>
      </c>
      <c r="Y32" s="713" t="s">
        <v>99</v>
      </c>
      <c r="Z32" s="669" t="s">
        <v>99</v>
      </c>
      <c r="AA32" s="714" t="s">
        <v>99</v>
      </c>
      <c r="AB32" s="151" t="s">
        <v>99</v>
      </c>
      <c r="AC32" s="30"/>
      <c r="AD32" s="146">
        <v>1892</v>
      </c>
      <c r="AE32" s="669" t="s">
        <v>99</v>
      </c>
      <c r="AF32" s="669" t="s">
        <v>99</v>
      </c>
      <c r="AG32" s="735" t="s">
        <v>99</v>
      </c>
      <c r="AH32" s="669" t="s">
        <v>99</v>
      </c>
      <c r="AI32" s="669" t="s">
        <v>99</v>
      </c>
      <c r="AJ32" s="714" t="s">
        <v>99</v>
      </c>
      <c r="AK32" s="151" t="s">
        <v>99</v>
      </c>
      <c r="AL32" s="30"/>
      <c r="AM32" s="146">
        <v>1892</v>
      </c>
      <c r="AN32" s="669" t="s">
        <v>99</v>
      </c>
      <c r="AO32" s="669" t="s">
        <v>99</v>
      </c>
      <c r="AP32" s="735" t="s">
        <v>99</v>
      </c>
      <c r="AQ32" s="713" t="s">
        <v>99</v>
      </c>
      <c r="AR32" s="669" t="s">
        <v>99</v>
      </c>
      <c r="AS32" s="714" t="s">
        <v>99</v>
      </c>
      <c r="AT32" s="151" t="s">
        <v>99</v>
      </c>
      <c r="AU32" s="520"/>
      <c r="AV32" s="146">
        <v>1892</v>
      </c>
      <c r="AW32" s="735"/>
      <c r="AX32" s="735"/>
      <c r="AY32" s="735"/>
      <c r="AZ32" s="849"/>
      <c r="BA32" s="735"/>
      <c r="BB32" s="735"/>
      <c r="BC32" s="735"/>
      <c r="BD32" s="149"/>
      <c r="BE32" s="149"/>
      <c r="BF32" s="151"/>
      <c r="BG32" s="142"/>
      <c r="BH32" s="143"/>
      <c r="BI32" s="146">
        <v>1892</v>
      </c>
      <c r="BJ32" s="735" t="s">
        <v>99</v>
      </c>
      <c r="BK32" s="735" t="s">
        <v>99</v>
      </c>
      <c r="BL32" s="713" t="s">
        <v>99</v>
      </c>
      <c r="BM32" s="735" t="s">
        <v>99</v>
      </c>
      <c r="BN32" s="714" t="s">
        <v>99</v>
      </c>
      <c r="BO32" s="730" t="s">
        <v>99</v>
      </c>
      <c r="BP32" s="30"/>
      <c r="BQ32" s="146">
        <v>1892</v>
      </c>
      <c r="BR32" s="669" t="s">
        <v>99</v>
      </c>
      <c r="BS32" s="669" t="s">
        <v>99</v>
      </c>
      <c r="BT32" s="713" t="s">
        <v>99</v>
      </c>
      <c r="BU32" s="669" t="s">
        <v>99</v>
      </c>
      <c r="BV32" s="714" t="s">
        <v>99</v>
      </c>
      <c r="BW32" s="152" t="s">
        <v>99</v>
      </c>
      <c r="BX32" s="152"/>
      <c r="BY32" s="146">
        <v>1892</v>
      </c>
      <c r="BZ32" s="669" t="s">
        <v>99</v>
      </c>
      <c r="CA32" s="669" t="s">
        <v>99</v>
      </c>
      <c r="CB32" s="713" t="s">
        <v>99</v>
      </c>
      <c r="CC32" s="669" t="s">
        <v>99</v>
      </c>
      <c r="CD32" s="714" t="s">
        <v>99</v>
      </c>
      <c r="CE32" s="669" t="s">
        <v>99</v>
      </c>
      <c r="CF32" s="151"/>
      <c r="CG32" s="144"/>
      <c r="CH32" s="145"/>
    </row>
    <row r="33" spans="1:86" s="18" customFormat="1" ht="13.2" x14ac:dyDescent="0.25">
      <c r="A33" s="146">
        <v>1893</v>
      </c>
      <c r="B33" s="737" t="s">
        <v>96</v>
      </c>
      <c r="C33" s="5">
        <v>40790000</v>
      </c>
      <c r="D33" s="737" t="s">
        <v>96</v>
      </c>
      <c r="E33" s="715">
        <v>12.4</v>
      </c>
      <c r="F33" s="5">
        <v>505795000</v>
      </c>
      <c r="G33" s="721">
        <v>0.53400000000000003</v>
      </c>
      <c r="H33" s="718">
        <v>270268000</v>
      </c>
      <c r="I33" s="147"/>
      <c r="J33" s="148"/>
      <c r="K33" s="140"/>
      <c r="L33" s="146">
        <v>1893</v>
      </c>
      <c r="M33" s="735" t="s">
        <v>99</v>
      </c>
      <c r="N33" s="735" t="s">
        <v>99</v>
      </c>
      <c r="O33" s="735" t="s">
        <v>99</v>
      </c>
      <c r="P33" s="713" t="s">
        <v>99</v>
      </c>
      <c r="Q33" s="735" t="s">
        <v>99</v>
      </c>
      <c r="R33" s="714" t="s">
        <v>99</v>
      </c>
      <c r="S33" s="730" t="s">
        <v>99</v>
      </c>
      <c r="T33" s="30"/>
      <c r="U33" s="146">
        <v>1893</v>
      </c>
      <c r="V33" s="669" t="s">
        <v>99</v>
      </c>
      <c r="W33" s="669" t="s">
        <v>99</v>
      </c>
      <c r="X33" s="669" t="s">
        <v>99</v>
      </c>
      <c r="Y33" s="713" t="s">
        <v>99</v>
      </c>
      <c r="Z33" s="669" t="s">
        <v>99</v>
      </c>
      <c r="AA33" s="714" t="s">
        <v>99</v>
      </c>
      <c r="AB33" s="151" t="s">
        <v>99</v>
      </c>
      <c r="AC33" s="30"/>
      <c r="AD33" s="146">
        <v>1893</v>
      </c>
      <c r="AE33" s="669" t="s">
        <v>99</v>
      </c>
      <c r="AF33" s="669" t="s">
        <v>99</v>
      </c>
      <c r="AG33" s="735" t="s">
        <v>99</v>
      </c>
      <c r="AH33" s="669" t="s">
        <v>99</v>
      </c>
      <c r="AI33" s="669" t="s">
        <v>99</v>
      </c>
      <c r="AJ33" s="714" t="s">
        <v>99</v>
      </c>
      <c r="AK33" s="151" t="s">
        <v>99</v>
      </c>
      <c r="AL33" s="30"/>
      <c r="AM33" s="146">
        <v>1893</v>
      </c>
      <c r="AN33" s="669" t="s">
        <v>99</v>
      </c>
      <c r="AO33" s="669" t="s">
        <v>99</v>
      </c>
      <c r="AP33" s="735" t="s">
        <v>99</v>
      </c>
      <c r="AQ33" s="713" t="s">
        <v>99</v>
      </c>
      <c r="AR33" s="669" t="s">
        <v>99</v>
      </c>
      <c r="AS33" s="714" t="s">
        <v>99</v>
      </c>
      <c r="AT33" s="151" t="s">
        <v>99</v>
      </c>
      <c r="AU33" s="520"/>
      <c r="AV33" s="146">
        <v>1893</v>
      </c>
      <c r="AW33" s="735"/>
      <c r="AX33" s="735"/>
      <c r="AY33" s="735"/>
      <c r="AZ33" s="849"/>
      <c r="BA33" s="735"/>
      <c r="BB33" s="735"/>
      <c r="BC33" s="735"/>
      <c r="BD33" s="149"/>
      <c r="BE33" s="149"/>
      <c r="BF33" s="151"/>
      <c r="BG33" s="142"/>
      <c r="BH33" s="143"/>
      <c r="BI33" s="146">
        <v>1893</v>
      </c>
      <c r="BJ33" s="735" t="s">
        <v>99</v>
      </c>
      <c r="BK33" s="735" t="s">
        <v>99</v>
      </c>
      <c r="BL33" s="713" t="s">
        <v>99</v>
      </c>
      <c r="BM33" s="735" t="s">
        <v>99</v>
      </c>
      <c r="BN33" s="714" t="s">
        <v>99</v>
      </c>
      <c r="BO33" s="730" t="s">
        <v>99</v>
      </c>
      <c r="BP33" s="30"/>
      <c r="BQ33" s="146">
        <v>1893</v>
      </c>
      <c r="BR33" s="669" t="s">
        <v>99</v>
      </c>
      <c r="BS33" s="669" t="s">
        <v>99</v>
      </c>
      <c r="BT33" s="713" t="s">
        <v>99</v>
      </c>
      <c r="BU33" s="669" t="s">
        <v>99</v>
      </c>
      <c r="BV33" s="714" t="s">
        <v>99</v>
      </c>
      <c r="BW33" s="152" t="s">
        <v>99</v>
      </c>
      <c r="BX33" s="152"/>
      <c r="BY33" s="146">
        <v>1893</v>
      </c>
      <c r="BZ33" s="669" t="s">
        <v>99</v>
      </c>
      <c r="CA33" s="669" t="s">
        <v>99</v>
      </c>
      <c r="CB33" s="713" t="s">
        <v>99</v>
      </c>
      <c r="CC33" s="669" t="s">
        <v>99</v>
      </c>
      <c r="CD33" s="714" t="s">
        <v>99</v>
      </c>
      <c r="CE33" s="669" t="s">
        <v>99</v>
      </c>
      <c r="CF33" s="151"/>
      <c r="CG33" s="144"/>
      <c r="CH33" s="145"/>
    </row>
    <row r="34" spans="1:86" s="18" customFormat="1" ht="13.2" x14ac:dyDescent="0.25">
      <c r="A34" s="146">
        <v>1894</v>
      </c>
      <c r="B34" s="737" t="s">
        <v>96</v>
      </c>
      <c r="C34" s="5">
        <v>40167000</v>
      </c>
      <c r="D34" s="737" t="s">
        <v>96</v>
      </c>
      <c r="E34" s="715">
        <v>13.5</v>
      </c>
      <c r="F34" s="5">
        <v>541873000</v>
      </c>
      <c r="G34" s="721">
        <v>0.48899999999999999</v>
      </c>
      <c r="H34" s="718">
        <v>265134000</v>
      </c>
      <c r="I34" s="147"/>
      <c r="J34" s="148"/>
      <c r="K34" s="140"/>
      <c r="L34" s="146">
        <v>1894</v>
      </c>
      <c r="M34" s="735" t="s">
        <v>99</v>
      </c>
      <c r="N34" s="735" t="s">
        <v>99</v>
      </c>
      <c r="O34" s="735" t="s">
        <v>99</v>
      </c>
      <c r="P34" s="713" t="s">
        <v>99</v>
      </c>
      <c r="Q34" s="735" t="s">
        <v>99</v>
      </c>
      <c r="R34" s="714" t="s">
        <v>99</v>
      </c>
      <c r="S34" s="730" t="s">
        <v>99</v>
      </c>
      <c r="T34" s="30"/>
      <c r="U34" s="146">
        <v>1894</v>
      </c>
      <c r="V34" s="669" t="s">
        <v>99</v>
      </c>
      <c r="W34" s="669" t="s">
        <v>99</v>
      </c>
      <c r="X34" s="669" t="s">
        <v>99</v>
      </c>
      <c r="Y34" s="713" t="s">
        <v>99</v>
      </c>
      <c r="Z34" s="669" t="s">
        <v>99</v>
      </c>
      <c r="AA34" s="714" t="s">
        <v>99</v>
      </c>
      <c r="AB34" s="151" t="s">
        <v>99</v>
      </c>
      <c r="AC34" s="30"/>
      <c r="AD34" s="146">
        <v>1894</v>
      </c>
      <c r="AE34" s="669" t="s">
        <v>99</v>
      </c>
      <c r="AF34" s="669" t="s">
        <v>99</v>
      </c>
      <c r="AG34" s="735" t="s">
        <v>99</v>
      </c>
      <c r="AH34" s="669" t="s">
        <v>99</v>
      </c>
      <c r="AI34" s="669" t="s">
        <v>99</v>
      </c>
      <c r="AJ34" s="714" t="s">
        <v>99</v>
      </c>
      <c r="AK34" s="151" t="s">
        <v>99</v>
      </c>
      <c r="AL34" s="30"/>
      <c r="AM34" s="146">
        <v>1894</v>
      </c>
      <c r="AN34" s="669" t="s">
        <v>99</v>
      </c>
      <c r="AO34" s="669" t="s">
        <v>99</v>
      </c>
      <c r="AP34" s="735" t="s">
        <v>99</v>
      </c>
      <c r="AQ34" s="713" t="s">
        <v>99</v>
      </c>
      <c r="AR34" s="669" t="s">
        <v>99</v>
      </c>
      <c r="AS34" s="714" t="s">
        <v>99</v>
      </c>
      <c r="AT34" s="151" t="s">
        <v>99</v>
      </c>
      <c r="AU34" s="520"/>
      <c r="AV34" s="146">
        <v>1894</v>
      </c>
      <c r="AW34" s="735"/>
      <c r="AX34" s="735"/>
      <c r="AY34" s="735"/>
      <c r="AZ34" s="849"/>
      <c r="BA34" s="735"/>
      <c r="BB34" s="735"/>
      <c r="BC34" s="735"/>
      <c r="BD34" s="149"/>
      <c r="BE34" s="149"/>
      <c r="BF34" s="151"/>
      <c r="BG34" s="142"/>
      <c r="BH34" s="143"/>
      <c r="BI34" s="146">
        <v>1894</v>
      </c>
      <c r="BJ34" s="735" t="s">
        <v>99</v>
      </c>
      <c r="BK34" s="735" t="s">
        <v>99</v>
      </c>
      <c r="BL34" s="713" t="s">
        <v>99</v>
      </c>
      <c r="BM34" s="735" t="s">
        <v>99</v>
      </c>
      <c r="BN34" s="714" t="s">
        <v>99</v>
      </c>
      <c r="BO34" s="730" t="s">
        <v>99</v>
      </c>
      <c r="BP34" s="30"/>
      <c r="BQ34" s="146">
        <v>1894</v>
      </c>
      <c r="BR34" s="669" t="s">
        <v>99</v>
      </c>
      <c r="BS34" s="669" t="s">
        <v>99</v>
      </c>
      <c r="BT34" s="713" t="s">
        <v>99</v>
      </c>
      <c r="BU34" s="669" t="s">
        <v>99</v>
      </c>
      <c r="BV34" s="714" t="s">
        <v>99</v>
      </c>
      <c r="BW34" s="152" t="s">
        <v>99</v>
      </c>
      <c r="BX34" s="152"/>
      <c r="BY34" s="146">
        <v>1894</v>
      </c>
      <c r="BZ34" s="669" t="s">
        <v>99</v>
      </c>
      <c r="CA34" s="669" t="s">
        <v>99</v>
      </c>
      <c r="CB34" s="713" t="s">
        <v>99</v>
      </c>
      <c r="CC34" s="669" t="s">
        <v>99</v>
      </c>
      <c r="CD34" s="714" t="s">
        <v>99</v>
      </c>
      <c r="CE34" s="669" t="s">
        <v>99</v>
      </c>
      <c r="CF34" s="151"/>
      <c r="CG34" s="144"/>
      <c r="CH34" s="145"/>
    </row>
    <row r="35" spans="1:86" s="18" customFormat="1" ht="13.2" x14ac:dyDescent="0.25">
      <c r="A35" s="146">
        <v>1895</v>
      </c>
      <c r="B35" s="737" t="s">
        <v>96</v>
      </c>
      <c r="C35" s="5">
        <v>38998000</v>
      </c>
      <c r="D35" s="737" t="s">
        <v>96</v>
      </c>
      <c r="E35" s="715">
        <v>13.9</v>
      </c>
      <c r="F35" s="5">
        <v>542119000</v>
      </c>
      <c r="G35" s="721">
        <v>0.505</v>
      </c>
      <c r="H35" s="718">
        <v>273756000</v>
      </c>
      <c r="I35" s="147"/>
      <c r="J35" s="148"/>
      <c r="K35" s="140"/>
      <c r="L35" s="146">
        <v>1895</v>
      </c>
      <c r="M35" s="735" t="s">
        <v>99</v>
      </c>
      <c r="N35" s="735" t="s">
        <v>99</v>
      </c>
      <c r="O35" s="735" t="s">
        <v>99</v>
      </c>
      <c r="P35" s="713" t="s">
        <v>99</v>
      </c>
      <c r="Q35" s="735" t="s">
        <v>99</v>
      </c>
      <c r="R35" s="714" t="s">
        <v>99</v>
      </c>
      <c r="S35" s="730" t="s">
        <v>99</v>
      </c>
      <c r="T35" s="30"/>
      <c r="U35" s="146">
        <v>1895</v>
      </c>
      <c r="V35" s="669" t="s">
        <v>99</v>
      </c>
      <c r="W35" s="669" t="s">
        <v>99</v>
      </c>
      <c r="X35" s="669" t="s">
        <v>99</v>
      </c>
      <c r="Y35" s="713" t="s">
        <v>99</v>
      </c>
      <c r="Z35" s="669" t="s">
        <v>99</v>
      </c>
      <c r="AA35" s="714" t="s">
        <v>99</v>
      </c>
      <c r="AB35" s="151" t="s">
        <v>99</v>
      </c>
      <c r="AC35" s="30"/>
      <c r="AD35" s="146">
        <v>1895</v>
      </c>
      <c r="AE35" s="669" t="s">
        <v>99</v>
      </c>
      <c r="AF35" s="669" t="s">
        <v>99</v>
      </c>
      <c r="AG35" s="735" t="s">
        <v>99</v>
      </c>
      <c r="AH35" s="669" t="s">
        <v>99</v>
      </c>
      <c r="AI35" s="669" t="s">
        <v>99</v>
      </c>
      <c r="AJ35" s="714" t="s">
        <v>99</v>
      </c>
      <c r="AK35" s="151" t="s">
        <v>99</v>
      </c>
      <c r="AL35" s="30"/>
      <c r="AM35" s="146">
        <v>1895</v>
      </c>
      <c r="AN35" s="669" t="s">
        <v>99</v>
      </c>
      <c r="AO35" s="669" t="s">
        <v>99</v>
      </c>
      <c r="AP35" s="735" t="s">
        <v>99</v>
      </c>
      <c r="AQ35" s="713" t="s">
        <v>99</v>
      </c>
      <c r="AR35" s="669" t="s">
        <v>99</v>
      </c>
      <c r="AS35" s="714" t="s">
        <v>99</v>
      </c>
      <c r="AT35" s="151" t="s">
        <v>99</v>
      </c>
      <c r="AU35" s="520"/>
      <c r="AV35" s="146">
        <v>1895</v>
      </c>
      <c r="AW35" s="735"/>
      <c r="AX35" s="735"/>
      <c r="AY35" s="735"/>
      <c r="AZ35" s="849"/>
      <c r="BA35" s="735"/>
      <c r="BB35" s="735"/>
      <c r="BC35" s="735"/>
      <c r="BD35" s="149"/>
      <c r="BE35" s="149"/>
      <c r="BF35" s="151"/>
      <c r="BG35" s="142"/>
      <c r="BH35" s="143"/>
      <c r="BI35" s="146">
        <v>1895</v>
      </c>
      <c r="BJ35" s="735" t="s">
        <v>99</v>
      </c>
      <c r="BK35" s="735" t="s">
        <v>99</v>
      </c>
      <c r="BL35" s="713" t="s">
        <v>99</v>
      </c>
      <c r="BM35" s="735" t="s">
        <v>99</v>
      </c>
      <c r="BN35" s="714" t="s">
        <v>99</v>
      </c>
      <c r="BO35" s="730" t="s">
        <v>99</v>
      </c>
      <c r="BP35" s="30"/>
      <c r="BQ35" s="146">
        <v>1895</v>
      </c>
      <c r="BR35" s="669" t="s">
        <v>99</v>
      </c>
      <c r="BS35" s="669" t="s">
        <v>99</v>
      </c>
      <c r="BT35" s="713" t="s">
        <v>99</v>
      </c>
      <c r="BU35" s="669" t="s">
        <v>99</v>
      </c>
      <c r="BV35" s="714" t="s">
        <v>99</v>
      </c>
      <c r="BW35" s="152" t="s">
        <v>99</v>
      </c>
      <c r="BX35" s="152"/>
      <c r="BY35" s="146">
        <v>1895</v>
      </c>
      <c r="BZ35" s="669" t="s">
        <v>99</v>
      </c>
      <c r="CA35" s="669" t="s">
        <v>99</v>
      </c>
      <c r="CB35" s="713" t="s">
        <v>99</v>
      </c>
      <c r="CC35" s="669" t="s">
        <v>99</v>
      </c>
      <c r="CD35" s="714" t="s">
        <v>99</v>
      </c>
      <c r="CE35" s="669" t="s">
        <v>99</v>
      </c>
      <c r="CF35" s="151"/>
      <c r="CG35" s="144"/>
      <c r="CH35" s="145"/>
    </row>
    <row r="36" spans="1:86" s="18" customFormat="1" ht="13.2" x14ac:dyDescent="0.25">
      <c r="A36" s="146">
        <v>1896</v>
      </c>
      <c r="B36" s="737" t="s">
        <v>96</v>
      </c>
      <c r="C36" s="5">
        <v>40828000</v>
      </c>
      <c r="D36" s="737" t="s">
        <v>96</v>
      </c>
      <c r="E36" s="715">
        <v>12.8</v>
      </c>
      <c r="F36" s="5">
        <v>522963000</v>
      </c>
      <c r="G36" s="721">
        <v>0.72099999999999997</v>
      </c>
      <c r="H36" s="718">
        <v>376827000</v>
      </c>
      <c r="I36" s="147"/>
      <c r="J36" s="148"/>
      <c r="K36" s="140"/>
      <c r="L36" s="146">
        <v>1896</v>
      </c>
      <c r="M36" s="735" t="s">
        <v>99</v>
      </c>
      <c r="N36" s="735" t="s">
        <v>99</v>
      </c>
      <c r="O36" s="735" t="s">
        <v>99</v>
      </c>
      <c r="P36" s="713" t="s">
        <v>99</v>
      </c>
      <c r="Q36" s="735" t="s">
        <v>99</v>
      </c>
      <c r="R36" s="714" t="s">
        <v>99</v>
      </c>
      <c r="S36" s="730" t="s">
        <v>99</v>
      </c>
      <c r="T36" s="30"/>
      <c r="U36" s="146">
        <v>1896</v>
      </c>
      <c r="V36" s="669" t="s">
        <v>99</v>
      </c>
      <c r="W36" s="669" t="s">
        <v>99</v>
      </c>
      <c r="X36" s="669" t="s">
        <v>99</v>
      </c>
      <c r="Y36" s="713" t="s">
        <v>99</v>
      </c>
      <c r="Z36" s="669" t="s">
        <v>99</v>
      </c>
      <c r="AA36" s="714" t="s">
        <v>99</v>
      </c>
      <c r="AB36" s="151" t="s">
        <v>99</v>
      </c>
      <c r="AC36" s="30"/>
      <c r="AD36" s="146">
        <v>1896</v>
      </c>
      <c r="AE36" s="669" t="s">
        <v>99</v>
      </c>
      <c r="AF36" s="669" t="s">
        <v>99</v>
      </c>
      <c r="AG36" s="735" t="s">
        <v>99</v>
      </c>
      <c r="AH36" s="669" t="s">
        <v>99</v>
      </c>
      <c r="AI36" s="669" t="s">
        <v>99</v>
      </c>
      <c r="AJ36" s="714" t="s">
        <v>99</v>
      </c>
      <c r="AK36" s="151" t="s">
        <v>99</v>
      </c>
      <c r="AL36" s="30"/>
      <c r="AM36" s="146">
        <v>1896</v>
      </c>
      <c r="AN36" s="669" t="s">
        <v>99</v>
      </c>
      <c r="AO36" s="669" t="s">
        <v>99</v>
      </c>
      <c r="AP36" s="735" t="s">
        <v>99</v>
      </c>
      <c r="AQ36" s="713" t="s">
        <v>99</v>
      </c>
      <c r="AR36" s="669" t="s">
        <v>99</v>
      </c>
      <c r="AS36" s="714" t="s">
        <v>99</v>
      </c>
      <c r="AT36" s="151" t="s">
        <v>99</v>
      </c>
      <c r="AU36" s="520"/>
      <c r="AV36" s="146">
        <v>1896</v>
      </c>
      <c r="AW36" s="735"/>
      <c r="AX36" s="735"/>
      <c r="AY36" s="735"/>
      <c r="AZ36" s="849"/>
      <c r="BA36" s="735"/>
      <c r="BB36" s="735"/>
      <c r="BC36" s="735"/>
      <c r="BD36" s="149"/>
      <c r="BE36" s="149"/>
      <c r="BF36" s="151"/>
      <c r="BG36" s="142"/>
      <c r="BH36" s="143"/>
      <c r="BI36" s="146">
        <v>1896</v>
      </c>
      <c r="BJ36" s="735" t="s">
        <v>99</v>
      </c>
      <c r="BK36" s="735" t="s">
        <v>99</v>
      </c>
      <c r="BL36" s="713" t="s">
        <v>99</v>
      </c>
      <c r="BM36" s="735" t="s">
        <v>99</v>
      </c>
      <c r="BN36" s="714" t="s">
        <v>99</v>
      </c>
      <c r="BO36" s="730" t="s">
        <v>99</v>
      </c>
      <c r="BP36" s="30"/>
      <c r="BQ36" s="146">
        <v>1896</v>
      </c>
      <c r="BR36" s="669" t="s">
        <v>99</v>
      </c>
      <c r="BS36" s="669" t="s">
        <v>99</v>
      </c>
      <c r="BT36" s="713" t="s">
        <v>99</v>
      </c>
      <c r="BU36" s="669" t="s">
        <v>99</v>
      </c>
      <c r="BV36" s="714" t="s">
        <v>99</v>
      </c>
      <c r="BW36" s="152" t="s">
        <v>99</v>
      </c>
      <c r="BX36" s="152"/>
      <c r="BY36" s="146">
        <v>1896</v>
      </c>
      <c r="BZ36" s="669" t="s">
        <v>99</v>
      </c>
      <c r="CA36" s="669" t="s">
        <v>99</v>
      </c>
      <c r="CB36" s="713" t="s">
        <v>99</v>
      </c>
      <c r="CC36" s="669" t="s">
        <v>99</v>
      </c>
      <c r="CD36" s="714" t="s">
        <v>99</v>
      </c>
      <c r="CE36" s="669" t="s">
        <v>99</v>
      </c>
      <c r="CF36" s="151"/>
      <c r="CG36" s="144"/>
      <c r="CH36" s="145"/>
    </row>
    <row r="37" spans="1:86" s="18" customFormat="1" ht="13.2" x14ac:dyDescent="0.25">
      <c r="A37" s="146">
        <v>1897</v>
      </c>
      <c r="B37" s="737" t="s">
        <v>96</v>
      </c>
      <c r="C37" s="5">
        <v>43413000</v>
      </c>
      <c r="D37" s="737" t="s">
        <v>96</v>
      </c>
      <c r="E37" s="715">
        <v>14</v>
      </c>
      <c r="F37" s="5">
        <v>606202000</v>
      </c>
      <c r="G37" s="721">
        <v>0.80900000000000005</v>
      </c>
      <c r="H37" s="718">
        <v>490644000</v>
      </c>
      <c r="I37" s="147"/>
      <c r="J37" s="148"/>
      <c r="K37" s="140"/>
      <c r="L37" s="146">
        <v>1897</v>
      </c>
      <c r="M37" s="735" t="s">
        <v>99</v>
      </c>
      <c r="N37" s="735" t="s">
        <v>99</v>
      </c>
      <c r="O37" s="735" t="s">
        <v>99</v>
      </c>
      <c r="P37" s="713" t="s">
        <v>99</v>
      </c>
      <c r="Q37" s="735" t="s">
        <v>99</v>
      </c>
      <c r="R37" s="714" t="s">
        <v>99</v>
      </c>
      <c r="S37" s="730" t="s">
        <v>99</v>
      </c>
      <c r="T37" s="30"/>
      <c r="U37" s="146">
        <v>1897</v>
      </c>
      <c r="V37" s="669" t="s">
        <v>99</v>
      </c>
      <c r="W37" s="669" t="s">
        <v>99</v>
      </c>
      <c r="X37" s="669" t="s">
        <v>99</v>
      </c>
      <c r="Y37" s="713" t="s">
        <v>99</v>
      </c>
      <c r="Z37" s="669" t="s">
        <v>99</v>
      </c>
      <c r="AA37" s="714" t="s">
        <v>99</v>
      </c>
      <c r="AB37" s="151" t="s">
        <v>99</v>
      </c>
      <c r="AC37" s="30"/>
      <c r="AD37" s="146">
        <v>1897</v>
      </c>
      <c r="AE37" s="669" t="s">
        <v>99</v>
      </c>
      <c r="AF37" s="669" t="s">
        <v>99</v>
      </c>
      <c r="AG37" s="735" t="s">
        <v>99</v>
      </c>
      <c r="AH37" s="669" t="s">
        <v>99</v>
      </c>
      <c r="AI37" s="669" t="s">
        <v>99</v>
      </c>
      <c r="AJ37" s="714" t="s">
        <v>99</v>
      </c>
      <c r="AK37" s="151" t="s">
        <v>99</v>
      </c>
      <c r="AL37" s="30"/>
      <c r="AM37" s="146">
        <v>1897</v>
      </c>
      <c r="AN37" s="669" t="s">
        <v>99</v>
      </c>
      <c r="AO37" s="669" t="s">
        <v>99</v>
      </c>
      <c r="AP37" s="735" t="s">
        <v>99</v>
      </c>
      <c r="AQ37" s="713" t="s">
        <v>99</v>
      </c>
      <c r="AR37" s="669" t="s">
        <v>99</v>
      </c>
      <c r="AS37" s="714" t="s">
        <v>99</v>
      </c>
      <c r="AT37" s="151" t="s">
        <v>99</v>
      </c>
      <c r="AU37" s="520"/>
      <c r="AV37" s="146">
        <v>1897</v>
      </c>
      <c r="AW37" s="735"/>
      <c r="AX37" s="735"/>
      <c r="AY37" s="735"/>
      <c r="AZ37" s="849"/>
      <c r="BA37" s="735"/>
      <c r="BB37" s="735"/>
      <c r="BC37" s="735"/>
      <c r="BD37" s="149"/>
      <c r="BE37" s="149"/>
      <c r="BF37" s="151"/>
      <c r="BG37" s="142"/>
      <c r="BH37" s="143"/>
      <c r="BI37" s="146">
        <v>1897</v>
      </c>
      <c r="BJ37" s="735" t="s">
        <v>99</v>
      </c>
      <c r="BK37" s="735" t="s">
        <v>99</v>
      </c>
      <c r="BL37" s="713" t="s">
        <v>99</v>
      </c>
      <c r="BM37" s="735" t="s">
        <v>99</v>
      </c>
      <c r="BN37" s="714" t="s">
        <v>99</v>
      </c>
      <c r="BO37" s="730" t="s">
        <v>99</v>
      </c>
      <c r="BP37" s="30"/>
      <c r="BQ37" s="146">
        <v>1897</v>
      </c>
      <c r="BR37" s="669" t="s">
        <v>99</v>
      </c>
      <c r="BS37" s="669" t="s">
        <v>99</v>
      </c>
      <c r="BT37" s="713" t="s">
        <v>99</v>
      </c>
      <c r="BU37" s="669" t="s">
        <v>99</v>
      </c>
      <c r="BV37" s="714" t="s">
        <v>99</v>
      </c>
      <c r="BW37" s="152" t="s">
        <v>99</v>
      </c>
      <c r="BX37" s="152"/>
      <c r="BY37" s="146">
        <v>1897</v>
      </c>
      <c r="BZ37" s="669" t="s">
        <v>99</v>
      </c>
      <c r="CA37" s="669" t="s">
        <v>99</v>
      </c>
      <c r="CB37" s="713" t="s">
        <v>99</v>
      </c>
      <c r="CC37" s="669" t="s">
        <v>99</v>
      </c>
      <c r="CD37" s="714" t="s">
        <v>99</v>
      </c>
      <c r="CE37" s="669" t="s">
        <v>99</v>
      </c>
      <c r="CF37" s="151"/>
      <c r="CG37" s="144"/>
      <c r="CH37" s="145"/>
    </row>
    <row r="38" spans="1:86" s="18" customFormat="1" ht="13.2" x14ac:dyDescent="0.25">
      <c r="A38" s="146">
        <v>1898</v>
      </c>
      <c r="B38" s="737" t="s">
        <v>96</v>
      </c>
      <c r="C38" s="5">
        <v>50506000</v>
      </c>
      <c r="D38" s="737" t="s">
        <v>96</v>
      </c>
      <c r="E38" s="715">
        <v>15.2</v>
      </c>
      <c r="F38" s="5">
        <v>768148000</v>
      </c>
      <c r="G38" s="721">
        <v>0.57899999999999996</v>
      </c>
      <c r="H38" s="718">
        <v>445055000</v>
      </c>
      <c r="I38" s="147"/>
      <c r="J38" s="148"/>
      <c r="K38" s="140"/>
      <c r="L38" s="146">
        <v>1898</v>
      </c>
      <c r="M38" s="735" t="s">
        <v>99</v>
      </c>
      <c r="N38" s="735" t="s">
        <v>99</v>
      </c>
      <c r="O38" s="735" t="s">
        <v>99</v>
      </c>
      <c r="P38" s="713" t="s">
        <v>99</v>
      </c>
      <c r="Q38" s="735" t="s">
        <v>99</v>
      </c>
      <c r="R38" s="714" t="s">
        <v>99</v>
      </c>
      <c r="S38" s="730" t="s">
        <v>99</v>
      </c>
      <c r="T38" s="30"/>
      <c r="U38" s="146">
        <v>1898</v>
      </c>
      <c r="V38" s="669" t="s">
        <v>99</v>
      </c>
      <c r="W38" s="669" t="s">
        <v>99</v>
      </c>
      <c r="X38" s="669" t="s">
        <v>99</v>
      </c>
      <c r="Y38" s="713" t="s">
        <v>99</v>
      </c>
      <c r="Z38" s="669" t="s">
        <v>99</v>
      </c>
      <c r="AA38" s="714" t="s">
        <v>99</v>
      </c>
      <c r="AB38" s="151" t="s">
        <v>99</v>
      </c>
      <c r="AC38" s="30"/>
      <c r="AD38" s="146">
        <v>1898</v>
      </c>
      <c r="AE38" s="669" t="s">
        <v>99</v>
      </c>
      <c r="AF38" s="669" t="s">
        <v>99</v>
      </c>
      <c r="AG38" s="735" t="s">
        <v>99</v>
      </c>
      <c r="AH38" s="669" t="s">
        <v>99</v>
      </c>
      <c r="AI38" s="669" t="s">
        <v>99</v>
      </c>
      <c r="AJ38" s="714" t="s">
        <v>99</v>
      </c>
      <c r="AK38" s="151" t="s">
        <v>99</v>
      </c>
      <c r="AL38" s="30"/>
      <c r="AM38" s="146">
        <v>1898</v>
      </c>
      <c r="AN38" s="669" t="s">
        <v>99</v>
      </c>
      <c r="AO38" s="669" t="s">
        <v>99</v>
      </c>
      <c r="AP38" s="735" t="s">
        <v>99</v>
      </c>
      <c r="AQ38" s="713" t="s">
        <v>99</v>
      </c>
      <c r="AR38" s="669" t="s">
        <v>99</v>
      </c>
      <c r="AS38" s="714" t="s">
        <v>99</v>
      </c>
      <c r="AT38" s="151" t="s">
        <v>99</v>
      </c>
      <c r="AU38" s="520"/>
      <c r="AV38" s="146">
        <v>1898</v>
      </c>
      <c r="AW38" s="735"/>
      <c r="AX38" s="735"/>
      <c r="AY38" s="735"/>
      <c r="AZ38" s="849"/>
      <c r="BA38" s="735"/>
      <c r="BB38" s="735"/>
      <c r="BC38" s="735"/>
      <c r="BD38" s="149"/>
      <c r="BE38" s="149"/>
      <c r="BF38" s="151"/>
      <c r="BG38" s="142"/>
      <c r="BH38" s="143"/>
      <c r="BI38" s="146">
        <v>1898</v>
      </c>
      <c r="BJ38" s="735" t="s">
        <v>99</v>
      </c>
      <c r="BK38" s="735" t="s">
        <v>99</v>
      </c>
      <c r="BL38" s="713" t="s">
        <v>99</v>
      </c>
      <c r="BM38" s="735" t="s">
        <v>99</v>
      </c>
      <c r="BN38" s="714" t="s">
        <v>99</v>
      </c>
      <c r="BO38" s="730" t="s">
        <v>99</v>
      </c>
      <c r="BP38" s="30"/>
      <c r="BQ38" s="146">
        <v>1898</v>
      </c>
      <c r="BR38" s="669" t="s">
        <v>99</v>
      </c>
      <c r="BS38" s="669" t="s">
        <v>99</v>
      </c>
      <c r="BT38" s="713" t="s">
        <v>99</v>
      </c>
      <c r="BU38" s="669" t="s">
        <v>99</v>
      </c>
      <c r="BV38" s="714" t="s">
        <v>99</v>
      </c>
      <c r="BW38" s="152" t="s">
        <v>99</v>
      </c>
      <c r="BX38" s="152"/>
      <c r="BY38" s="146">
        <v>1898</v>
      </c>
      <c r="BZ38" s="669" t="s">
        <v>99</v>
      </c>
      <c r="CA38" s="669" t="s">
        <v>99</v>
      </c>
      <c r="CB38" s="713" t="s">
        <v>99</v>
      </c>
      <c r="CC38" s="669" t="s">
        <v>99</v>
      </c>
      <c r="CD38" s="714" t="s">
        <v>99</v>
      </c>
      <c r="CE38" s="669" t="s">
        <v>99</v>
      </c>
      <c r="CF38" s="151"/>
      <c r="CG38" s="144"/>
      <c r="CH38" s="145"/>
    </row>
    <row r="39" spans="1:86" s="18" customFormat="1" ht="13.2" x14ac:dyDescent="0.25">
      <c r="A39" s="146">
        <v>1899</v>
      </c>
      <c r="B39" s="737" t="s">
        <v>96</v>
      </c>
      <c r="C39" s="5">
        <v>52342000</v>
      </c>
      <c r="D39" s="737" t="s">
        <v>96</v>
      </c>
      <c r="E39" s="715">
        <v>12.5</v>
      </c>
      <c r="F39" s="5">
        <v>655143000</v>
      </c>
      <c r="G39" s="721">
        <v>0.58799999999999997</v>
      </c>
      <c r="H39" s="718">
        <v>385259000</v>
      </c>
      <c r="I39" s="147"/>
      <c r="J39" s="148"/>
      <c r="K39" s="140"/>
      <c r="L39" s="146">
        <v>1899</v>
      </c>
      <c r="M39" s="735" t="s">
        <v>99</v>
      </c>
      <c r="N39" s="735" t="s">
        <v>99</v>
      </c>
      <c r="O39" s="735" t="s">
        <v>99</v>
      </c>
      <c r="P39" s="713" t="s">
        <v>99</v>
      </c>
      <c r="Q39" s="735" t="s">
        <v>99</v>
      </c>
      <c r="R39" s="714" t="s">
        <v>99</v>
      </c>
      <c r="S39" s="730" t="s">
        <v>99</v>
      </c>
      <c r="T39" s="30"/>
      <c r="U39" s="146">
        <v>1899</v>
      </c>
      <c r="V39" s="669" t="s">
        <v>99</v>
      </c>
      <c r="W39" s="669" t="s">
        <v>99</v>
      </c>
      <c r="X39" s="669" t="s">
        <v>99</v>
      </c>
      <c r="Y39" s="713" t="s">
        <v>99</v>
      </c>
      <c r="Z39" s="669" t="s">
        <v>99</v>
      </c>
      <c r="AA39" s="714" t="s">
        <v>99</v>
      </c>
      <c r="AB39" s="151" t="s">
        <v>99</v>
      </c>
      <c r="AC39" s="30"/>
      <c r="AD39" s="146">
        <v>1899</v>
      </c>
      <c r="AE39" s="669" t="s">
        <v>99</v>
      </c>
      <c r="AF39" s="669" t="s">
        <v>99</v>
      </c>
      <c r="AG39" s="735" t="s">
        <v>99</v>
      </c>
      <c r="AH39" s="669" t="s">
        <v>99</v>
      </c>
      <c r="AI39" s="669" t="s">
        <v>99</v>
      </c>
      <c r="AJ39" s="714" t="s">
        <v>99</v>
      </c>
      <c r="AK39" s="151" t="s">
        <v>99</v>
      </c>
      <c r="AL39" s="30"/>
      <c r="AM39" s="146">
        <v>1899</v>
      </c>
      <c r="AN39" s="669" t="s">
        <v>99</v>
      </c>
      <c r="AO39" s="669" t="s">
        <v>99</v>
      </c>
      <c r="AP39" s="735" t="s">
        <v>99</v>
      </c>
      <c r="AQ39" s="713" t="s">
        <v>99</v>
      </c>
      <c r="AR39" s="669" t="s">
        <v>99</v>
      </c>
      <c r="AS39" s="714" t="s">
        <v>99</v>
      </c>
      <c r="AT39" s="151" t="s">
        <v>99</v>
      </c>
      <c r="AU39" s="520"/>
      <c r="AV39" s="146">
        <v>1899</v>
      </c>
      <c r="AW39" s="735"/>
      <c r="AX39" s="735"/>
      <c r="AY39" s="735"/>
      <c r="AZ39" s="849"/>
      <c r="BA39" s="735"/>
      <c r="BB39" s="735"/>
      <c r="BC39" s="735"/>
      <c r="BD39" s="149"/>
      <c r="BE39" s="149"/>
      <c r="BF39" s="151"/>
      <c r="BG39" s="142"/>
      <c r="BH39" s="143"/>
      <c r="BI39" s="146">
        <v>1899</v>
      </c>
      <c r="BJ39" s="735" t="s">
        <v>99</v>
      </c>
      <c r="BK39" s="735" t="s">
        <v>99</v>
      </c>
      <c r="BL39" s="713" t="s">
        <v>99</v>
      </c>
      <c r="BM39" s="735" t="s">
        <v>99</v>
      </c>
      <c r="BN39" s="714" t="s">
        <v>99</v>
      </c>
      <c r="BO39" s="730" t="s">
        <v>99</v>
      </c>
      <c r="BP39" s="30"/>
      <c r="BQ39" s="146">
        <v>1899</v>
      </c>
      <c r="BR39" s="669" t="s">
        <v>99</v>
      </c>
      <c r="BS39" s="669" t="s">
        <v>99</v>
      </c>
      <c r="BT39" s="713" t="s">
        <v>99</v>
      </c>
      <c r="BU39" s="669" t="s">
        <v>99</v>
      </c>
      <c r="BV39" s="714" t="s">
        <v>99</v>
      </c>
      <c r="BW39" s="152" t="s">
        <v>99</v>
      </c>
      <c r="BX39" s="152"/>
      <c r="BY39" s="146">
        <v>1899</v>
      </c>
      <c r="BZ39" s="669" t="s">
        <v>99</v>
      </c>
      <c r="CA39" s="669" t="s">
        <v>99</v>
      </c>
      <c r="CB39" s="713" t="s">
        <v>99</v>
      </c>
      <c r="CC39" s="669" t="s">
        <v>99</v>
      </c>
      <c r="CD39" s="714" t="s">
        <v>99</v>
      </c>
      <c r="CE39" s="669" t="s">
        <v>99</v>
      </c>
      <c r="CF39" s="151"/>
      <c r="CG39" s="144"/>
      <c r="CH39" s="145"/>
    </row>
    <row r="40" spans="1:86" s="18" customFormat="1" ht="13.2" x14ac:dyDescent="0.25">
      <c r="A40" s="146">
        <v>1900</v>
      </c>
      <c r="B40" s="737" t="s">
        <v>96</v>
      </c>
      <c r="C40" s="5">
        <v>49203000</v>
      </c>
      <c r="D40" s="737" t="s">
        <v>96</v>
      </c>
      <c r="E40" s="715">
        <v>12.2</v>
      </c>
      <c r="F40" s="5">
        <v>599315000</v>
      </c>
      <c r="G40" s="721">
        <v>0.621</v>
      </c>
      <c r="H40" s="718">
        <v>371888000</v>
      </c>
      <c r="I40" s="147"/>
      <c r="J40" s="148"/>
      <c r="K40" s="140"/>
      <c r="L40" s="146">
        <v>1900</v>
      </c>
      <c r="M40" s="735" t="s">
        <v>99</v>
      </c>
      <c r="N40" s="735" t="s">
        <v>99</v>
      </c>
      <c r="O40" s="735" t="s">
        <v>99</v>
      </c>
      <c r="P40" s="713" t="s">
        <v>99</v>
      </c>
      <c r="Q40" s="735" t="s">
        <v>99</v>
      </c>
      <c r="R40" s="714" t="s">
        <v>99</v>
      </c>
      <c r="S40" s="730" t="s">
        <v>99</v>
      </c>
      <c r="T40" s="30"/>
      <c r="U40" s="146">
        <v>1900</v>
      </c>
      <c r="V40" s="669" t="s">
        <v>99</v>
      </c>
      <c r="W40" s="669" t="s">
        <v>99</v>
      </c>
      <c r="X40" s="669" t="s">
        <v>99</v>
      </c>
      <c r="Y40" s="713" t="s">
        <v>99</v>
      </c>
      <c r="Z40" s="669" t="s">
        <v>99</v>
      </c>
      <c r="AA40" s="714" t="s">
        <v>99</v>
      </c>
      <c r="AB40" s="151" t="s">
        <v>99</v>
      </c>
      <c r="AC40" s="30"/>
      <c r="AD40" s="146">
        <v>1900</v>
      </c>
      <c r="AE40" s="669" t="s">
        <v>99</v>
      </c>
      <c r="AF40" s="669" t="s">
        <v>99</v>
      </c>
      <c r="AG40" s="735" t="s">
        <v>99</v>
      </c>
      <c r="AH40" s="669" t="s">
        <v>99</v>
      </c>
      <c r="AI40" s="669" t="s">
        <v>99</v>
      </c>
      <c r="AJ40" s="714" t="s">
        <v>99</v>
      </c>
      <c r="AK40" s="151" t="s">
        <v>99</v>
      </c>
      <c r="AL40" s="30"/>
      <c r="AM40" s="146">
        <v>1900</v>
      </c>
      <c r="AN40" s="669" t="s">
        <v>99</v>
      </c>
      <c r="AO40" s="669" t="s">
        <v>99</v>
      </c>
      <c r="AP40" s="735" t="s">
        <v>99</v>
      </c>
      <c r="AQ40" s="713" t="s">
        <v>99</v>
      </c>
      <c r="AR40" s="669" t="s">
        <v>99</v>
      </c>
      <c r="AS40" s="714" t="s">
        <v>99</v>
      </c>
      <c r="AT40" s="151" t="s">
        <v>99</v>
      </c>
      <c r="AU40" s="520"/>
      <c r="AV40" s="146">
        <v>1900</v>
      </c>
      <c r="AW40" s="735"/>
      <c r="AX40" s="735"/>
      <c r="AY40" s="735"/>
      <c r="AZ40" s="849"/>
      <c r="BA40" s="735"/>
      <c r="BB40" s="735"/>
      <c r="BC40" s="735"/>
      <c r="BD40" s="149"/>
      <c r="BE40" s="149"/>
      <c r="BF40" s="151"/>
      <c r="BG40" s="142"/>
      <c r="BH40" s="143"/>
      <c r="BI40" s="146">
        <v>1900</v>
      </c>
      <c r="BJ40" s="735" t="s">
        <v>99</v>
      </c>
      <c r="BK40" s="735" t="s">
        <v>99</v>
      </c>
      <c r="BL40" s="713" t="s">
        <v>99</v>
      </c>
      <c r="BM40" s="735" t="s">
        <v>99</v>
      </c>
      <c r="BN40" s="714" t="s">
        <v>99</v>
      </c>
      <c r="BO40" s="730" t="s">
        <v>99</v>
      </c>
      <c r="BP40" s="30"/>
      <c r="BQ40" s="146">
        <v>1900</v>
      </c>
      <c r="BR40" s="669" t="s">
        <v>99</v>
      </c>
      <c r="BS40" s="669" t="s">
        <v>99</v>
      </c>
      <c r="BT40" s="713" t="s">
        <v>99</v>
      </c>
      <c r="BU40" s="669" t="s">
        <v>99</v>
      </c>
      <c r="BV40" s="714" t="s">
        <v>99</v>
      </c>
      <c r="BW40" s="152" t="s">
        <v>99</v>
      </c>
      <c r="BX40" s="152"/>
      <c r="BY40" s="146">
        <v>1900</v>
      </c>
      <c r="BZ40" s="669" t="s">
        <v>99</v>
      </c>
      <c r="CA40" s="669" t="s">
        <v>99</v>
      </c>
      <c r="CB40" s="713" t="s">
        <v>99</v>
      </c>
      <c r="CC40" s="669" t="s">
        <v>99</v>
      </c>
      <c r="CD40" s="714" t="s">
        <v>99</v>
      </c>
      <c r="CE40" s="669" t="s">
        <v>99</v>
      </c>
      <c r="CF40" s="151"/>
      <c r="CG40" s="144"/>
      <c r="CH40" s="145"/>
    </row>
    <row r="41" spans="1:86" s="18" customFormat="1" ht="13.2" x14ac:dyDescent="0.25">
      <c r="A41" s="146">
        <v>1901</v>
      </c>
      <c r="B41" s="737" t="s">
        <v>96</v>
      </c>
      <c r="C41" s="5">
        <v>50847000</v>
      </c>
      <c r="D41" s="737" t="s">
        <v>96</v>
      </c>
      <c r="E41" s="715">
        <v>15</v>
      </c>
      <c r="F41" s="5">
        <v>762546000</v>
      </c>
      <c r="G41" s="721">
        <v>0.63100000000000001</v>
      </c>
      <c r="H41" s="718">
        <v>480886000</v>
      </c>
      <c r="I41" s="147"/>
      <c r="J41" s="148"/>
      <c r="K41" s="140"/>
      <c r="L41" s="146">
        <v>1901</v>
      </c>
      <c r="M41" s="735" t="s">
        <v>99</v>
      </c>
      <c r="N41" s="735" t="s">
        <v>99</v>
      </c>
      <c r="O41" s="735" t="s">
        <v>99</v>
      </c>
      <c r="P41" s="713" t="s">
        <v>99</v>
      </c>
      <c r="Q41" s="735" t="s">
        <v>99</v>
      </c>
      <c r="R41" s="714" t="s">
        <v>99</v>
      </c>
      <c r="S41" s="730" t="s">
        <v>99</v>
      </c>
      <c r="T41" s="30"/>
      <c r="U41" s="146">
        <v>1901</v>
      </c>
      <c r="V41" s="669" t="s">
        <v>99</v>
      </c>
      <c r="W41" s="669" t="s">
        <v>99</v>
      </c>
      <c r="X41" s="669" t="s">
        <v>99</v>
      </c>
      <c r="Y41" s="713" t="s">
        <v>99</v>
      </c>
      <c r="Z41" s="669" t="s">
        <v>99</v>
      </c>
      <c r="AA41" s="714" t="s">
        <v>99</v>
      </c>
      <c r="AB41" s="151" t="s">
        <v>99</v>
      </c>
      <c r="AC41" s="30"/>
      <c r="AD41" s="146">
        <v>1901</v>
      </c>
      <c r="AE41" s="669" t="s">
        <v>99</v>
      </c>
      <c r="AF41" s="669" t="s">
        <v>99</v>
      </c>
      <c r="AG41" s="735" t="s">
        <v>99</v>
      </c>
      <c r="AH41" s="669" t="s">
        <v>99</v>
      </c>
      <c r="AI41" s="669" t="s">
        <v>99</v>
      </c>
      <c r="AJ41" s="714" t="s">
        <v>99</v>
      </c>
      <c r="AK41" s="151" t="s">
        <v>99</v>
      </c>
      <c r="AL41" s="30"/>
      <c r="AM41" s="146">
        <v>1901</v>
      </c>
      <c r="AN41" s="669" t="s">
        <v>99</v>
      </c>
      <c r="AO41" s="669" t="s">
        <v>99</v>
      </c>
      <c r="AP41" s="735" t="s">
        <v>99</v>
      </c>
      <c r="AQ41" s="713" t="s">
        <v>99</v>
      </c>
      <c r="AR41" s="669" t="s">
        <v>99</v>
      </c>
      <c r="AS41" s="714" t="s">
        <v>99</v>
      </c>
      <c r="AT41" s="151" t="s">
        <v>99</v>
      </c>
      <c r="AU41" s="520"/>
      <c r="AV41" s="146">
        <v>1901</v>
      </c>
      <c r="AW41" s="735"/>
      <c r="AX41" s="735"/>
      <c r="AY41" s="735"/>
      <c r="AZ41" s="849"/>
      <c r="BA41" s="735"/>
      <c r="BB41" s="735"/>
      <c r="BC41" s="735"/>
      <c r="BD41" s="149"/>
      <c r="BE41" s="149"/>
      <c r="BF41" s="151"/>
      <c r="BG41" s="142"/>
      <c r="BH41" s="143"/>
      <c r="BI41" s="146">
        <v>1901</v>
      </c>
      <c r="BJ41" s="735" t="s">
        <v>99</v>
      </c>
      <c r="BK41" s="735" t="s">
        <v>99</v>
      </c>
      <c r="BL41" s="713" t="s">
        <v>99</v>
      </c>
      <c r="BM41" s="735" t="s">
        <v>99</v>
      </c>
      <c r="BN41" s="714" t="s">
        <v>99</v>
      </c>
      <c r="BO41" s="730" t="s">
        <v>99</v>
      </c>
      <c r="BP41" s="30"/>
      <c r="BQ41" s="146">
        <v>1901</v>
      </c>
      <c r="BR41" s="669" t="s">
        <v>99</v>
      </c>
      <c r="BS41" s="669" t="s">
        <v>99</v>
      </c>
      <c r="BT41" s="713" t="s">
        <v>99</v>
      </c>
      <c r="BU41" s="669" t="s">
        <v>99</v>
      </c>
      <c r="BV41" s="714" t="s">
        <v>99</v>
      </c>
      <c r="BW41" s="152" t="s">
        <v>99</v>
      </c>
      <c r="BX41" s="152"/>
      <c r="BY41" s="146">
        <v>1901</v>
      </c>
      <c r="BZ41" s="669" t="s">
        <v>99</v>
      </c>
      <c r="CA41" s="669" t="s">
        <v>99</v>
      </c>
      <c r="CB41" s="713" t="s">
        <v>99</v>
      </c>
      <c r="CC41" s="669" t="s">
        <v>99</v>
      </c>
      <c r="CD41" s="714" t="s">
        <v>99</v>
      </c>
      <c r="CE41" s="669" t="s">
        <v>99</v>
      </c>
      <c r="CF41" s="151"/>
      <c r="CG41" s="144"/>
      <c r="CH41" s="145"/>
    </row>
    <row r="42" spans="1:86" s="18" customFormat="1" ht="13.2" x14ac:dyDescent="0.25">
      <c r="A42" s="146">
        <v>1902</v>
      </c>
      <c r="B42" s="737" t="s">
        <v>96</v>
      </c>
      <c r="C42" s="5">
        <v>46244000</v>
      </c>
      <c r="D42" s="737" t="s">
        <v>96</v>
      </c>
      <c r="E42" s="715">
        <v>14.9</v>
      </c>
      <c r="F42" s="5">
        <v>686959000</v>
      </c>
      <c r="G42" s="721">
        <v>0.63</v>
      </c>
      <c r="H42" s="718">
        <v>432942000</v>
      </c>
      <c r="I42" s="147"/>
      <c r="J42" s="148"/>
      <c r="K42" s="140"/>
      <c r="L42" s="146">
        <v>1902</v>
      </c>
      <c r="M42" s="735" t="s">
        <v>99</v>
      </c>
      <c r="N42" s="735" t="s">
        <v>99</v>
      </c>
      <c r="O42" s="735" t="s">
        <v>99</v>
      </c>
      <c r="P42" s="713" t="s">
        <v>99</v>
      </c>
      <c r="Q42" s="735" t="s">
        <v>99</v>
      </c>
      <c r="R42" s="714" t="s">
        <v>99</v>
      </c>
      <c r="S42" s="730" t="s">
        <v>99</v>
      </c>
      <c r="T42" s="30"/>
      <c r="U42" s="146">
        <v>1902</v>
      </c>
      <c r="V42" s="669" t="s">
        <v>99</v>
      </c>
      <c r="W42" s="669" t="s">
        <v>99</v>
      </c>
      <c r="X42" s="669" t="s">
        <v>99</v>
      </c>
      <c r="Y42" s="713" t="s">
        <v>99</v>
      </c>
      <c r="Z42" s="669" t="s">
        <v>99</v>
      </c>
      <c r="AA42" s="714" t="s">
        <v>99</v>
      </c>
      <c r="AB42" s="151" t="s">
        <v>99</v>
      </c>
      <c r="AC42" s="30"/>
      <c r="AD42" s="146">
        <v>1902</v>
      </c>
      <c r="AE42" s="669" t="s">
        <v>99</v>
      </c>
      <c r="AF42" s="669" t="s">
        <v>99</v>
      </c>
      <c r="AG42" s="735" t="s">
        <v>99</v>
      </c>
      <c r="AH42" s="669" t="s">
        <v>99</v>
      </c>
      <c r="AI42" s="669" t="s">
        <v>99</v>
      </c>
      <c r="AJ42" s="714" t="s">
        <v>99</v>
      </c>
      <c r="AK42" s="151" t="s">
        <v>99</v>
      </c>
      <c r="AL42" s="30"/>
      <c r="AM42" s="146">
        <v>1902</v>
      </c>
      <c r="AN42" s="669" t="s">
        <v>99</v>
      </c>
      <c r="AO42" s="669" t="s">
        <v>99</v>
      </c>
      <c r="AP42" s="735" t="s">
        <v>99</v>
      </c>
      <c r="AQ42" s="713" t="s">
        <v>99</v>
      </c>
      <c r="AR42" s="669" t="s">
        <v>99</v>
      </c>
      <c r="AS42" s="714" t="s">
        <v>99</v>
      </c>
      <c r="AT42" s="151" t="s">
        <v>99</v>
      </c>
      <c r="AU42" s="520"/>
      <c r="AV42" s="146">
        <v>1902</v>
      </c>
      <c r="AW42" s="735"/>
      <c r="AX42" s="735"/>
      <c r="AY42" s="735"/>
      <c r="AZ42" s="849"/>
      <c r="BA42" s="735"/>
      <c r="BB42" s="735"/>
      <c r="BC42" s="735"/>
      <c r="BD42" s="149"/>
      <c r="BE42" s="149"/>
      <c r="BF42" s="151"/>
      <c r="BG42" s="142"/>
      <c r="BH42" s="143"/>
      <c r="BI42" s="146">
        <v>1902</v>
      </c>
      <c r="BJ42" s="735" t="s">
        <v>99</v>
      </c>
      <c r="BK42" s="735" t="s">
        <v>99</v>
      </c>
      <c r="BL42" s="713" t="s">
        <v>99</v>
      </c>
      <c r="BM42" s="735" t="s">
        <v>99</v>
      </c>
      <c r="BN42" s="714" t="s">
        <v>99</v>
      </c>
      <c r="BO42" s="730" t="s">
        <v>99</v>
      </c>
      <c r="BP42" s="30"/>
      <c r="BQ42" s="146">
        <v>1902</v>
      </c>
      <c r="BR42" s="669" t="s">
        <v>99</v>
      </c>
      <c r="BS42" s="669" t="s">
        <v>99</v>
      </c>
      <c r="BT42" s="713" t="s">
        <v>99</v>
      </c>
      <c r="BU42" s="669" t="s">
        <v>99</v>
      </c>
      <c r="BV42" s="714" t="s">
        <v>99</v>
      </c>
      <c r="BW42" s="152" t="s">
        <v>99</v>
      </c>
      <c r="BX42" s="152"/>
      <c r="BY42" s="146">
        <v>1902</v>
      </c>
      <c r="BZ42" s="669" t="s">
        <v>99</v>
      </c>
      <c r="CA42" s="669" t="s">
        <v>99</v>
      </c>
      <c r="CB42" s="713" t="s">
        <v>99</v>
      </c>
      <c r="CC42" s="669" t="s">
        <v>99</v>
      </c>
      <c r="CD42" s="714" t="s">
        <v>99</v>
      </c>
      <c r="CE42" s="669" t="s">
        <v>99</v>
      </c>
      <c r="CF42" s="151"/>
      <c r="CG42" s="144"/>
      <c r="CH42" s="145"/>
    </row>
    <row r="43" spans="1:86" s="18" customFormat="1" ht="13.2" x14ac:dyDescent="0.25">
      <c r="A43" s="146">
        <v>1903</v>
      </c>
      <c r="B43" s="737" t="s">
        <v>96</v>
      </c>
      <c r="C43" s="5">
        <v>48456000</v>
      </c>
      <c r="D43" s="737" t="s">
        <v>96</v>
      </c>
      <c r="E43" s="715">
        <v>13.7</v>
      </c>
      <c r="F43" s="5">
        <v>663115000</v>
      </c>
      <c r="G43" s="721">
        <v>0.69299999999999995</v>
      </c>
      <c r="H43" s="718">
        <v>459847000</v>
      </c>
      <c r="I43" s="147"/>
      <c r="J43" s="148"/>
      <c r="K43" s="140"/>
      <c r="L43" s="146">
        <v>1903</v>
      </c>
      <c r="M43" s="735" t="s">
        <v>99</v>
      </c>
      <c r="N43" s="735" t="s">
        <v>99</v>
      </c>
      <c r="O43" s="735" t="s">
        <v>99</v>
      </c>
      <c r="P43" s="713" t="s">
        <v>99</v>
      </c>
      <c r="Q43" s="735" t="s">
        <v>99</v>
      </c>
      <c r="R43" s="714" t="s">
        <v>99</v>
      </c>
      <c r="S43" s="730" t="s">
        <v>99</v>
      </c>
      <c r="T43" s="30"/>
      <c r="U43" s="146">
        <v>1903</v>
      </c>
      <c r="V43" s="669" t="s">
        <v>99</v>
      </c>
      <c r="W43" s="669" t="s">
        <v>99</v>
      </c>
      <c r="X43" s="669" t="s">
        <v>99</v>
      </c>
      <c r="Y43" s="713" t="s">
        <v>99</v>
      </c>
      <c r="Z43" s="669" t="s">
        <v>99</v>
      </c>
      <c r="AA43" s="714" t="s">
        <v>99</v>
      </c>
      <c r="AB43" s="151" t="s">
        <v>99</v>
      </c>
      <c r="AC43" s="30"/>
      <c r="AD43" s="146">
        <v>1903</v>
      </c>
      <c r="AE43" s="669" t="s">
        <v>99</v>
      </c>
      <c r="AF43" s="669" t="s">
        <v>99</v>
      </c>
      <c r="AG43" s="735" t="s">
        <v>99</v>
      </c>
      <c r="AH43" s="669" t="s">
        <v>99</v>
      </c>
      <c r="AI43" s="669" t="s">
        <v>99</v>
      </c>
      <c r="AJ43" s="714" t="s">
        <v>99</v>
      </c>
      <c r="AK43" s="151" t="s">
        <v>99</v>
      </c>
      <c r="AL43" s="30"/>
      <c r="AM43" s="146">
        <v>1903</v>
      </c>
      <c r="AN43" s="669" t="s">
        <v>99</v>
      </c>
      <c r="AO43" s="669" t="s">
        <v>99</v>
      </c>
      <c r="AP43" s="735" t="s">
        <v>99</v>
      </c>
      <c r="AQ43" s="713" t="s">
        <v>99</v>
      </c>
      <c r="AR43" s="669" t="s">
        <v>99</v>
      </c>
      <c r="AS43" s="714" t="s">
        <v>99</v>
      </c>
      <c r="AT43" s="151" t="s">
        <v>99</v>
      </c>
      <c r="AU43" s="520"/>
      <c r="AV43" s="146">
        <v>1903</v>
      </c>
      <c r="AW43" s="735"/>
      <c r="AX43" s="735"/>
      <c r="AY43" s="735"/>
      <c r="AZ43" s="849"/>
      <c r="BA43" s="735"/>
      <c r="BB43" s="735"/>
      <c r="BC43" s="735"/>
      <c r="BD43" s="149"/>
      <c r="BE43" s="149"/>
      <c r="BF43" s="151"/>
      <c r="BG43" s="142"/>
      <c r="BH43" s="143"/>
      <c r="BI43" s="146">
        <v>1903</v>
      </c>
      <c r="BJ43" s="735" t="s">
        <v>99</v>
      </c>
      <c r="BK43" s="735" t="s">
        <v>99</v>
      </c>
      <c r="BL43" s="713" t="s">
        <v>99</v>
      </c>
      <c r="BM43" s="735" t="s">
        <v>99</v>
      </c>
      <c r="BN43" s="714" t="s">
        <v>99</v>
      </c>
      <c r="BO43" s="730" t="s">
        <v>99</v>
      </c>
      <c r="BP43" s="30"/>
      <c r="BQ43" s="146">
        <v>1903</v>
      </c>
      <c r="BR43" s="669" t="s">
        <v>99</v>
      </c>
      <c r="BS43" s="669" t="s">
        <v>99</v>
      </c>
      <c r="BT43" s="713" t="s">
        <v>99</v>
      </c>
      <c r="BU43" s="669" t="s">
        <v>99</v>
      </c>
      <c r="BV43" s="714" t="s">
        <v>99</v>
      </c>
      <c r="BW43" s="152" t="s">
        <v>99</v>
      </c>
      <c r="BX43" s="152"/>
      <c r="BY43" s="146">
        <v>1903</v>
      </c>
      <c r="BZ43" s="669" t="s">
        <v>99</v>
      </c>
      <c r="CA43" s="669" t="s">
        <v>99</v>
      </c>
      <c r="CB43" s="713" t="s">
        <v>99</v>
      </c>
      <c r="CC43" s="669" t="s">
        <v>99</v>
      </c>
      <c r="CD43" s="714" t="s">
        <v>99</v>
      </c>
      <c r="CE43" s="669" t="s">
        <v>99</v>
      </c>
      <c r="CF43" s="151"/>
      <c r="CG43" s="144"/>
      <c r="CH43" s="145"/>
    </row>
    <row r="44" spans="1:86" s="18" customFormat="1" ht="13.2" x14ac:dyDescent="0.25">
      <c r="A44" s="146">
        <v>1904</v>
      </c>
      <c r="B44" s="737" t="s">
        <v>96</v>
      </c>
      <c r="C44" s="5">
        <v>43155000</v>
      </c>
      <c r="D44" s="737" t="s">
        <v>96</v>
      </c>
      <c r="E44" s="715">
        <v>12.9</v>
      </c>
      <c r="F44" s="5">
        <v>555571000</v>
      </c>
      <c r="G44" s="721">
        <v>0.92600000000000005</v>
      </c>
      <c r="H44" s="718">
        <v>514503000</v>
      </c>
      <c r="I44" s="147"/>
      <c r="J44" s="148"/>
      <c r="K44" s="140"/>
      <c r="L44" s="146">
        <v>1904</v>
      </c>
      <c r="M44" s="735" t="s">
        <v>99</v>
      </c>
      <c r="N44" s="735" t="s">
        <v>99</v>
      </c>
      <c r="O44" s="735" t="s">
        <v>99</v>
      </c>
      <c r="P44" s="713" t="s">
        <v>99</v>
      </c>
      <c r="Q44" s="735" t="s">
        <v>99</v>
      </c>
      <c r="R44" s="714" t="s">
        <v>99</v>
      </c>
      <c r="S44" s="730" t="s">
        <v>99</v>
      </c>
      <c r="T44" s="30"/>
      <c r="U44" s="146">
        <v>1904</v>
      </c>
      <c r="V44" s="669" t="s">
        <v>99</v>
      </c>
      <c r="W44" s="669" t="s">
        <v>99</v>
      </c>
      <c r="X44" s="669" t="s">
        <v>99</v>
      </c>
      <c r="Y44" s="713" t="s">
        <v>99</v>
      </c>
      <c r="Z44" s="669" t="s">
        <v>99</v>
      </c>
      <c r="AA44" s="714" t="s">
        <v>99</v>
      </c>
      <c r="AB44" s="151" t="s">
        <v>99</v>
      </c>
      <c r="AC44" s="30"/>
      <c r="AD44" s="146">
        <v>1904</v>
      </c>
      <c r="AE44" s="669" t="s">
        <v>99</v>
      </c>
      <c r="AF44" s="669" t="s">
        <v>99</v>
      </c>
      <c r="AG44" s="735" t="s">
        <v>99</v>
      </c>
      <c r="AH44" s="669" t="s">
        <v>99</v>
      </c>
      <c r="AI44" s="669" t="s">
        <v>99</v>
      </c>
      <c r="AJ44" s="714" t="s">
        <v>99</v>
      </c>
      <c r="AK44" s="151" t="s">
        <v>99</v>
      </c>
      <c r="AL44" s="30"/>
      <c r="AM44" s="146">
        <v>1904</v>
      </c>
      <c r="AN44" s="669" t="s">
        <v>99</v>
      </c>
      <c r="AO44" s="669" t="s">
        <v>99</v>
      </c>
      <c r="AP44" s="735" t="s">
        <v>99</v>
      </c>
      <c r="AQ44" s="713" t="s">
        <v>99</v>
      </c>
      <c r="AR44" s="669" t="s">
        <v>99</v>
      </c>
      <c r="AS44" s="714" t="s">
        <v>99</v>
      </c>
      <c r="AT44" s="151" t="s">
        <v>99</v>
      </c>
      <c r="AU44" s="520"/>
      <c r="AV44" s="146">
        <v>1904</v>
      </c>
      <c r="AW44" s="735"/>
      <c r="AX44" s="735"/>
      <c r="AY44" s="735"/>
      <c r="AZ44" s="849"/>
      <c r="BA44" s="735"/>
      <c r="BB44" s="735"/>
      <c r="BC44" s="735"/>
      <c r="BD44" s="149"/>
      <c r="BE44" s="149"/>
      <c r="BF44" s="151"/>
      <c r="BG44" s="142"/>
      <c r="BH44" s="143"/>
      <c r="BI44" s="146">
        <v>1904</v>
      </c>
      <c r="BJ44" s="735" t="s">
        <v>99</v>
      </c>
      <c r="BK44" s="735" t="s">
        <v>99</v>
      </c>
      <c r="BL44" s="713" t="s">
        <v>99</v>
      </c>
      <c r="BM44" s="735" t="s">
        <v>99</v>
      </c>
      <c r="BN44" s="714" t="s">
        <v>99</v>
      </c>
      <c r="BO44" s="730" t="s">
        <v>99</v>
      </c>
      <c r="BP44" s="30"/>
      <c r="BQ44" s="146">
        <v>1904</v>
      </c>
      <c r="BR44" s="669" t="s">
        <v>99</v>
      </c>
      <c r="BS44" s="669" t="s">
        <v>99</v>
      </c>
      <c r="BT44" s="713" t="s">
        <v>99</v>
      </c>
      <c r="BU44" s="669" t="s">
        <v>99</v>
      </c>
      <c r="BV44" s="714" t="s">
        <v>99</v>
      </c>
      <c r="BW44" s="152" t="s">
        <v>99</v>
      </c>
      <c r="BX44" s="152"/>
      <c r="BY44" s="146">
        <v>1904</v>
      </c>
      <c r="BZ44" s="669" t="s">
        <v>99</v>
      </c>
      <c r="CA44" s="669" t="s">
        <v>99</v>
      </c>
      <c r="CB44" s="713" t="s">
        <v>99</v>
      </c>
      <c r="CC44" s="669" t="s">
        <v>99</v>
      </c>
      <c r="CD44" s="714" t="s">
        <v>99</v>
      </c>
      <c r="CE44" s="669" t="s">
        <v>99</v>
      </c>
      <c r="CF44" s="151"/>
      <c r="CG44" s="144"/>
      <c r="CH44" s="145"/>
    </row>
    <row r="45" spans="1:86" s="18" customFormat="1" ht="13.2" x14ac:dyDescent="0.25">
      <c r="A45" s="146">
        <v>1905</v>
      </c>
      <c r="B45" s="737" t="s">
        <v>96</v>
      </c>
      <c r="C45" s="5">
        <v>46306000</v>
      </c>
      <c r="D45" s="737" t="s">
        <v>96</v>
      </c>
      <c r="E45" s="715">
        <v>15.2</v>
      </c>
      <c r="F45" s="5">
        <v>706026000</v>
      </c>
      <c r="G45" s="721">
        <v>0.747</v>
      </c>
      <c r="H45" s="718">
        <v>527437000</v>
      </c>
      <c r="I45" s="147"/>
      <c r="J45" s="148"/>
      <c r="K45" s="140"/>
      <c r="L45" s="146">
        <v>1905</v>
      </c>
      <c r="M45" s="735" t="s">
        <v>99</v>
      </c>
      <c r="N45" s="735" t="s">
        <v>99</v>
      </c>
      <c r="O45" s="735" t="s">
        <v>99</v>
      </c>
      <c r="P45" s="713" t="s">
        <v>99</v>
      </c>
      <c r="Q45" s="735" t="s">
        <v>99</v>
      </c>
      <c r="R45" s="714" t="s">
        <v>99</v>
      </c>
      <c r="S45" s="730" t="s">
        <v>99</v>
      </c>
      <c r="T45" s="30"/>
      <c r="U45" s="146">
        <v>1905</v>
      </c>
      <c r="V45" s="669" t="s">
        <v>99</v>
      </c>
      <c r="W45" s="669" t="s">
        <v>99</v>
      </c>
      <c r="X45" s="669" t="s">
        <v>99</v>
      </c>
      <c r="Y45" s="713" t="s">
        <v>99</v>
      </c>
      <c r="Z45" s="669" t="s">
        <v>99</v>
      </c>
      <c r="AA45" s="714" t="s">
        <v>99</v>
      </c>
      <c r="AB45" s="151" t="s">
        <v>99</v>
      </c>
      <c r="AC45" s="30"/>
      <c r="AD45" s="146">
        <v>1905</v>
      </c>
      <c r="AE45" s="669" t="s">
        <v>99</v>
      </c>
      <c r="AF45" s="669" t="s">
        <v>99</v>
      </c>
      <c r="AG45" s="735" t="s">
        <v>99</v>
      </c>
      <c r="AH45" s="669" t="s">
        <v>99</v>
      </c>
      <c r="AI45" s="669" t="s">
        <v>99</v>
      </c>
      <c r="AJ45" s="714" t="s">
        <v>99</v>
      </c>
      <c r="AK45" s="151" t="s">
        <v>99</v>
      </c>
      <c r="AL45" s="30"/>
      <c r="AM45" s="146">
        <v>1905</v>
      </c>
      <c r="AN45" s="669" t="s">
        <v>99</v>
      </c>
      <c r="AO45" s="669" t="s">
        <v>99</v>
      </c>
      <c r="AP45" s="735" t="s">
        <v>99</v>
      </c>
      <c r="AQ45" s="713" t="s">
        <v>99</v>
      </c>
      <c r="AR45" s="669" t="s">
        <v>99</v>
      </c>
      <c r="AS45" s="714" t="s">
        <v>99</v>
      </c>
      <c r="AT45" s="151" t="s">
        <v>99</v>
      </c>
      <c r="AU45" s="520"/>
      <c r="AV45" s="146">
        <v>1905</v>
      </c>
      <c r="AW45" s="735"/>
      <c r="AX45" s="735"/>
      <c r="AY45" s="735"/>
      <c r="AZ45" s="849"/>
      <c r="BA45" s="735"/>
      <c r="BB45" s="735"/>
      <c r="BC45" s="735"/>
      <c r="BD45" s="149"/>
      <c r="BE45" s="149"/>
      <c r="BF45" s="151"/>
      <c r="BG45" s="142"/>
      <c r="BH45" s="143"/>
      <c r="BI45" s="146">
        <v>1905</v>
      </c>
      <c r="BJ45" s="735" t="s">
        <v>99</v>
      </c>
      <c r="BK45" s="735" t="s">
        <v>99</v>
      </c>
      <c r="BL45" s="713" t="s">
        <v>99</v>
      </c>
      <c r="BM45" s="735" t="s">
        <v>99</v>
      </c>
      <c r="BN45" s="714" t="s">
        <v>99</v>
      </c>
      <c r="BO45" s="730" t="s">
        <v>99</v>
      </c>
      <c r="BP45" s="30"/>
      <c r="BQ45" s="146">
        <v>1905</v>
      </c>
      <c r="BR45" s="669" t="s">
        <v>99</v>
      </c>
      <c r="BS45" s="669" t="s">
        <v>99</v>
      </c>
      <c r="BT45" s="713" t="s">
        <v>99</v>
      </c>
      <c r="BU45" s="669" t="s">
        <v>99</v>
      </c>
      <c r="BV45" s="714" t="s">
        <v>99</v>
      </c>
      <c r="BW45" s="152" t="s">
        <v>99</v>
      </c>
      <c r="BX45" s="152"/>
      <c r="BY45" s="146">
        <v>1905</v>
      </c>
      <c r="BZ45" s="669" t="s">
        <v>99</v>
      </c>
      <c r="CA45" s="669" t="s">
        <v>99</v>
      </c>
      <c r="CB45" s="713" t="s">
        <v>99</v>
      </c>
      <c r="CC45" s="669" t="s">
        <v>99</v>
      </c>
      <c r="CD45" s="714" t="s">
        <v>99</v>
      </c>
      <c r="CE45" s="669" t="s">
        <v>99</v>
      </c>
      <c r="CF45" s="151"/>
      <c r="CG45" s="144"/>
      <c r="CH45" s="145"/>
    </row>
    <row r="46" spans="1:86" s="18" customFormat="1" ht="13.2" x14ac:dyDescent="0.25">
      <c r="A46" s="146">
        <v>1906</v>
      </c>
      <c r="B46" s="737" t="s">
        <v>96</v>
      </c>
      <c r="C46" s="5">
        <v>46230000</v>
      </c>
      <c r="D46" s="737" t="s">
        <v>96</v>
      </c>
      <c r="E46" s="715">
        <v>16</v>
      </c>
      <c r="F46" s="5">
        <v>740509000</v>
      </c>
      <c r="G46" s="721">
        <v>0.66</v>
      </c>
      <c r="H46" s="718">
        <v>488427000</v>
      </c>
      <c r="I46" s="147"/>
      <c r="J46" s="148"/>
      <c r="K46" s="140"/>
      <c r="L46" s="146">
        <v>1906</v>
      </c>
      <c r="M46" s="735" t="s">
        <v>99</v>
      </c>
      <c r="N46" s="735" t="s">
        <v>99</v>
      </c>
      <c r="O46" s="735" t="s">
        <v>99</v>
      </c>
      <c r="P46" s="713" t="s">
        <v>99</v>
      </c>
      <c r="Q46" s="735" t="s">
        <v>99</v>
      </c>
      <c r="R46" s="714" t="s">
        <v>99</v>
      </c>
      <c r="S46" s="730" t="s">
        <v>99</v>
      </c>
      <c r="T46" s="30"/>
      <c r="U46" s="146">
        <v>1906</v>
      </c>
      <c r="V46" s="669" t="s">
        <v>99</v>
      </c>
      <c r="W46" s="669" t="s">
        <v>99</v>
      </c>
      <c r="X46" s="669" t="s">
        <v>99</v>
      </c>
      <c r="Y46" s="713" t="s">
        <v>99</v>
      </c>
      <c r="Z46" s="669" t="s">
        <v>99</v>
      </c>
      <c r="AA46" s="714" t="s">
        <v>99</v>
      </c>
      <c r="AB46" s="151" t="s">
        <v>99</v>
      </c>
      <c r="AC46" s="30"/>
      <c r="AD46" s="146">
        <v>1906</v>
      </c>
      <c r="AE46" s="669" t="s">
        <v>99</v>
      </c>
      <c r="AF46" s="669" t="s">
        <v>99</v>
      </c>
      <c r="AG46" s="735" t="s">
        <v>99</v>
      </c>
      <c r="AH46" s="669" t="s">
        <v>99</v>
      </c>
      <c r="AI46" s="669" t="s">
        <v>99</v>
      </c>
      <c r="AJ46" s="714" t="s">
        <v>99</v>
      </c>
      <c r="AK46" s="151" t="s">
        <v>99</v>
      </c>
      <c r="AL46" s="30"/>
      <c r="AM46" s="146">
        <v>1906</v>
      </c>
      <c r="AN46" s="669" t="s">
        <v>99</v>
      </c>
      <c r="AO46" s="669" t="s">
        <v>99</v>
      </c>
      <c r="AP46" s="735" t="s">
        <v>99</v>
      </c>
      <c r="AQ46" s="713" t="s">
        <v>99</v>
      </c>
      <c r="AR46" s="669" t="s">
        <v>99</v>
      </c>
      <c r="AS46" s="714" t="s">
        <v>99</v>
      </c>
      <c r="AT46" s="151" t="s">
        <v>99</v>
      </c>
      <c r="AU46" s="520"/>
      <c r="AV46" s="146">
        <v>1906</v>
      </c>
      <c r="AW46" s="735"/>
      <c r="AX46" s="735"/>
      <c r="AY46" s="735"/>
      <c r="AZ46" s="849"/>
      <c r="BA46" s="735"/>
      <c r="BB46" s="735"/>
      <c r="BC46" s="735"/>
      <c r="BD46" s="149"/>
      <c r="BE46" s="149"/>
      <c r="BF46" s="151"/>
      <c r="BG46" s="142"/>
      <c r="BH46" s="143"/>
      <c r="BI46" s="146">
        <v>1906</v>
      </c>
      <c r="BJ46" s="735" t="s">
        <v>99</v>
      </c>
      <c r="BK46" s="735" t="s">
        <v>99</v>
      </c>
      <c r="BL46" s="713" t="s">
        <v>99</v>
      </c>
      <c r="BM46" s="735" t="s">
        <v>99</v>
      </c>
      <c r="BN46" s="714" t="s">
        <v>99</v>
      </c>
      <c r="BO46" s="730" t="s">
        <v>99</v>
      </c>
      <c r="BP46" s="30"/>
      <c r="BQ46" s="146">
        <v>1906</v>
      </c>
      <c r="BR46" s="669" t="s">
        <v>99</v>
      </c>
      <c r="BS46" s="669" t="s">
        <v>99</v>
      </c>
      <c r="BT46" s="713" t="s">
        <v>99</v>
      </c>
      <c r="BU46" s="669" t="s">
        <v>99</v>
      </c>
      <c r="BV46" s="714" t="s">
        <v>99</v>
      </c>
      <c r="BW46" s="152" t="s">
        <v>99</v>
      </c>
      <c r="BX46" s="152"/>
      <c r="BY46" s="146">
        <v>1906</v>
      </c>
      <c r="BZ46" s="669" t="s">
        <v>99</v>
      </c>
      <c r="CA46" s="669" t="s">
        <v>99</v>
      </c>
      <c r="CB46" s="713" t="s">
        <v>99</v>
      </c>
      <c r="CC46" s="669" t="s">
        <v>99</v>
      </c>
      <c r="CD46" s="714" t="s">
        <v>99</v>
      </c>
      <c r="CE46" s="669" t="s">
        <v>99</v>
      </c>
      <c r="CF46" s="151"/>
      <c r="CG46" s="144"/>
      <c r="CH46" s="145"/>
    </row>
    <row r="47" spans="1:86" s="18" customFormat="1" ht="13.2" x14ac:dyDescent="0.25">
      <c r="A47" s="146">
        <v>1907</v>
      </c>
      <c r="B47" s="737" t="s">
        <v>96</v>
      </c>
      <c r="C47" s="5">
        <v>44139000</v>
      </c>
      <c r="D47" s="737" t="s">
        <v>96</v>
      </c>
      <c r="E47" s="715">
        <v>14.2</v>
      </c>
      <c r="F47" s="5">
        <v>628764000</v>
      </c>
      <c r="G47" s="721">
        <v>0.86599999999999999</v>
      </c>
      <c r="H47" s="718">
        <v>544211000</v>
      </c>
      <c r="I47" s="147"/>
      <c r="J47" s="148"/>
      <c r="K47" s="140"/>
      <c r="L47" s="146">
        <v>1907</v>
      </c>
      <c r="M47" s="735" t="s">
        <v>99</v>
      </c>
      <c r="N47" s="735" t="s">
        <v>99</v>
      </c>
      <c r="O47" s="735" t="s">
        <v>99</v>
      </c>
      <c r="P47" s="713" t="s">
        <v>99</v>
      </c>
      <c r="Q47" s="735" t="s">
        <v>99</v>
      </c>
      <c r="R47" s="714" t="s">
        <v>99</v>
      </c>
      <c r="S47" s="730" t="s">
        <v>99</v>
      </c>
      <c r="T47" s="30"/>
      <c r="U47" s="146">
        <v>1907</v>
      </c>
      <c r="V47" s="669" t="s">
        <v>99</v>
      </c>
      <c r="W47" s="669" t="s">
        <v>99</v>
      </c>
      <c r="X47" s="669" t="s">
        <v>99</v>
      </c>
      <c r="Y47" s="713" t="s">
        <v>99</v>
      </c>
      <c r="Z47" s="669" t="s">
        <v>99</v>
      </c>
      <c r="AA47" s="714" t="s">
        <v>99</v>
      </c>
      <c r="AB47" s="151" t="s">
        <v>99</v>
      </c>
      <c r="AC47" s="30"/>
      <c r="AD47" s="146">
        <v>1907</v>
      </c>
      <c r="AE47" s="669" t="s">
        <v>99</v>
      </c>
      <c r="AF47" s="669" t="s">
        <v>99</v>
      </c>
      <c r="AG47" s="735" t="s">
        <v>99</v>
      </c>
      <c r="AH47" s="669" t="s">
        <v>99</v>
      </c>
      <c r="AI47" s="669" t="s">
        <v>99</v>
      </c>
      <c r="AJ47" s="714" t="s">
        <v>99</v>
      </c>
      <c r="AK47" s="151" t="s">
        <v>99</v>
      </c>
      <c r="AL47" s="30"/>
      <c r="AM47" s="146">
        <v>1907</v>
      </c>
      <c r="AN47" s="669" t="s">
        <v>99</v>
      </c>
      <c r="AO47" s="669" t="s">
        <v>99</v>
      </c>
      <c r="AP47" s="735" t="s">
        <v>99</v>
      </c>
      <c r="AQ47" s="713" t="s">
        <v>99</v>
      </c>
      <c r="AR47" s="669" t="s">
        <v>99</v>
      </c>
      <c r="AS47" s="714">
        <v>0.92200000000000004</v>
      </c>
      <c r="AT47" s="151" t="s">
        <v>99</v>
      </c>
      <c r="AU47" s="520"/>
      <c r="AV47" s="146">
        <v>1907</v>
      </c>
      <c r="AW47" s="735"/>
      <c r="AX47" s="735"/>
      <c r="AY47" s="735"/>
      <c r="AZ47" s="849"/>
      <c r="BA47" s="735"/>
      <c r="BB47" s="735"/>
      <c r="BC47" s="735"/>
      <c r="BD47" s="149"/>
      <c r="BE47" s="149"/>
      <c r="BF47" s="151"/>
      <c r="BG47" s="142"/>
      <c r="BH47" s="143"/>
      <c r="BI47" s="146">
        <v>1907</v>
      </c>
      <c r="BJ47" s="735" t="s">
        <v>99</v>
      </c>
      <c r="BK47" s="735" t="s">
        <v>99</v>
      </c>
      <c r="BL47" s="713" t="s">
        <v>99</v>
      </c>
      <c r="BM47" s="735" t="s">
        <v>99</v>
      </c>
      <c r="BN47" s="714" t="s">
        <v>99</v>
      </c>
      <c r="BO47" s="730" t="s">
        <v>99</v>
      </c>
      <c r="BP47" s="30"/>
      <c r="BQ47" s="146">
        <v>1907</v>
      </c>
      <c r="BR47" s="669" t="s">
        <v>99</v>
      </c>
      <c r="BS47" s="669" t="s">
        <v>99</v>
      </c>
      <c r="BT47" s="713" t="s">
        <v>99</v>
      </c>
      <c r="BU47" s="669" t="s">
        <v>99</v>
      </c>
      <c r="BV47" s="714" t="s">
        <v>99</v>
      </c>
      <c r="BW47" s="152" t="s">
        <v>99</v>
      </c>
      <c r="BX47" s="152"/>
      <c r="BY47" s="146">
        <v>1907</v>
      </c>
      <c r="BZ47" s="669" t="s">
        <v>99</v>
      </c>
      <c r="CA47" s="669" t="s">
        <v>99</v>
      </c>
      <c r="CB47" s="713" t="s">
        <v>99</v>
      </c>
      <c r="CC47" s="669" t="s">
        <v>99</v>
      </c>
      <c r="CD47" s="714" t="s">
        <v>99</v>
      </c>
      <c r="CE47" s="669" t="s">
        <v>99</v>
      </c>
      <c r="CF47" s="151"/>
      <c r="CG47" s="144"/>
      <c r="CH47" s="145"/>
    </row>
    <row r="48" spans="1:86" s="18" customFormat="1" ht="13.2" x14ac:dyDescent="0.25">
      <c r="A48" s="146">
        <v>1908</v>
      </c>
      <c r="B48" s="737" t="s">
        <v>96</v>
      </c>
      <c r="C48" s="5">
        <v>45102000</v>
      </c>
      <c r="D48" s="737" t="s">
        <v>96</v>
      </c>
      <c r="E48" s="715">
        <v>14.3</v>
      </c>
      <c r="F48" s="5">
        <v>642818000</v>
      </c>
      <c r="G48" s="717">
        <v>0.96699999999999997</v>
      </c>
      <c r="H48" s="718">
        <v>621797000</v>
      </c>
      <c r="I48" s="147"/>
      <c r="J48" s="148"/>
      <c r="K48" s="140"/>
      <c r="L48" s="146">
        <v>1908</v>
      </c>
      <c r="M48" s="735" t="s">
        <v>99</v>
      </c>
      <c r="N48" s="735" t="s">
        <v>99</v>
      </c>
      <c r="O48" s="735" t="s">
        <v>99</v>
      </c>
      <c r="P48" s="713" t="s">
        <v>99</v>
      </c>
      <c r="Q48" s="735" t="s">
        <v>99</v>
      </c>
      <c r="R48" s="714" t="s">
        <v>99</v>
      </c>
      <c r="S48" s="730" t="s">
        <v>99</v>
      </c>
      <c r="T48" s="30"/>
      <c r="U48" s="146">
        <v>1908</v>
      </c>
      <c r="V48" s="669" t="s">
        <v>99</v>
      </c>
      <c r="W48" s="669" t="s">
        <v>99</v>
      </c>
      <c r="X48" s="669" t="s">
        <v>99</v>
      </c>
      <c r="Y48" s="713" t="s">
        <v>99</v>
      </c>
      <c r="Z48" s="669" t="s">
        <v>99</v>
      </c>
      <c r="AA48" s="714" t="s">
        <v>99</v>
      </c>
      <c r="AB48" s="151" t="s">
        <v>99</v>
      </c>
      <c r="AC48" s="30"/>
      <c r="AD48" s="146">
        <v>1908</v>
      </c>
      <c r="AE48" s="669" t="s">
        <v>99</v>
      </c>
      <c r="AF48" s="669" t="s">
        <v>99</v>
      </c>
      <c r="AG48" s="735" t="s">
        <v>99</v>
      </c>
      <c r="AH48" s="669" t="s">
        <v>99</v>
      </c>
      <c r="AI48" s="669" t="s">
        <v>99</v>
      </c>
      <c r="AJ48" s="714" t="s">
        <v>99</v>
      </c>
      <c r="AK48" s="151" t="s">
        <v>99</v>
      </c>
      <c r="AL48" s="30"/>
      <c r="AM48" s="146">
        <v>1908</v>
      </c>
      <c r="AN48" s="669" t="s">
        <v>99</v>
      </c>
      <c r="AO48" s="669" t="s">
        <v>99</v>
      </c>
      <c r="AP48" s="735" t="s">
        <v>99</v>
      </c>
      <c r="AQ48" s="713" t="s">
        <v>99</v>
      </c>
      <c r="AR48" s="669" t="s">
        <v>99</v>
      </c>
      <c r="AS48" s="714">
        <v>0.84916666666666674</v>
      </c>
      <c r="AT48" s="151" t="s">
        <v>99</v>
      </c>
      <c r="AU48" s="520"/>
      <c r="AV48" s="146">
        <v>1908</v>
      </c>
      <c r="AW48" s="735"/>
      <c r="AX48" s="735"/>
      <c r="AY48" s="735"/>
      <c r="AZ48" s="849"/>
      <c r="BA48" s="735"/>
      <c r="BB48" s="735"/>
      <c r="BC48" s="735"/>
      <c r="BD48" s="149"/>
      <c r="BE48" s="149"/>
      <c r="BF48" s="151"/>
      <c r="BG48" s="142"/>
      <c r="BH48" s="143"/>
      <c r="BI48" s="146">
        <v>1908</v>
      </c>
      <c r="BJ48" s="735" t="s">
        <v>99</v>
      </c>
      <c r="BK48" s="735" t="s">
        <v>99</v>
      </c>
      <c r="BL48" s="713" t="s">
        <v>99</v>
      </c>
      <c r="BM48" s="735" t="s">
        <v>99</v>
      </c>
      <c r="BN48" s="714" t="s">
        <v>99</v>
      </c>
      <c r="BO48" s="730" t="s">
        <v>99</v>
      </c>
      <c r="BP48" s="30"/>
      <c r="BQ48" s="146">
        <v>1908</v>
      </c>
      <c r="BR48" s="669" t="s">
        <v>99</v>
      </c>
      <c r="BS48" s="669" t="s">
        <v>99</v>
      </c>
      <c r="BT48" s="713" t="s">
        <v>99</v>
      </c>
      <c r="BU48" s="669" t="s">
        <v>99</v>
      </c>
      <c r="BV48" s="714" t="s">
        <v>99</v>
      </c>
      <c r="BW48" s="152" t="s">
        <v>99</v>
      </c>
      <c r="BX48" s="152"/>
      <c r="BY48" s="146">
        <v>1908</v>
      </c>
      <c r="BZ48" s="669" t="s">
        <v>99</v>
      </c>
      <c r="CA48" s="669" t="s">
        <v>99</v>
      </c>
      <c r="CB48" s="713" t="s">
        <v>99</v>
      </c>
      <c r="CC48" s="669" t="s">
        <v>99</v>
      </c>
      <c r="CD48" s="714" t="s">
        <v>99</v>
      </c>
      <c r="CE48" s="669" t="s">
        <v>99</v>
      </c>
      <c r="CF48" s="151"/>
      <c r="CG48" s="144"/>
      <c r="CH48" s="145"/>
    </row>
    <row r="49" spans="1:86" s="18" customFormat="1" ht="13.2" x14ac:dyDescent="0.25">
      <c r="A49" s="146">
        <v>1909</v>
      </c>
      <c r="B49" s="737" t="s">
        <v>96</v>
      </c>
      <c r="C49" s="5">
        <v>44262000</v>
      </c>
      <c r="D49" s="737" t="s">
        <v>96</v>
      </c>
      <c r="E49" s="715">
        <v>15.5</v>
      </c>
      <c r="F49" s="5">
        <v>683927000</v>
      </c>
      <c r="G49" s="717">
        <v>0.98599999999999999</v>
      </c>
      <c r="H49" s="718">
        <v>677726000</v>
      </c>
      <c r="I49" s="147"/>
      <c r="J49" s="148"/>
      <c r="K49" s="140"/>
      <c r="L49" s="146">
        <v>1909</v>
      </c>
      <c r="M49" s="5">
        <v>29196000</v>
      </c>
      <c r="N49" s="5">
        <v>27018000</v>
      </c>
      <c r="O49" s="835">
        <f t="shared" ref="O49:O112" si="0">N49/M49</f>
        <v>0.92540073982737359</v>
      </c>
      <c r="P49" s="715">
        <v>15.5</v>
      </c>
      <c r="Q49" s="5">
        <v>417796000</v>
      </c>
      <c r="R49" s="721">
        <v>0.98599999999999999</v>
      </c>
      <c r="S49" s="750">
        <f t="shared" ref="S49:S87" si="1">Q49*R49</f>
        <v>411946856</v>
      </c>
      <c r="T49" s="30"/>
      <c r="U49" s="146">
        <v>1909</v>
      </c>
      <c r="V49" s="669" t="s">
        <v>99</v>
      </c>
      <c r="W49" s="669" t="s">
        <v>99</v>
      </c>
      <c r="X49" s="669" t="s">
        <v>99</v>
      </c>
      <c r="Y49" s="713" t="s">
        <v>99</v>
      </c>
      <c r="Z49" s="669" t="s">
        <v>99</v>
      </c>
      <c r="AA49" s="714" t="s">
        <v>99</v>
      </c>
      <c r="AB49" s="151" t="s">
        <v>99</v>
      </c>
      <c r="AC49" s="30"/>
      <c r="AD49" s="146">
        <v>1909</v>
      </c>
      <c r="AE49" s="713" t="s">
        <v>99</v>
      </c>
      <c r="AF49" s="713" t="s">
        <v>99</v>
      </c>
      <c r="AG49" s="835" t="e">
        <f t="shared" ref="AG49:AG112" si="2">AF49/AE49</f>
        <v>#VALUE!</v>
      </c>
      <c r="AH49" s="713" t="s">
        <v>99</v>
      </c>
      <c r="AI49" s="735" t="s">
        <v>99</v>
      </c>
      <c r="AJ49" s="714" t="s">
        <v>99</v>
      </c>
      <c r="AK49" s="151" t="s">
        <v>99</v>
      </c>
      <c r="AL49" s="30"/>
      <c r="AM49" s="146">
        <v>1909</v>
      </c>
      <c r="AN49" s="713" t="s">
        <v>99</v>
      </c>
      <c r="AO49" s="713" t="s">
        <v>99</v>
      </c>
      <c r="AP49" s="835" t="e">
        <f t="shared" ref="AP49:AP112" si="3">AO49/AN49</f>
        <v>#VALUE!</v>
      </c>
      <c r="AQ49" s="713" t="s">
        <v>99</v>
      </c>
      <c r="AR49" s="735" t="s">
        <v>99</v>
      </c>
      <c r="AS49" s="714">
        <v>0.80333333333333312</v>
      </c>
      <c r="AT49" s="151" t="s">
        <v>99</v>
      </c>
      <c r="AU49" s="520"/>
      <c r="AV49" s="146">
        <v>1909</v>
      </c>
      <c r="AW49" s="735"/>
      <c r="AX49" s="735"/>
      <c r="AY49" s="735"/>
      <c r="AZ49" s="849"/>
      <c r="BA49" s="735"/>
      <c r="BB49" s="735"/>
      <c r="BC49" s="735"/>
      <c r="BD49" s="149"/>
      <c r="BE49" s="149"/>
      <c r="BF49" s="151"/>
      <c r="BG49" s="142"/>
      <c r="BH49" s="143"/>
      <c r="BI49" s="146">
        <v>1909</v>
      </c>
      <c r="BJ49" s="735" t="s">
        <v>99</v>
      </c>
      <c r="BK49" s="735" t="s">
        <v>99</v>
      </c>
      <c r="BL49" s="713" t="s">
        <v>99</v>
      </c>
      <c r="BM49" s="735" t="s">
        <v>99</v>
      </c>
      <c r="BN49" s="714" t="s">
        <v>99</v>
      </c>
      <c r="BO49" s="730" t="s">
        <v>99</v>
      </c>
      <c r="BP49" s="30"/>
      <c r="BQ49" s="146">
        <v>1909</v>
      </c>
      <c r="BR49" s="669" t="s">
        <v>99</v>
      </c>
      <c r="BS49" s="669" t="s">
        <v>99</v>
      </c>
      <c r="BT49" s="713" t="s">
        <v>99</v>
      </c>
      <c r="BU49" s="669" t="s">
        <v>99</v>
      </c>
      <c r="BV49" s="714" t="s">
        <v>99</v>
      </c>
      <c r="BW49" s="152" t="s">
        <v>99</v>
      </c>
      <c r="BX49" s="152"/>
      <c r="BY49" s="146">
        <v>1909</v>
      </c>
      <c r="BZ49" s="669" t="s">
        <v>99</v>
      </c>
      <c r="CA49" s="669" t="s">
        <v>99</v>
      </c>
      <c r="CB49" s="713" t="s">
        <v>99</v>
      </c>
      <c r="CC49" s="669" t="s">
        <v>99</v>
      </c>
      <c r="CD49" s="714" t="s">
        <v>99</v>
      </c>
      <c r="CE49" s="669" t="s">
        <v>99</v>
      </c>
      <c r="CF49" s="151"/>
      <c r="CG49" s="144"/>
      <c r="CH49" s="145"/>
    </row>
    <row r="50" spans="1:86" s="18" customFormat="1" ht="13.2" x14ac:dyDescent="0.25">
      <c r="A50" s="146">
        <v>1910</v>
      </c>
      <c r="B50" s="737" t="s">
        <v>96</v>
      </c>
      <c r="C50" s="5">
        <v>45793000</v>
      </c>
      <c r="D50" s="737" t="s">
        <v>96</v>
      </c>
      <c r="E50" s="715">
        <v>13.7</v>
      </c>
      <c r="F50" s="5">
        <v>625476000</v>
      </c>
      <c r="G50" s="717">
        <v>0.90600000000000003</v>
      </c>
      <c r="H50" s="718">
        <v>567800000</v>
      </c>
      <c r="I50" s="147"/>
      <c r="J50" s="148"/>
      <c r="K50" s="140"/>
      <c r="L50" s="146">
        <v>1910</v>
      </c>
      <c r="M50" s="5">
        <v>32878000</v>
      </c>
      <c r="N50" s="5">
        <v>28152000</v>
      </c>
      <c r="O50" s="835">
        <f t="shared" si="0"/>
        <v>0.85625646328852123</v>
      </c>
      <c r="P50" s="715">
        <v>15.3</v>
      </c>
      <c r="Q50" s="5">
        <v>429875000</v>
      </c>
      <c r="R50" s="721">
        <v>0.90600000000000003</v>
      </c>
      <c r="S50" s="750">
        <f t="shared" si="1"/>
        <v>389466750</v>
      </c>
      <c r="T50" s="30"/>
      <c r="U50" s="146">
        <v>1910</v>
      </c>
      <c r="V50" s="669" t="s">
        <v>99</v>
      </c>
      <c r="W50" s="669" t="s">
        <v>99</v>
      </c>
      <c r="X50" s="669" t="s">
        <v>99</v>
      </c>
      <c r="Y50" s="713" t="s">
        <v>99</v>
      </c>
      <c r="Z50" s="669" t="s">
        <v>99</v>
      </c>
      <c r="AA50" s="714" t="s">
        <v>99</v>
      </c>
      <c r="AB50" s="151" t="s">
        <v>99</v>
      </c>
      <c r="AC50" s="30"/>
      <c r="AD50" s="146">
        <v>1910</v>
      </c>
      <c r="AE50" s="713" t="s">
        <v>99</v>
      </c>
      <c r="AF50" s="713" t="s">
        <v>99</v>
      </c>
      <c r="AG50" s="835" t="e">
        <f t="shared" si="2"/>
        <v>#VALUE!</v>
      </c>
      <c r="AH50" s="713" t="s">
        <v>99</v>
      </c>
      <c r="AI50" s="735" t="s">
        <v>99</v>
      </c>
      <c r="AJ50" s="714" t="s">
        <v>99</v>
      </c>
      <c r="AK50" s="151" t="s">
        <v>99</v>
      </c>
      <c r="AL50" s="30"/>
      <c r="AM50" s="146">
        <v>1910</v>
      </c>
      <c r="AN50" s="713" t="s">
        <v>99</v>
      </c>
      <c r="AO50" s="713" t="s">
        <v>99</v>
      </c>
      <c r="AP50" s="835" t="e">
        <f t="shared" si="3"/>
        <v>#VALUE!</v>
      </c>
      <c r="AQ50" s="713" t="s">
        <v>99</v>
      </c>
      <c r="AR50" s="735" t="s">
        <v>99</v>
      </c>
      <c r="AS50" s="714">
        <v>0.76083333333333325</v>
      </c>
      <c r="AT50" s="151" t="s">
        <v>99</v>
      </c>
      <c r="AU50" s="520"/>
      <c r="AV50" s="146">
        <v>1910</v>
      </c>
      <c r="AW50" s="735"/>
      <c r="AX50" s="735"/>
      <c r="AY50" s="735"/>
      <c r="AZ50" s="849"/>
      <c r="BA50" s="735"/>
      <c r="BB50" s="735"/>
      <c r="BC50" s="735"/>
      <c r="BD50" s="149"/>
      <c r="BE50" s="149"/>
      <c r="BF50" s="151"/>
      <c r="BG50" s="142"/>
      <c r="BH50" s="143"/>
      <c r="BI50" s="146">
        <v>1910</v>
      </c>
      <c r="BJ50" s="735" t="s">
        <v>99</v>
      </c>
      <c r="BK50" s="735" t="s">
        <v>99</v>
      </c>
      <c r="BL50" s="713" t="s">
        <v>99</v>
      </c>
      <c r="BM50" s="735" t="s">
        <v>99</v>
      </c>
      <c r="BN50" s="714" t="s">
        <v>99</v>
      </c>
      <c r="BO50" s="730" t="s">
        <v>99</v>
      </c>
      <c r="BP50" s="30"/>
      <c r="BQ50" s="146">
        <v>1910</v>
      </c>
      <c r="BR50" s="669" t="s">
        <v>99</v>
      </c>
      <c r="BS50" s="669" t="s">
        <v>99</v>
      </c>
      <c r="BT50" s="713" t="s">
        <v>99</v>
      </c>
      <c r="BU50" s="669" t="s">
        <v>99</v>
      </c>
      <c r="BV50" s="714" t="s">
        <v>99</v>
      </c>
      <c r="BW50" s="152" t="s">
        <v>99</v>
      </c>
      <c r="BX50" s="152"/>
      <c r="BY50" s="146">
        <v>1910</v>
      </c>
      <c r="BZ50" s="669" t="s">
        <v>99</v>
      </c>
      <c r="CA50" s="669" t="s">
        <v>99</v>
      </c>
      <c r="CB50" s="713" t="s">
        <v>99</v>
      </c>
      <c r="CC50" s="669" t="s">
        <v>99</v>
      </c>
      <c r="CD50" s="714" t="s">
        <v>99</v>
      </c>
      <c r="CE50" s="669" t="s">
        <v>99</v>
      </c>
      <c r="CF50" s="151"/>
      <c r="CG50" s="144"/>
      <c r="CH50" s="145"/>
    </row>
    <row r="51" spans="1:86" s="18" customFormat="1" ht="13.2" x14ac:dyDescent="0.25">
      <c r="A51" s="146">
        <v>1911</v>
      </c>
      <c r="B51" s="737" t="s">
        <v>96</v>
      </c>
      <c r="C51" s="5">
        <v>49894000</v>
      </c>
      <c r="D51" s="737" t="s">
        <v>96</v>
      </c>
      <c r="E51" s="715">
        <v>12.4</v>
      </c>
      <c r="F51" s="5">
        <v>618166000</v>
      </c>
      <c r="G51" s="717">
        <v>0.86499999999999999</v>
      </c>
      <c r="H51" s="718">
        <v>537066000</v>
      </c>
      <c r="I51" s="147"/>
      <c r="J51" s="148"/>
      <c r="K51" s="140"/>
      <c r="L51" s="146">
        <v>1911</v>
      </c>
      <c r="M51" s="5">
        <v>33653000</v>
      </c>
      <c r="N51" s="5">
        <v>29780000</v>
      </c>
      <c r="O51" s="835">
        <f t="shared" si="0"/>
        <v>0.88491367782961405</v>
      </c>
      <c r="P51" s="715">
        <v>14.4</v>
      </c>
      <c r="Q51" s="5">
        <v>428740000</v>
      </c>
      <c r="R51" s="721">
        <v>0.86499999999999999</v>
      </c>
      <c r="S51" s="750">
        <f t="shared" si="1"/>
        <v>370860100</v>
      </c>
      <c r="T51" s="30"/>
      <c r="U51" s="146">
        <v>1911</v>
      </c>
      <c r="V51" s="669" t="s">
        <v>99</v>
      </c>
      <c r="W51" s="669" t="s">
        <v>99</v>
      </c>
      <c r="X51" s="669" t="s">
        <v>99</v>
      </c>
      <c r="Y51" s="713" t="s">
        <v>99</v>
      </c>
      <c r="Z51" s="669" t="s">
        <v>99</v>
      </c>
      <c r="AA51" s="714" t="s">
        <v>99</v>
      </c>
      <c r="AB51" s="151" t="s">
        <v>99</v>
      </c>
      <c r="AC51" s="30"/>
      <c r="AD51" s="146">
        <v>1911</v>
      </c>
      <c r="AE51" s="713" t="s">
        <v>99</v>
      </c>
      <c r="AF51" s="713" t="s">
        <v>99</v>
      </c>
      <c r="AG51" s="835" t="e">
        <f t="shared" si="2"/>
        <v>#VALUE!</v>
      </c>
      <c r="AH51" s="713" t="s">
        <v>99</v>
      </c>
      <c r="AI51" s="735" t="s">
        <v>99</v>
      </c>
      <c r="AJ51" s="714" t="s">
        <v>99</v>
      </c>
      <c r="AK51" s="151" t="s">
        <v>99</v>
      </c>
      <c r="AL51" s="30"/>
      <c r="AM51" s="146">
        <v>1911</v>
      </c>
      <c r="AN51" s="713" t="s">
        <v>99</v>
      </c>
      <c r="AO51" s="713" t="s">
        <v>99</v>
      </c>
      <c r="AP51" s="835" t="e">
        <f t="shared" si="3"/>
        <v>#VALUE!</v>
      </c>
      <c r="AQ51" s="713" t="s">
        <v>99</v>
      </c>
      <c r="AR51" s="735" t="s">
        <v>99</v>
      </c>
      <c r="AS51" s="714">
        <v>0.69166666666666676</v>
      </c>
      <c r="AT51" s="151" t="s">
        <v>99</v>
      </c>
      <c r="AU51" s="520"/>
      <c r="AV51" s="146">
        <v>1911</v>
      </c>
      <c r="AW51" s="735"/>
      <c r="AX51" s="735"/>
      <c r="AY51" s="735"/>
      <c r="AZ51" s="849"/>
      <c r="BA51" s="735"/>
      <c r="BB51" s="735"/>
      <c r="BC51" s="735"/>
      <c r="BD51" s="149"/>
      <c r="BE51" s="149"/>
      <c r="BF51" s="151"/>
      <c r="BG51" s="142"/>
      <c r="BH51" s="143"/>
      <c r="BI51" s="146">
        <v>1911</v>
      </c>
      <c r="BJ51" s="735" t="s">
        <v>99</v>
      </c>
      <c r="BK51" s="735" t="s">
        <v>99</v>
      </c>
      <c r="BL51" s="713" t="s">
        <v>99</v>
      </c>
      <c r="BM51" s="735" t="s">
        <v>99</v>
      </c>
      <c r="BN51" s="714" t="s">
        <v>99</v>
      </c>
      <c r="BO51" s="730" t="s">
        <v>99</v>
      </c>
      <c r="BP51" s="30"/>
      <c r="BQ51" s="146">
        <v>1911</v>
      </c>
      <c r="BR51" s="669" t="s">
        <v>99</v>
      </c>
      <c r="BS51" s="669" t="s">
        <v>99</v>
      </c>
      <c r="BT51" s="713" t="s">
        <v>99</v>
      </c>
      <c r="BU51" s="669" t="s">
        <v>99</v>
      </c>
      <c r="BV51" s="714" t="s">
        <v>99</v>
      </c>
      <c r="BW51" s="152" t="s">
        <v>99</v>
      </c>
      <c r="BX51" s="152"/>
      <c r="BY51" s="146">
        <v>1911</v>
      </c>
      <c r="BZ51" s="669" t="s">
        <v>99</v>
      </c>
      <c r="CA51" s="669" t="s">
        <v>99</v>
      </c>
      <c r="CB51" s="713" t="s">
        <v>99</v>
      </c>
      <c r="CC51" s="669" t="s">
        <v>99</v>
      </c>
      <c r="CD51" s="714" t="s">
        <v>99</v>
      </c>
      <c r="CE51" s="669" t="s">
        <v>99</v>
      </c>
      <c r="CF51" s="151"/>
      <c r="CG51" s="144"/>
      <c r="CH51" s="145"/>
    </row>
    <row r="52" spans="1:86" s="18" customFormat="1" ht="13.2" x14ac:dyDescent="0.25">
      <c r="A52" s="146">
        <v>1912</v>
      </c>
      <c r="B52" s="737" t="s">
        <v>96</v>
      </c>
      <c r="C52" s="5">
        <v>48413000</v>
      </c>
      <c r="D52" s="737" t="s">
        <v>96</v>
      </c>
      <c r="E52" s="715">
        <v>15.1</v>
      </c>
      <c r="F52" s="5">
        <v>730011000</v>
      </c>
      <c r="G52" s="717">
        <v>0.79800000000000004</v>
      </c>
      <c r="H52" s="718">
        <v>588772000</v>
      </c>
      <c r="I52" s="147"/>
      <c r="J52" s="148"/>
      <c r="K52" s="140"/>
      <c r="L52" s="146">
        <v>1912</v>
      </c>
      <c r="M52" s="5">
        <v>35709000</v>
      </c>
      <c r="N52" s="5">
        <v>28406000</v>
      </c>
      <c r="O52" s="835">
        <f t="shared" si="0"/>
        <v>0.7954857318883195</v>
      </c>
      <c r="P52" s="715">
        <v>14.2</v>
      </c>
      <c r="Q52" s="5">
        <v>402703000</v>
      </c>
      <c r="R52" s="721">
        <v>0.79800000000000004</v>
      </c>
      <c r="S52" s="750">
        <f t="shared" si="1"/>
        <v>321356994</v>
      </c>
      <c r="T52" s="30"/>
      <c r="U52" s="146">
        <v>1912</v>
      </c>
      <c r="V52" s="669" t="s">
        <v>99</v>
      </c>
      <c r="W52" s="669" t="s">
        <v>99</v>
      </c>
      <c r="X52" s="669" t="s">
        <v>99</v>
      </c>
      <c r="Y52" s="713" t="s">
        <v>99</v>
      </c>
      <c r="Z52" s="669" t="s">
        <v>99</v>
      </c>
      <c r="AA52" s="714" t="s">
        <v>99</v>
      </c>
      <c r="AB52" s="151" t="s">
        <v>99</v>
      </c>
      <c r="AC52" s="30"/>
      <c r="AD52" s="146">
        <v>1912</v>
      </c>
      <c r="AE52" s="713" t="s">
        <v>99</v>
      </c>
      <c r="AF52" s="713" t="s">
        <v>99</v>
      </c>
      <c r="AG52" s="835" t="e">
        <f t="shared" si="2"/>
        <v>#VALUE!</v>
      </c>
      <c r="AH52" s="713" t="s">
        <v>99</v>
      </c>
      <c r="AI52" s="735" t="s">
        <v>99</v>
      </c>
      <c r="AJ52" s="714" t="s">
        <v>99</v>
      </c>
      <c r="AK52" s="151" t="s">
        <v>99</v>
      </c>
      <c r="AL52" s="30"/>
      <c r="AM52" s="146">
        <v>1912</v>
      </c>
      <c r="AN52" s="713" t="s">
        <v>99</v>
      </c>
      <c r="AO52" s="713" t="s">
        <v>99</v>
      </c>
      <c r="AP52" s="835" t="e">
        <f t="shared" si="3"/>
        <v>#VALUE!</v>
      </c>
      <c r="AQ52" s="713" t="s">
        <v>99</v>
      </c>
      <c r="AR52" s="735" t="s">
        <v>99</v>
      </c>
      <c r="AS52" s="714">
        <v>0.68333333333333324</v>
      </c>
      <c r="AT52" s="151" t="s">
        <v>99</v>
      </c>
      <c r="AU52" s="520"/>
      <c r="AV52" s="146">
        <v>1912</v>
      </c>
      <c r="AW52" s="735"/>
      <c r="AX52" s="735"/>
      <c r="AY52" s="735"/>
      <c r="AZ52" s="849"/>
      <c r="BA52" s="735"/>
      <c r="BB52" s="735"/>
      <c r="BC52" s="735"/>
      <c r="BD52" s="149"/>
      <c r="BE52" s="149"/>
      <c r="BF52" s="151"/>
      <c r="BG52" s="142"/>
      <c r="BH52" s="143"/>
      <c r="BI52" s="146">
        <v>1912</v>
      </c>
      <c r="BJ52" s="735" t="s">
        <v>99</v>
      </c>
      <c r="BK52" s="735" t="s">
        <v>99</v>
      </c>
      <c r="BL52" s="713" t="s">
        <v>99</v>
      </c>
      <c r="BM52" s="735" t="s">
        <v>99</v>
      </c>
      <c r="BN52" s="714" t="s">
        <v>99</v>
      </c>
      <c r="BO52" s="730" t="s">
        <v>99</v>
      </c>
      <c r="BP52" s="30"/>
      <c r="BQ52" s="146">
        <v>1912</v>
      </c>
      <c r="BR52" s="669" t="s">
        <v>99</v>
      </c>
      <c r="BS52" s="669" t="s">
        <v>99</v>
      </c>
      <c r="BT52" s="713" t="s">
        <v>99</v>
      </c>
      <c r="BU52" s="669" t="s">
        <v>99</v>
      </c>
      <c r="BV52" s="714" t="s">
        <v>99</v>
      </c>
      <c r="BW52" s="152" t="s">
        <v>99</v>
      </c>
      <c r="BX52" s="152"/>
      <c r="BY52" s="146">
        <v>1912</v>
      </c>
      <c r="BZ52" s="669" t="s">
        <v>99</v>
      </c>
      <c r="CA52" s="669" t="s">
        <v>99</v>
      </c>
      <c r="CB52" s="713" t="s">
        <v>99</v>
      </c>
      <c r="CC52" s="669" t="s">
        <v>99</v>
      </c>
      <c r="CD52" s="714" t="s">
        <v>99</v>
      </c>
      <c r="CE52" s="669" t="s">
        <v>99</v>
      </c>
      <c r="CF52" s="151"/>
      <c r="CG52" s="144"/>
      <c r="CH52" s="145"/>
    </row>
    <row r="53" spans="1:86" s="18" customFormat="1" ht="13.2" x14ac:dyDescent="0.25">
      <c r="A53" s="146">
        <v>1913</v>
      </c>
      <c r="B53" s="737" t="s">
        <v>96</v>
      </c>
      <c r="C53" s="5">
        <v>52012000</v>
      </c>
      <c r="D53" s="737" t="s">
        <v>96</v>
      </c>
      <c r="E53" s="715">
        <v>14.4</v>
      </c>
      <c r="F53" s="5">
        <v>751101000</v>
      </c>
      <c r="G53" s="717">
        <v>0.78900000000000003</v>
      </c>
      <c r="H53" s="718">
        <v>596038000</v>
      </c>
      <c r="I53" s="147"/>
      <c r="J53" s="148"/>
      <c r="K53" s="140"/>
      <c r="L53" s="146">
        <v>1913</v>
      </c>
      <c r="M53" s="5">
        <v>33608000</v>
      </c>
      <c r="N53" s="5">
        <v>31962000</v>
      </c>
      <c r="O53" s="835">
        <f t="shared" si="0"/>
        <v>0.95102356581766245</v>
      </c>
      <c r="P53" s="715">
        <v>15.7</v>
      </c>
      <c r="Q53" s="5">
        <v>501239000</v>
      </c>
      <c r="R53" s="721">
        <v>0.78900000000000003</v>
      </c>
      <c r="S53" s="750">
        <f t="shared" si="1"/>
        <v>395477571</v>
      </c>
      <c r="T53" s="30"/>
      <c r="U53" s="146">
        <v>1913</v>
      </c>
      <c r="V53" s="669" t="s">
        <v>99</v>
      </c>
      <c r="W53" s="669" t="s">
        <v>99</v>
      </c>
      <c r="X53" s="669" t="s">
        <v>99</v>
      </c>
      <c r="Y53" s="713" t="s">
        <v>99</v>
      </c>
      <c r="Z53" s="669" t="s">
        <v>99</v>
      </c>
      <c r="AA53" s="714" t="s">
        <v>99</v>
      </c>
      <c r="AB53" s="151" t="s">
        <v>99</v>
      </c>
      <c r="AC53" s="30"/>
      <c r="AD53" s="146">
        <v>1913</v>
      </c>
      <c r="AE53" s="713" t="s">
        <v>99</v>
      </c>
      <c r="AF53" s="713" t="s">
        <v>99</v>
      </c>
      <c r="AG53" s="835" t="e">
        <f t="shared" si="2"/>
        <v>#VALUE!</v>
      </c>
      <c r="AH53" s="713" t="s">
        <v>99</v>
      </c>
      <c r="AI53" s="735" t="s">
        <v>99</v>
      </c>
      <c r="AJ53" s="714" t="s">
        <v>99</v>
      </c>
      <c r="AK53" s="151" t="s">
        <v>99</v>
      </c>
      <c r="AL53" s="30"/>
      <c r="AM53" s="146">
        <v>1913</v>
      </c>
      <c r="AN53" s="713" t="s">
        <v>99</v>
      </c>
      <c r="AO53" s="713" t="s">
        <v>99</v>
      </c>
      <c r="AP53" s="835" t="e">
        <f t="shared" si="3"/>
        <v>#VALUE!</v>
      </c>
      <c r="AQ53" s="713" t="s">
        <v>99</v>
      </c>
      <c r="AR53" s="735" t="s">
        <v>99</v>
      </c>
      <c r="AS53" s="714">
        <v>0.84583333333333333</v>
      </c>
      <c r="AT53" s="151" t="s">
        <v>99</v>
      </c>
      <c r="AU53" s="520"/>
      <c r="AV53" s="146">
        <v>1913</v>
      </c>
      <c r="AW53" s="735"/>
      <c r="AX53" s="735"/>
      <c r="AY53" s="735"/>
      <c r="AZ53" s="849"/>
      <c r="BA53" s="735"/>
      <c r="BB53" s="735"/>
      <c r="BC53" s="735"/>
      <c r="BD53" s="149"/>
      <c r="BE53" s="149"/>
      <c r="BF53" s="151"/>
      <c r="BG53" s="142"/>
      <c r="BH53" s="143"/>
      <c r="BI53" s="146">
        <v>1913</v>
      </c>
      <c r="BJ53" s="735" t="s">
        <v>99</v>
      </c>
      <c r="BK53" s="735" t="s">
        <v>99</v>
      </c>
      <c r="BL53" s="713" t="s">
        <v>99</v>
      </c>
      <c r="BM53" s="735" t="s">
        <v>99</v>
      </c>
      <c r="BN53" s="714" t="s">
        <v>99</v>
      </c>
      <c r="BO53" s="730" t="s">
        <v>99</v>
      </c>
      <c r="BP53" s="30"/>
      <c r="BQ53" s="146">
        <v>1913</v>
      </c>
      <c r="BR53" s="669" t="s">
        <v>99</v>
      </c>
      <c r="BS53" s="669" t="s">
        <v>99</v>
      </c>
      <c r="BT53" s="713" t="s">
        <v>99</v>
      </c>
      <c r="BU53" s="669" t="s">
        <v>99</v>
      </c>
      <c r="BV53" s="714" t="s">
        <v>99</v>
      </c>
      <c r="BW53" s="152" t="s">
        <v>99</v>
      </c>
      <c r="BX53" s="152"/>
      <c r="BY53" s="146">
        <v>1913</v>
      </c>
      <c r="BZ53" s="669" t="s">
        <v>99</v>
      </c>
      <c r="CA53" s="669" t="s">
        <v>99</v>
      </c>
      <c r="CB53" s="713" t="s">
        <v>99</v>
      </c>
      <c r="CC53" s="669" t="s">
        <v>99</v>
      </c>
      <c r="CD53" s="714" t="s">
        <v>99</v>
      </c>
      <c r="CE53" s="669" t="s">
        <v>99</v>
      </c>
      <c r="CF53" s="151"/>
      <c r="CG53" s="144"/>
      <c r="CH53" s="145"/>
    </row>
    <row r="54" spans="1:86" s="18" customFormat="1" ht="13.2" x14ac:dyDescent="0.25">
      <c r="A54" s="146">
        <v>1914</v>
      </c>
      <c r="B54" s="737" t="s">
        <v>96</v>
      </c>
      <c r="C54" s="5">
        <v>55613000</v>
      </c>
      <c r="D54" s="737" t="s">
        <v>96</v>
      </c>
      <c r="E54" s="715">
        <v>16.100000000000001</v>
      </c>
      <c r="F54" s="5">
        <v>897487000</v>
      </c>
      <c r="G54" s="717">
        <v>0.97099999999999997</v>
      </c>
      <c r="H54" s="718">
        <v>875047000</v>
      </c>
      <c r="I54" s="147"/>
      <c r="J54" s="148"/>
      <c r="K54" s="140"/>
      <c r="L54" s="146">
        <v>1914</v>
      </c>
      <c r="M54" s="5">
        <v>37429000</v>
      </c>
      <c r="N54" s="5">
        <v>36203000</v>
      </c>
      <c r="O54" s="835">
        <f t="shared" si="0"/>
        <v>0.96724464987042136</v>
      </c>
      <c r="P54" s="715">
        <v>18.5</v>
      </c>
      <c r="Q54" s="5">
        <v>670945000</v>
      </c>
      <c r="R54" s="721">
        <v>0.97099999999999997</v>
      </c>
      <c r="S54" s="750">
        <f t="shared" si="1"/>
        <v>651487595</v>
      </c>
      <c r="T54" s="30"/>
      <c r="U54" s="146">
        <v>1914</v>
      </c>
      <c r="V54" s="669" t="s">
        <v>99</v>
      </c>
      <c r="W54" s="669" t="s">
        <v>99</v>
      </c>
      <c r="X54" s="669" t="s">
        <v>99</v>
      </c>
      <c r="Y54" s="713" t="s">
        <v>99</v>
      </c>
      <c r="Z54" s="669" t="s">
        <v>99</v>
      </c>
      <c r="AA54" s="714" t="s">
        <v>99</v>
      </c>
      <c r="AB54" s="151" t="s">
        <v>99</v>
      </c>
      <c r="AC54" s="30"/>
      <c r="AD54" s="146">
        <v>1914</v>
      </c>
      <c r="AE54" s="713" t="s">
        <v>99</v>
      </c>
      <c r="AF54" s="713" t="s">
        <v>99</v>
      </c>
      <c r="AG54" s="835" t="e">
        <f t="shared" si="2"/>
        <v>#VALUE!</v>
      </c>
      <c r="AH54" s="713" t="s">
        <v>99</v>
      </c>
      <c r="AI54" s="735" t="s">
        <v>99</v>
      </c>
      <c r="AJ54" s="714" t="s">
        <v>99</v>
      </c>
      <c r="AK54" s="151" t="s">
        <v>99</v>
      </c>
      <c r="AL54" s="30"/>
      <c r="AM54" s="146">
        <v>1914</v>
      </c>
      <c r="AN54" s="713" t="s">
        <v>99</v>
      </c>
      <c r="AO54" s="713" t="s">
        <v>99</v>
      </c>
      <c r="AP54" s="835" t="e">
        <f t="shared" si="3"/>
        <v>#VALUE!</v>
      </c>
      <c r="AQ54" s="713" t="s">
        <v>99</v>
      </c>
      <c r="AR54" s="735" t="s">
        <v>99</v>
      </c>
      <c r="AS54" s="714">
        <v>0.81499999999999995</v>
      </c>
      <c r="AT54" s="151" t="s">
        <v>99</v>
      </c>
      <c r="AU54" s="520"/>
      <c r="AV54" s="146">
        <v>1914</v>
      </c>
      <c r="AW54" s="735"/>
      <c r="AX54" s="735"/>
      <c r="AY54" s="735"/>
      <c r="AZ54" s="849"/>
      <c r="BA54" s="735"/>
      <c r="BB54" s="735"/>
      <c r="BC54" s="735"/>
      <c r="BD54" s="149"/>
      <c r="BE54" s="149"/>
      <c r="BF54" s="151"/>
      <c r="BG54" s="142"/>
      <c r="BH54" s="143"/>
      <c r="BI54" s="146">
        <v>1914</v>
      </c>
      <c r="BJ54" s="735" t="s">
        <v>99</v>
      </c>
      <c r="BK54" s="735" t="s">
        <v>99</v>
      </c>
      <c r="BL54" s="713" t="s">
        <v>99</v>
      </c>
      <c r="BM54" s="735" t="s">
        <v>99</v>
      </c>
      <c r="BN54" s="714" t="s">
        <v>99</v>
      </c>
      <c r="BO54" s="730" t="s">
        <v>99</v>
      </c>
      <c r="BP54" s="30"/>
      <c r="BQ54" s="146">
        <v>1914</v>
      </c>
      <c r="BR54" s="669" t="s">
        <v>99</v>
      </c>
      <c r="BS54" s="669" t="s">
        <v>99</v>
      </c>
      <c r="BT54" s="713" t="s">
        <v>99</v>
      </c>
      <c r="BU54" s="669" t="s">
        <v>99</v>
      </c>
      <c r="BV54" s="714" t="s">
        <v>99</v>
      </c>
      <c r="BW54" s="152" t="s">
        <v>99</v>
      </c>
      <c r="BX54" s="152"/>
      <c r="BY54" s="146">
        <v>1914</v>
      </c>
      <c r="BZ54" s="669" t="s">
        <v>99</v>
      </c>
      <c r="CA54" s="669" t="s">
        <v>99</v>
      </c>
      <c r="CB54" s="713" t="s">
        <v>99</v>
      </c>
      <c r="CC54" s="669" t="s">
        <v>99</v>
      </c>
      <c r="CD54" s="714" t="s">
        <v>99</v>
      </c>
      <c r="CE54" s="669" t="s">
        <v>99</v>
      </c>
      <c r="CF54" s="151"/>
      <c r="CG54" s="144"/>
      <c r="CH54" s="145"/>
    </row>
    <row r="55" spans="1:86" s="18" customFormat="1" ht="13.2" x14ac:dyDescent="0.25">
      <c r="A55" s="146">
        <v>1915</v>
      </c>
      <c r="B55" s="737" t="s">
        <v>96</v>
      </c>
      <c r="C55" s="5">
        <v>60303000</v>
      </c>
      <c r="D55" s="737" t="s">
        <v>96</v>
      </c>
      <c r="E55" s="715">
        <v>16.7</v>
      </c>
      <c r="F55" s="5">
        <v>1008637000</v>
      </c>
      <c r="G55" s="717">
        <v>0.95599999999999996</v>
      </c>
      <c r="H55" s="718">
        <v>968796000</v>
      </c>
      <c r="I55" s="147"/>
      <c r="J55" s="148"/>
      <c r="K55" s="140"/>
      <c r="L55" s="146">
        <v>1915</v>
      </c>
      <c r="M55" s="5">
        <v>41524000</v>
      </c>
      <c r="N55" s="5">
        <v>39597000</v>
      </c>
      <c r="O55" s="835">
        <f t="shared" si="0"/>
        <v>0.95359310278393217</v>
      </c>
      <c r="P55" s="715">
        <v>16.2</v>
      </c>
      <c r="Q55" s="5">
        <v>640565000</v>
      </c>
      <c r="R55" s="721">
        <v>0.95599999999999996</v>
      </c>
      <c r="S55" s="750">
        <f t="shared" si="1"/>
        <v>612380140</v>
      </c>
      <c r="T55" s="30"/>
      <c r="U55" s="146">
        <v>1915</v>
      </c>
      <c r="V55" s="669" t="s">
        <v>99</v>
      </c>
      <c r="W55" s="669" t="s">
        <v>99</v>
      </c>
      <c r="X55" s="669" t="s">
        <v>99</v>
      </c>
      <c r="Y55" s="713" t="s">
        <v>99</v>
      </c>
      <c r="Z55" s="669" t="s">
        <v>99</v>
      </c>
      <c r="AA55" s="714" t="s">
        <v>99</v>
      </c>
      <c r="AB55" s="151" t="s">
        <v>99</v>
      </c>
      <c r="AC55" s="30"/>
      <c r="AD55" s="146">
        <v>1915</v>
      </c>
      <c r="AE55" s="713" t="s">
        <v>99</v>
      </c>
      <c r="AF55" s="713" t="s">
        <v>99</v>
      </c>
      <c r="AG55" s="835" t="e">
        <f t="shared" si="2"/>
        <v>#VALUE!</v>
      </c>
      <c r="AH55" s="713" t="s">
        <v>99</v>
      </c>
      <c r="AI55" s="735" t="s">
        <v>99</v>
      </c>
      <c r="AJ55" s="714" t="s">
        <v>99</v>
      </c>
      <c r="AK55" s="151" t="s">
        <v>99</v>
      </c>
      <c r="AL55" s="30"/>
      <c r="AM55" s="146">
        <v>1915</v>
      </c>
      <c r="AN55" s="713" t="s">
        <v>99</v>
      </c>
      <c r="AO55" s="713" t="s">
        <v>99</v>
      </c>
      <c r="AP55" s="835" t="e">
        <f t="shared" si="3"/>
        <v>#VALUE!</v>
      </c>
      <c r="AQ55" s="713" t="s">
        <v>99</v>
      </c>
      <c r="AR55" s="735" t="s">
        <v>99</v>
      </c>
      <c r="AS55" s="714">
        <v>1.1733333333333336</v>
      </c>
      <c r="AT55" s="151" t="s">
        <v>99</v>
      </c>
      <c r="AU55" s="520"/>
      <c r="AV55" s="146">
        <v>1915</v>
      </c>
      <c r="AW55" s="735"/>
      <c r="AX55" s="735"/>
      <c r="AY55" s="735"/>
      <c r="AZ55" s="849"/>
      <c r="BA55" s="735"/>
      <c r="BB55" s="735"/>
      <c r="BC55" s="735"/>
      <c r="BD55" s="149"/>
      <c r="BE55" s="149"/>
      <c r="BF55" s="151"/>
      <c r="BG55" s="142"/>
      <c r="BH55" s="143"/>
      <c r="BI55" s="146">
        <v>1915</v>
      </c>
      <c r="BJ55" s="735" t="s">
        <v>99</v>
      </c>
      <c r="BK55" s="735" t="s">
        <v>99</v>
      </c>
      <c r="BL55" s="713" t="s">
        <v>99</v>
      </c>
      <c r="BM55" s="735" t="s">
        <v>99</v>
      </c>
      <c r="BN55" s="714" t="s">
        <v>99</v>
      </c>
      <c r="BO55" s="730" t="s">
        <v>99</v>
      </c>
      <c r="BP55" s="30"/>
      <c r="BQ55" s="146">
        <v>1915</v>
      </c>
      <c r="BR55" s="669" t="s">
        <v>99</v>
      </c>
      <c r="BS55" s="669" t="s">
        <v>99</v>
      </c>
      <c r="BT55" s="713" t="s">
        <v>99</v>
      </c>
      <c r="BU55" s="669" t="s">
        <v>99</v>
      </c>
      <c r="BV55" s="714" t="s">
        <v>99</v>
      </c>
      <c r="BW55" s="152" t="s">
        <v>99</v>
      </c>
      <c r="BX55" s="152"/>
      <c r="BY55" s="146">
        <v>1915</v>
      </c>
      <c r="BZ55" s="669" t="s">
        <v>99</v>
      </c>
      <c r="CA55" s="669" t="s">
        <v>99</v>
      </c>
      <c r="CB55" s="713" t="s">
        <v>99</v>
      </c>
      <c r="CC55" s="669" t="s">
        <v>99</v>
      </c>
      <c r="CD55" s="714" t="s">
        <v>99</v>
      </c>
      <c r="CE55" s="669" t="s">
        <v>99</v>
      </c>
      <c r="CF55" s="151"/>
      <c r="CG55" s="144"/>
      <c r="CH55" s="145"/>
    </row>
    <row r="56" spans="1:86" s="18" customFormat="1" ht="13.2" x14ac:dyDescent="0.25">
      <c r="A56" s="146">
        <v>1916</v>
      </c>
      <c r="B56" s="737" t="s">
        <v>96</v>
      </c>
      <c r="C56" s="5">
        <v>53510000</v>
      </c>
      <c r="D56" s="737" t="s">
        <v>96</v>
      </c>
      <c r="E56" s="715">
        <v>11.9</v>
      </c>
      <c r="F56" s="5">
        <v>634572000</v>
      </c>
      <c r="G56" s="717">
        <v>1.43</v>
      </c>
      <c r="H56" s="718">
        <v>910057000</v>
      </c>
      <c r="I56" s="147"/>
      <c r="J56" s="148"/>
      <c r="K56" s="140"/>
      <c r="L56" s="146">
        <v>1916</v>
      </c>
      <c r="M56" s="5">
        <v>39023000</v>
      </c>
      <c r="N56" s="5">
        <v>34078000</v>
      </c>
      <c r="O56" s="835">
        <f t="shared" si="0"/>
        <v>0.87327986059503371</v>
      </c>
      <c r="P56" s="715">
        <v>13.4</v>
      </c>
      <c r="Q56" s="5">
        <v>456118000</v>
      </c>
      <c r="R56" s="721">
        <v>1.43</v>
      </c>
      <c r="S56" s="750">
        <f t="shared" si="1"/>
        <v>652248740</v>
      </c>
      <c r="T56" s="30"/>
      <c r="U56" s="146">
        <v>1916</v>
      </c>
      <c r="V56" s="669" t="s">
        <v>99</v>
      </c>
      <c r="W56" s="669" t="s">
        <v>99</v>
      </c>
      <c r="X56" s="669" t="s">
        <v>99</v>
      </c>
      <c r="Y56" s="713" t="s">
        <v>99</v>
      </c>
      <c r="Z56" s="669" t="s">
        <v>99</v>
      </c>
      <c r="AA56" s="714" t="s">
        <v>99</v>
      </c>
      <c r="AB56" s="151" t="s">
        <v>99</v>
      </c>
      <c r="AC56" s="30"/>
      <c r="AD56" s="146">
        <v>1916</v>
      </c>
      <c r="AE56" s="713" t="s">
        <v>99</v>
      </c>
      <c r="AF56" s="713" t="s">
        <v>99</v>
      </c>
      <c r="AG56" s="835" t="e">
        <f t="shared" si="2"/>
        <v>#VALUE!</v>
      </c>
      <c r="AH56" s="713" t="s">
        <v>99</v>
      </c>
      <c r="AI56" s="735" t="s">
        <v>99</v>
      </c>
      <c r="AJ56" s="714" t="s">
        <v>99</v>
      </c>
      <c r="AK56" s="151" t="s">
        <v>99</v>
      </c>
      <c r="AL56" s="30"/>
      <c r="AM56" s="146">
        <v>1916</v>
      </c>
      <c r="AN56" s="713" t="s">
        <v>99</v>
      </c>
      <c r="AO56" s="713" t="s">
        <v>99</v>
      </c>
      <c r="AP56" s="835" t="e">
        <f t="shared" si="3"/>
        <v>#VALUE!</v>
      </c>
      <c r="AQ56" s="713" t="s">
        <v>99</v>
      </c>
      <c r="AR56" s="735" t="s">
        <v>99</v>
      </c>
      <c r="AS56" s="714">
        <v>1.5475000000000001</v>
      </c>
      <c r="AT56" s="151" t="s">
        <v>99</v>
      </c>
      <c r="AU56" s="520"/>
      <c r="AV56" s="146">
        <v>1916</v>
      </c>
      <c r="AW56" s="735"/>
      <c r="AX56" s="735"/>
      <c r="AY56" s="735"/>
      <c r="AZ56" s="849"/>
      <c r="BA56" s="735"/>
      <c r="BB56" s="735"/>
      <c r="BC56" s="735"/>
      <c r="BD56" s="149"/>
      <c r="BE56" s="149"/>
      <c r="BF56" s="151"/>
      <c r="BG56" s="142"/>
      <c r="BH56" s="143"/>
      <c r="BI56" s="146">
        <v>1916</v>
      </c>
      <c r="BJ56" s="735" t="s">
        <v>99</v>
      </c>
      <c r="BK56" s="735" t="s">
        <v>99</v>
      </c>
      <c r="BL56" s="713" t="s">
        <v>99</v>
      </c>
      <c r="BM56" s="735" t="s">
        <v>99</v>
      </c>
      <c r="BN56" s="714" t="s">
        <v>99</v>
      </c>
      <c r="BO56" s="730" t="s">
        <v>99</v>
      </c>
      <c r="BP56" s="30"/>
      <c r="BQ56" s="146">
        <v>1916</v>
      </c>
      <c r="BR56" s="669" t="s">
        <v>99</v>
      </c>
      <c r="BS56" s="669" t="s">
        <v>99</v>
      </c>
      <c r="BT56" s="713" t="s">
        <v>99</v>
      </c>
      <c r="BU56" s="669" t="s">
        <v>99</v>
      </c>
      <c r="BV56" s="714" t="s">
        <v>99</v>
      </c>
      <c r="BW56" s="152" t="s">
        <v>99</v>
      </c>
      <c r="BX56" s="152"/>
      <c r="BY56" s="146">
        <v>1916</v>
      </c>
      <c r="BZ56" s="669" t="s">
        <v>99</v>
      </c>
      <c r="CA56" s="669" t="s">
        <v>99</v>
      </c>
      <c r="CB56" s="713" t="s">
        <v>99</v>
      </c>
      <c r="CC56" s="669" t="s">
        <v>99</v>
      </c>
      <c r="CD56" s="714" t="s">
        <v>99</v>
      </c>
      <c r="CE56" s="669" t="s">
        <v>99</v>
      </c>
      <c r="CF56" s="151"/>
      <c r="CG56" s="144"/>
      <c r="CH56" s="145"/>
    </row>
    <row r="57" spans="1:86" s="18" customFormat="1" ht="13.2" x14ac:dyDescent="0.25">
      <c r="A57" s="146">
        <v>1917</v>
      </c>
      <c r="B57" s="737" t="s">
        <v>96</v>
      </c>
      <c r="C57" s="5">
        <v>46787000</v>
      </c>
      <c r="D57" s="737" t="s">
        <v>96</v>
      </c>
      <c r="E57" s="715">
        <v>13.2</v>
      </c>
      <c r="F57" s="5">
        <v>619790000</v>
      </c>
      <c r="G57" s="717">
        <v>2.04</v>
      </c>
      <c r="H57" s="718">
        <v>1268989000</v>
      </c>
      <c r="I57" s="147"/>
      <c r="J57" s="148"/>
      <c r="K57" s="140"/>
      <c r="L57" s="146">
        <v>1917</v>
      </c>
      <c r="M57" s="5">
        <v>40918000</v>
      </c>
      <c r="N57" s="5">
        <v>26825000</v>
      </c>
      <c r="O57" s="835">
        <f t="shared" si="0"/>
        <v>0.65557945158609898</v>
      </c>
      <c r="P57" s="715">
        <v>14.5</v>
      </c>
      <c r="Q57" s="5">
        <v>389956000</v>
      </c>
      <c r="R57" s="721">
        <v>2.04</v>
      </c>
      <c r="S57" s="750">
        <f t="shared" si="1"/>
        <v>795510240</v>
      </c>
      <c r="T57" s="30"/>
      <c r="U57" s="146">
        <v>1917</v>
      </c>
      <c r="V57" s="669" t="s">
        <v>99</v>
      </c>
      <c r="W57" s="669" t="s">
        <v>99</v>
      </c>
      <c r="X57" s="669" t="s">
        <v>99</v>
      </c>
      <c r="Y57" s="713" t="s">
        <v>99</v>
      </c>
      <c r="Z57" s="669" t="s">
        <v>99</v>
      </c>
      <c r="AA57" s="714" t="s">
        <v>99</v>
      </c>
      <c r="AB57" s="151" t="s">
        <v>99</v>
      </c>
      <c r="AC57" s="30"/>
      <c r="AD57" s="146">
        <v>1917</v>
      </c>
      <c r="AE57" s="713" t="s">
        <v>99</v>
      </c>
      <c r="AF57" s="713" t="s">
        <v>99</v>
      </c>
      <c r="AG57" s="835" t="e">
        <f t="shared" si="2"/>
        <v>#VALUE!</v>
      </c>
      <c r="AH57" s="713" t="s">
        <v>99</v>
      </c>
      <c r="AI57" s="735" t="s">
        <v>99</v>
      </c>
      <c r="AJ57" s="714" t="s">
        <v>99</v>
      </c>
      <c r="AK57" s="151" t="s">
        <v>99</v>
      </c>
      <c r="AL57" s="30"/>
      <c r="AM57" s="146">
        <v>1917</v>
      </c>
      <c r="AN57" s="713" t="s">
        <v>99</v>
      </c>
      <c r="AO57" s="713" t="s">
        <v>99</v>
      </c>
      <c r="AP57" s="835" t="e">
        <f t="shared" si="3"/>
        <v>#VALUE!</v>
      </c>
      <c r="AQ57" s="713" t="s">
        <v>99</v>
      </c>
      <c r="AR57" s="735" t="s">
        <v>99</v>
      </c>
      <c r="AS57" s="714">
        <v>1.915</v>
      </c>
      <c r="AT57" s="151" t="s">
        <v>99</v>
      </c>
      <c r="AU57" s="520"/>
      <c r="AV57" s="146">
        <v>1917</v>
      </c>
      <c r="AW57" s="735"/>
      <c r="AX57" s="735"/>
      <c r="AY57" s="735"/>
      <c r="AZ57" s="849"/>
      <c r="BA57" s="735"/>
      <c r="BB57" s="735"/>
      <c r="BC57" s="735"/>
      <c r="BD57" s="149"/>
      <c r="BE57" s="149"/>
      <c r="BF57" s="151"/>
      <c r="BG57" s="142"/>
      <c r="BH57" s="143"/>
      <c r="BI57" s="146">
        <v>1917</v>
      </c>
      <c r="BJ57" s="735" t="s">
        <v>99</v>
      </c>
      <c r="BK57" s="735" t="s">
        <v>99</v>
      </c>
      <c r="BL57" s="713" t="s">
        <v>99</v>
      </c>
      <c r="BM57" s="735" t="s">
        <v>99</v>
      </c>
      <c r="BN57" s="714" t="s">
        <v>99</v>
      </c>
      <c r="BO57" s="730" t="s">
        <v>99</v>
      </c>
      <c r="BP57" s="30"/>
      <c r="BQ57" s="146">
        <v>1917</v>
      </c>
      <c r="BR57" s="669" t="s">
        <v>99</v>
      </c>
      <c r="BS57" s="669" t="s">
        <v>99</v>
      </c>
      <c r="BT57" s="713" t="s">
        <v>99</v>
      </c>
      <c r="BU57" s="669" t="s">
        <v>99</v>
      </c>
      <c r="BV57" s="714" t="s">
        <v>99</v>
      </c>
      <c r="BW57" s="152" t="s">
        <v>99</v>
      </c>
      <c r="BX57" s="152"/>
      <c r="BY57" s="146">
        <v>1917</v>
      </c>
      <c r="BZ57" s="669" t="s">
        <v>99</v>
      </c>
      <c r="CA57" s="669" t="s">
        <v>99</v>
      </c>
      <c r="CB57" s="713" t="s">
        <v>99</v>
      </c>
      <c r="CC57" s="669" t="s">
        <v>99</v>
      </c>
      <c r="CD57" s="714" t="s">
        <v>99</v>
      </c>
      <c r="CE57" s="669" t="s">
        <v>99</v>
      </c>
      <c r="CF57" s="151"/>
      <c r="CG57" s="144"/>
      <c r="CH57" s="145"/>
    </row>
    <row r="58" spans="1:86" s="18" customFormat="1" ht="13.2" x14ac:dyDescent="0.25">
      <c r="A58" s="146">
        <v>1918</v>
      </c>
      <c r="B58" s="737" t="s">
        <v>96</v>
      </c>
      <c r="C58" s="5">
        <v>61068000</v>
      </c>
      <c r="D58" s="737" t="s">
        <v>96</v>
      </c>
      <c r="E58" s="715">
        <v>14.8</v>
      </c>
      <c r="F58" s="5">
        <v>904130000</v>
      </c>
      <c r="G58" s="717">
        <v>2.0499999999999998</v>
      </c>
      <c r="H58" s="718">
        <v>1853063000</v>
      </c>
      <c r="I58" s="147"/>
      <c r="J58" s="148"/>
      <c r="K58" s="140"/>
      <c r="L58" s="146">
        <v>1918</v>
      </c>
      <c r="M58" s="5">
        <v>43399000</v>
      </c>
      <c r="N58" s="5">
        <v>37171000</v>
      </c>
      <c r="O58" s="835">
        <f t="shared" si="0"/>
        <v>0.85649438927164223</v>
      </c>
      <c r="P58" s="715">
        <v>15</v>
      </c>
      <c r="Q58" s="5">
        <v>556506000</v>
      </c>
      <c r="R58" s="721">
        <v>2.0499999999999998</v>
      </c>
      <c r="S58" s="750">
        <f t="shared" si="1"/>
        <v>1140837300</v>
      </c>
      <c r="T58" s="30"/>
      <c r="U58" s="146">
        <v>1918</v>
      </c>
      <c r="V58" s="669" t="s">
        <v>99</v>
      </c>
      <c r="W58" s="669" t="s">
        <v>99</v>
      </c>
      <c r="X58" s="669" t="s">
        <v>99</v>
      </c>
      <c r="Y58" s="713" t="s">
        <v>99</v>
      </c>
      <c r="Z58" s="669" t="s">
        <v>99</v>
      </c>
      <c r="AA58" s="714" t="s">
        <v>99</v>
      </c>
      <c r="AB58" s="151" t="s">
        <v>99</v>
      </c>
      <c r="AC58" s="30"/>
      <c r="AD58" s="146">
        <v>1918</v>
      </c>
      <c r="AE58" s="713" t="s">
        <v>99</v>
      </c>
      <c r="AF58" s="713" t="s">
        <v>99</v>
      </c>
      <c r="AG58" s="835" t="e">
        <f t="shared" si="2"/>
        <v>#VALUE!</v>
      </c>
      <c r="AH58" s="713" t="s">
        <v>99</v>
      </c>
      <c r="AI58" s="735" t="s">
        <v>99</v>
      </c>
      <c r="AJ58" s="714" t="s">
        <v>99</v>
      </c>
      <c r="AK58" s="151" t="s">
        <v>99</v>
      </c>
      <c r="AL58" s="30"/>
      <c r="AM58" s="146">
        <v>1918</v>
      </c>
      <c r="AN58" s="713" t="s">
        <v>99</v>
      </c>
      <c r="AO58" s="713" t="s">
        <v>99</v>
      </c>
      <c r="AP58" s="835" t="e">
        <f t="shared" si="3"/>
        <v>#VALUE!</v>
      </c>
      <c r="AQ58" s="713" t="s">
        <v>99</v>
      </c>
      <c r="AR58" s="735" t="s">
        <v>99</v>
      </c>
      <c r="AS58" s="714">
        <v>2.1291666666666664</v>
      </c>
      <c r="AT58" s="151" t="s">
        <v>99</v>
      </c>
      <c r="AU58" s="520"/>
      <c r="AV58" s="146">
        <v>1918</v>
      </c>
      <c r="AW58" s="735"/>
      <c r="AX58" s="735"/>
      <c r="AY58" s="735"/>
      <c r="AZ58" s="849"/>
      <c r="BA58" s="735"/>
      <c r="BB58" s="735"/>
      <c r="BC58" s="735"/>
      <c r="BD58" s="149"/>
      <c r="BE58" s="149"/>
      <c r="BF58" s="151"/>
      <c r="BG58" s="142"/>
      <c r="BH58" s="143"/>
      <c r="BI58" s="146">
        <v>1918</v>
      </c>
      <c r="BJ58" s="735" t="s">
        <v>99</v>
      </c>
      <c r="BK58" s="735" t="s">
        <v>99</v>
      </c>
      <c r="BL58" s="713" t="s">
        <v>99</v>
      </c>
      <c r="BM58" s="735" t="s">
        <v>99</v>
      </c>
      <c r="BN58" s="714" t="s">
        <v>99</v>
      </c>
      <c r="BO58" s="730" t="s">
        <v>99</v>
      </c>
      <c r="BP58" s="30"/>
      <c r="BQ58" s="146">
        <v>1918</v>
      </c>
      <c r="BR58" s="669" t="s">
        <v>99</v>
      </c>
      <c r="BS58" s="669" t="s">
        <v>99</v>
      </c>
      <c r="BT58" s="713" t="s">
        <v>99</v>
      </c>
      <c r="BU58" s="669" t="s">
        <v>99</v>
      </c>
      <c r="BV58" s="714" t="s">
        <v>99</v>
      </c>
      <c r="BW58" s="152" t="s">
        <v>99</v>
      </c>
      <c r="BX58" s="152"/>
      <c r="BY58" s="146">
        <v>1918</v>
      </c>
      <c r="BZ58" s="669" t="s">
        <v>99</v>
      </c>
      <c r="CA58" s="669" t="s">
        <v>99</v>
      </c>
      <c r="CB58" s="713" t="s">
        <v>99</v>
      </c>
      <c r="CC58" s="669" t="s">
        <v>99</v>
      </c>
      <c r="CD58" s="714" t="s">
        <v>99</v>
      </c>
      <c r="CE58" s="669" t="s">
        <v>99</v>
      </c>
      <c r="CF58" s="151"/>
      <c r="CG58" s="144"/>
      <c r="CH58" s="145"/>
    </row>
    <row r="59" spans="1:86" s="18" customFormat="1" ht="13.2" x14ac:dyDescent="0.25">
      <c r="A59" s="146">
        <v>1919</v>
      </c>
      <c r="B59" s="5">
        <v>77440000</v>
      </c>
      <c r="C59" s="5">
        <v>73700000</v>
      </c>
      <c r="D59" s="835">
        <f>C59/B59</f>
        <v>0.95170454545454541</v>
      </c>
      <c r="E59" s="715">
        <v>12.9</v>
      </c>
      <c r="F59" s="5">
        <v>952097000</v>
      </c>
      <c r="G59" s="717">
        <v>2.16</v>
      </c>
      <c r="H59" s="718">
        <v>2059421000</v>
      </c>
      <c r="I59" s="147"/>
      <c r="J59" s="148"/>
      <c r="K59" s="140"/>
      <c r="L59" s="146">
        <v>1919</v>
      </c>
      <c r="M59" s="5">
        <v>51391000</v>
      </c>
      <c r="N59" s="5">
        <v>50404000</v>
      </c>
      <c r="O59" s="835">
        <f t="shared" si="0"/>
        <v>0.98079430250432953</v>
      </c>
      <c r="P59" s="715">
        <v>14.8</v>
      </c>
      <c r="Q59" s="5">
        <v>748460000</v>
      </c>
      <c r="R59" s="717">
        <v>2.1</v>
      </c>
      <c r="S59" s="750">
        <f t="shared" si="1"/>
        <v>1571766000</v>
      </c>
      <c r="T59" s="30"/>
      <c r="U59" s="146">
        <v>1919</v>
      </c>
      <c r="V59" s="669" t="s">
        <v>99</v>
      </c>
      <c r="W59" s="669" t="s">
        <v>99</v>
      </c>
      <c r="X59" s="669" t="s">
        <v>99</v>
      </c>
      <c r="Y59" s="713" t="s">
        <v>99</v>
      </c>
      <c r="Z59" s="5">
        <v>330828000</v>
      </c>
      <c r="AA59" s="714" t="s">
        <v>99</v>
      </c>
      <c r="AB59" s="751">
        <f>Z59*R59</f>
        <v>694738800</v>
      </c>
      <c r="AC59" s="30"/>
      <c r="AD59" s="146">
        <v>1919</v>
      </c>
      <c r="AE59" s="713" t="s">
        <v>99</v>
      </c>
      <c r="AF59" s="713" t="s">
        <v>99</v>
      </c>
      <c r="AG59" s="835" t="e">
        <f t="shared" si="2"/>
        <v>#VALUE!</v>
      </c>
      <c r="AH59" s="713" t="s">
        <v>99</v>
      </c>
      <c r="AI59" s="5">
        <v>356925000</v>
      </c>
      <c r="AJ59" s="714" t="s">
        <v>99</v>
      </c>
      <c r="AK59" s="150" t="s">
        <v>99</v>
      </c>
      <c r="AL59" s="32"/>
      <c r="AM59" s="146">
        <v>1919</v>
      </c>
      <c r="AN59" s="713" t="s">
        <v>99</v>
      </c>
      <c r="AO59" s="713" t="s">
        <v>99</v>
      </c>
      <c r="AP59" s="835" t="e">
        <f t="shared" si="3"/>
        <v>#VALUE!</v>
      </c>
      <c r="AQ59" s="713" t="s">
        <v>99</v>
      </c>
      <c r="AR59" s="713" t="s">
        <v>99</v>
      </c>
      <c r="AS59" s="714">
        <v>1.7199999999999998</v>
      </c>
      <c r="AT59" s="150" t="s">
        <v>99</v>
      </c>
      <c r="AU59" s="667"/>
      <c r="AV59" s="146">
        <v>1919</v>
      </c>
      <c r="AW59" s="850"/>
      <c r="AX59" s="850"/>
      <c r="AY59" s="851"/>
      <c r="AZ59" s="852"/>
      <c r="BA59" s="850"/>
      <c r="BB59" s="850"/>
      <c r="BC59" s="850"/>
      <c r="BD59" s="853"/>
      <c r="BE59" s="853"/>
      <c r="BF59" s="141"/>
      <c r="BG59" s="142"/>
      <c r="BH59" s="143"/>
      <c r="BI59" s="146">
        <v>1919</v>
      </c>
      <c r="BJ59" s="291"/>
      <c r="BK59" s="5">
        <v>19612000</v>
      </c>
      <c r="BL59" s="715">
        <v>9</v>
      </c>
      <c r="BM59" s="5">
        <v>176253000</v>
      </c>
      <c r="BN59" s="714" t="s">
        <v>99</v>
      </c>
      <c r="BO59" s="730" t="s">
        <v>99</v>
      </c>
      <c r="BP59" s="30"/>
      <c r="BQ59" s="146">
        <v>1919</v>
      </c>
      <c r="BR59" s="669" t="s">
        <v>99</v>
      </c>
      <c r="BS59" s="669" t="s">
        <v>99</v>
      </c>
      <c r="BT59" s="713" t="s">
        <v>99</v>
      </c>
      <c r="BU59" s="5">
        <v>141263000</v>
      </c>
      <c r="BV59" s="714" t="s">
        <v>99</v>
      </c>
      <c r="BW59" s="152" t="s">
        <v>99</v>
      </c>
      <c r="BX59" s="152"/>
      <c r="BY59" s="146">
        <v>1919</v>
      </c>
      <c r="BZ59" s="669" t="s">
        <v>99</v>
      </c>
      <c r="CA59" s="5">
        <v>3684000</v>
      </c>
      <c r="CB59" s="715">
        <v>7.4</v>
      </c>
      <c r="CC59" s="291">
        <v>27384000</v>
      </c>
      <c r="CD59" s="714" t="s">
        <v>99</v>
      </c>
      <c r="CE59" s="716"/>
      <c r="CF59" s="141"/>
      <c r="CG59" s="144"/>
      <c r="CH59" s="145"/>
    </row>
    <row r="60" spans="1:86" s="18" customFormat="1" ht="13.2" x14ac:dyDescent="0.25">
      <c r="A60" s="146">
        <v>1920</v>
      </c>
      <c r="B60" s="5">
        <v>67977000</v>
      </c>
      <c r="C60" s="5">
        <v>62358000</v>
      </c>
      <c r="D60" s="835">
        <f t="shared" ref="D60:D123" si="4">C60/B60</f>
        <v>0.9173396884240258</v>
      </c>
      <c r="E60" s="715">
        <v>13.5</v>
      </c>
      <c r="F60" s="5">
        <v>843277000</v>
      </c>
      <c r="G60" s="717">
        <v>1.82</v>
      </c>
      <c r="H60" s="718">
        <v>1540530000</v>
      </c>
      <c r="I60" s="147"/>
      <c r="J60" s="148"/>
      <c r="K60" s="140"/>
      <c r="L60" s="146">
        <v>1920</v>
      </c>
      <c r="M60" s="5">
        <v>45505000</v>
      </c>
      <c r="N60" s="5">
        <v>40409000</v>
      </c>
      <c r="O60" s="835">
        <f t="shared" si="0"/>
        <v>0.88801230633996264</v>
      </c>
      <c r="P60" s="715">
        <v>15.2</v>
      </c>
      <c r="Q60" s="5">
        <v>613227000</v>
      </c>
      <c r="R60" s="717">
        <v>1.48</v>
      </c>
      <c r="S60" s="750">
        <f t="shared" si="1"/>
        <v>907575960</v>
      </c>
      <c r="T60" s="30"/>
      <c r="U60" s="146">
        <v>1920</v>
      </c>
      <c r="V60" s="669" t="s">
        <v>99</v>
      </c>
      <c r="W60" s="669" t="s">
        <v>99</v>
      </c>
      <c r="X60" s="669" t="s">
        <v>99</v>
      </c>
      <c r="Y60" s="713" t="s">
        <v>99</v>
      </c>
      <c r="Z60" s="5">
        <v>320937000</v>
      </c>
      <c r="AA60" s="714" t="s">
        <v>99</v>
      </c>
      <c r="AB60" s="751">
        <f t="shared" ref="AB60:AB87" si="5">Z60*R60</f>
        <v>474986760</v>
      </c>
      <c r="AC60" s="30"/>
      <c r="AD60" s="146">
        <v>1920</v>
      </c>
      <c r="AE60" s="713" t="s">
        <v>99</v>
      </c>
      <c r="AF60" s="713" t="s">
        <v>99</v>
      </c>
      <c r="AG60" s="835" t="e">
        <f t="shared" si="2"/>
        <v>#VALUE!</v>
      </c>
      <c r="AH60" s="713" t="s">
        <v>99</v>
      </c>
      <c r="AI60" s="5">
        <v>239649000</v>
      </c>
      <c r="AJ60" s="714" t="s">
        <v>99</v>
      </c>
      <c r="AK60" s="150" t="s">
        <v>99</v>
      </c>
      <c r="AL60" s="32"/>
      <c r="AM60" s="146">
        <v>1920</v>
      </c>
      <c r="AN60" s="713" t="s">
        <v>99</v>
      </c>
      <c r="AO60" s="713" t="s">
        <v>99</v>
      </c>
      <c r="AP60" s="835" t="e">
        <f t="shared" si="3"/>
        <v>#VALUE!</v>
      </c>
      <c r="AQ60" s="713" t="s">
        <v>99</v>
      </c>
      <c r="AR60" s="713" t="s">
        <v>99</v>
      </c>
      <c r="AS60" s="714">
        <v>1.4125000000000003</v>
      </c>
      <c r="AT60" s="150" t="s">
        <v>99</v>
      </c>
      <c r="AU60" s="667"/>
      <c r="AV60" s="146">
        <v>1920</v>
      </c>
      <c r="AW60" s="850"/>
      <c r="AX60" s="850"/>
      <c r="AY60" s="851"/>
      <c r="AZ60" s="852"/>
      <c r="BA60" s="850"/>
      <c r="BB60" s="850"/>
      <c r="BC60" s="850"/>
      <c r="BD60" s="853"/>
      <c r="BE60" s="853"/>
      <c r="BF60" s="141"/>
      <c r="BG60" s="142"/>
      <c r="BH60" s="143"/>
      <c r="BI60" s="146">
        <v>1920</v>
      </c>
      <c r="BJ60" s="291"/>
      <c r="BK60" s="5">
        <v>17917000</v>
      </c>
      <c r="BL60" s="715">
        <v>10.6</v>
      </c>
      <c r="BM60" s="5">
        <v>190732000</v>
      </c>
      <c r="BN60" s="714" t="s">
        <v>99</v>
      </c>
      <c r="BO60" s="730" t="s">
        <v>99</v>
      </c>
      <c r="BP60" s="30"/>
      <c r="BQ60" s="146">
        <v>1920</v>
      </c>
      <c r="BR60" s="669" t="s">
        <v>99</v>
      </c>
      <c r="BS60" s="669" t="s">
        <v>99</v>
      </c>
      <c r="BT60" s="713" t="s">
        <v>99</v>
      </c>
      <c r="BU60" s="5">
        <v>151518000</v>
      </c>
      <c r="BV60" s="714" t="s">
        <v>99</v>
      </c>
      <c r="BW60" s="152" t="s">
        <v>99</v>
      </c>
      <c r="BX60" s="152"/>
      <c r="BY60" s="146">
        <v>1920</v>
      </c>
      <c r="BZ60" s="669" t="s">
        <v>99</v>
      </c>
      <c r="CA60" s="5">
        <v>4032000</v>
      </c>
      <c r="CB60" s="715">
        <v>9.8000000000000007</v>
      </c>
      <c r="CC60" s="291">
        <v>39318000</v>
      </c>
      <c r="CD60" s="714" t="s">
        <v>99</v>
      </c>
      <c r="CE60" s="716"/>
      <c r="CF60" s="141"/>
      <c r="CG60" s="144"/>
      <c r="CH60" s="145"/>
    </row>
    <row r="61" spans="1:86" s="18" customFormat="1" ht="13.2" x14ac:dyDescent="0.25">
      <c r="A61" s="146">
        <v>1921</v>
      </c>
      <c r="B61" s="5">
        <v>67681000</v>
      </c>
      <c r="C61" s="5">
        <v>64566000</v>
      </c>
      <c r="D61" s="835">
        <f t="shared" si="4"/>
        <v>0.95397526632289709</v>
      </c>
      <c r="E61" s="715">
        <v>12.7</v>
      </c>
      <c r="F61" s="5">
        <v>818964000</v>
      </c>
      <c r="G61" s="717">
        <v>1.03</v>
      </c>
      <c r="H61" s="718">
        <v>843453000</v>
      </c>
      <c r="I61" s="147"/>
      <c r="J61" s="148"/>
      <c r="K61" s="140"/>
      <c r="L61" s="146">
        <v>1921</v>
      </c>
      <c r="M61" s="5">
        <v>45479000</v>
      </c>
      <c r="N61" s="5">
        <v>43160000</v>
      </c>
      <c r="O61" s="835">
        <f t="shared" si="0"/>
        <v>0.94900943292508633</v>
      </c>
      <c r="P61" s="715">
        <v>14</v>
      </c>
      <c r="Q61" s="5">
        <v>602793000</v>
      </c>
      <c r="R61" s="717">
        <v>0.94499999999999995</v>
      </c>
      <c r="S61" s="750">
        <f t="shared" si="1"/>
        <v>569639385</v>
      </c>
      <c r="T61" s="30"/>
      <c r="U61" s="146">
        <v>1921</v>
      </c>
      <c r="V61" s="669" t="s">
        <v>99</v>
      </c>
      <c r="W61" s="669" t="s">
        <v>99</v>
      </c>
      <c r="X61" s="669" t="s">
        <v>99</v>
      </c>
      <c r="Y61" s="713" t="s">
        <v>99</v>
      </c>
      <c r="Z61" s="5">
        <v>323465000</v>
      </c>
      <c r="AA61" s="714" t="s">
        <v>99</v>
      </c>
      <c r="AB61" s="751">
        <f t="shared" si="5"/>
        <v>305674425</v>
      </c>
      <c r="AC61" s="30"/>
      <c r="AD61" s="146">
        <v>1921</v>
      </c>
      <c r="AE61" s="713" t="s">
        <v>99</v>
      </c>
      <c r="AF61" s="713" t="s">
        <v>99</v>
      </c>
      <c r="AG61" s="835" t="e">
        <f t="shared" si="2"/>
        <v>#VALUE!</v>
      </c>
      <c r="AH61" s="713" t="s">
        <v>99</v>
      </c>
      <c r="AI61" s="5">
        <v>222381000</v>
      </c>
      <c r="AJ61" s="714" t="s">
        <v>99</v>
      </c>
      <c r="AK61" s="150" t="s">
        <v>99</v>
      </c>
      <c r="AL61" s="32"/>
      <c r="AM61" s="146">
        <v>1921</v>
      </c>
      <c r="AN61" s="713" t="s">
        <v>99</v>
      </c>
      <c r="AO61" s="713" t="s">
        <v>99</v>
      </c>
      <c r="AP61" s="835" t="e">
        <f t="shared" si="3"/>
        <v>#VALUE!</v>
      </c>
      <c r="AQ61" s="713" t="s">
        <v>99</v>
      </c>
      <c r="AR61" s="713" t="s">
        <v>99</v>
      </c>
      <c r="AS61" s="714">
        <v>0.89416666666666667</v>
      </c>
      <c r="AT61" s="150" t="s">
        <v>99</v>
      </c>
      <c r="AU61" s="667"/>
      <c r="AV61" s="146">
        <v>1921</v>
      </c>
      <c r="AW61" s="850"/>
      <c r="AX61" s="850"/>
      <c r="AY61" s="851"/>
      <c r="AZ61" s="852"/>
      <c r="BA61" s="850"/>
      <c r="BB61" s="850"/>
      <c r="BC61" s="850"/>
      <c r="BD61" s="853"/>
      <c r="BE61" s="853"/>
      <c r="BF61" s="141"/>
      <c r="BG61" s="142"/>
      <c r="BH61" s="143"/>
      <c r="BI61" s="146">
        <v>1921</v>
      </c>
      <c r="BJ61" s="291"/>
      <c r="BK61" s="5">
        <v>15777000</v>
      </c>
      <c r="BL61" s="715">
        <v>10.5</v>
      </c>
      <c r="BM61" s="5">
        <v>166215000</v>
      </c>
      <c r="BN61" s="714" t="s">
        <v>99</v>
      </c>
      <c r="BO61" s="730" t="s">
        <v>99</v>
      </c>
      <c r="BP61" s="30"/>
      <c r="BQ61" s="146">
        <v>1921</v>
      </c>
      <c r="BR61" s="669" t="s">
        <v>99</v>
      </c>
      <c r="BS61" s="669" t="s">
        <v>99</v>
      </c>
      <c r="BT61" s="713" t="s">
        <v>99</v>
      </c>
      <c r="BU61" s="5">
        <v>131587000</v>
      </c>
      <c r="BV61" s="714" t="s">
        <v>99</v>
      </c>
      <c r="BW61" s="152" t="s">
        <v>99</v>
      </c>
      <c r="BX61" s="152"/>
      <c r="BY61" s="146">
        <v>1921</v>
      </c>
      <c r="BZ61" s="669" t="s">
        <v>99</v>
      </c>
      <c r="CA61" s="5">
        <v>5629000</v>
      </c>
      <c r="CB61" s="715">
        <v>8.9</v>
      </c>
      <c r="CC61" s="291">
        <v>49956000</v>
      </c>
      <c r="CD61" s="714" t="s">
        <v>99</v>
      </c>
      <c r="CE61" s="716"/>
      <c r="CF61" s="141"/>
      <c r="CG61" s="144"/>
      <c r="CH61" s="145"/>
    </row>
    <row r="62" spans="1:86" s="18" customFormat="1" ht="13.2" x14ac:dyDescent="0.25">
      <c r="A62" s="146">
        <v>1922</v>
      </c>
      <c r="B62" s="5">
        <v>67163000</v>
      </c>
      <c r="C62" s="5">
        <v>61397000</v>
      </c>
      <c r="D62" s="835">
        <f t="shared" si="4"/>
        <v>0.91414915950746689</v>
      </c>
      <c r="E62" s="715">
        <v>13.8</v>
      </c>
      <c r="F62" s="5">
        <v>846649000</v>
      </c>
      <c r="G62" s="717">
        <v>0.96099999999999997</v>
      </c>
      <c r="H62" s="718">
        <v>817926000</v>
      </c>
      <c r="I62" s="147"/>
      <c r="J62" s="148"/>
      <c r="K62" s="140"/>
      <c r="L62" s="146">
        <v>1922</v>
      </c>
      <c r="M62" s="5">
        <v>47415000</v>
      </c>
      <c r="N62" s="5">
        <v>41649000</v>
      </c>
      <c r="O62" s="835">
        <f t="shared" si="0"/>
        <v>0.87839291363492567</v>
      </c>
      <c r="P62" s="715">
        <v>13.7</v>
      </c>
      <c r="Q62" s="5">
        <v>571459000</v>
      </c>
      <c r="R62" s="717">
        <v>1.04</v>
      </c>
      <c r="S62" s="750">
        <f t="shared" si="1"/>
        <v>594317360</v>
      </c>
      <c r="T62" s="30"/>
      <c r="U62" s="146">
        <v>1922</v>
      </c>
      <c r="V62" s="669" t="s">
        <v>99</v>
      </c>
      <c r="W62" s="669" t="s">
        <v>99</v>
      </c>
      <c r="X62" s="669" t="s">
        <v>99</v>
      </c>
      <c r="Y62" s="713" t="s">
        <v>99</v>
      </c>
      <c r="Z62" s="5">
        <v>298935000</v>
      </c>
      <c r="AA62" s="714" t="s">
        <v>99</v>
      </c>
      <c r="AB62" s="751">
        <f t="shared" si="5"/>
        <v>310892400</v>
      </c>
      <c r="AC62" s="30"/>
      <c r="AD62" s="146">
        <v>1922</v>
      </c>
      <c r="AE62" s="713" t="s">
        <v>99</v>
      </c>
      <c r="AF62" s="713" t="s">
        <v>99</v>
      </c>
      <c r="AG62" s="835" t="e">
        <f t="shared" si="2"/>
        <v>#VALUE!</v>
      </c>
      <c r="AH62" s="713" t="s">
        <v>99</v>
      </c>
      <c r="AI62" s="5">
        <v>221432000</v>
      </c>
      <c r="AJ62" s="714" t="s">
        <v>99</v>
      </c>
      <c r="AK62" s="150" t="s">
        <v>99</v>
      </c>
      <c r="AL62" s="32"/>
      <c r="AM62" s="146">
        <v>1922</v>
      </c>
      <c r="AN62" s="713" t="s">
        <v>99</v>
      </c>
      <c r="AO62" s="713" t="s">
        <v>99</v>
      </c>
      <c r="AP62" s="835" t="e">
        <f t="shared" si="3"/>
        <v>#VALUE!</v>
      </c>
      <c r="AQ62" s="713" t="s">
        <v>99</v>
      </c>
      <c r="AR62" s="713" t="s">
        <v>99</v>
      </c>
      <c r="AS62" s="714">
        <v>0.83333333333333337</v>
      </c>
      <c r="AT62" s="150" t="s">
        <v>99</v>
      </c>
      <c r="AU62" s="667"/>
      <c r="AV62" s="146">
        <v>1922</v>
      </c>
      <c r="AW62" s="850"/>
      <c r="AX62" s="850"/>
      <c r="AY62" s="851"/>
      <c r="AZ62" s="852"/>
      <c r="BA62" s="850"/>
      <c r="BB62" s="850"/>
      <c r="BC62" s="850"/>
      <c r="BD62" s="853"/>
      <c r="BE62" s="853"/>
      <c r="BF62" s="141"/>
      <c r="BG62" s="142"/>
      <c r="BH62" s="143"/>
      <c r="BI62" s="146">
        <v>1922</v>
      </c>
      <c r="BJ62" s="291"/>
      <c r="BK62" s="5">
        <v>14368000</v>
      </c>
      <c r="BL62" s="715">
        <v>13.7</v>
      </c>
      <c r="BM62" s="5">
        <v>197046000</v>
      </c>
      <c r="BN62" s="714" t="s">
        <v>99</v>
      </c>
      <c r="BO62" s="730" t="s">
        <v>99</v>
      </c>
      <c r="BP62" s="30"/>
      <c r="BQ62" s="146">
        <v>1922</v>
      </c>
      <c r="BR62" s="669" t="s">
        <v>99</v>
      </c>
      <c r="BS62" s="669" t="s">
        <v>99</v>
      </c>
      <c r="BT62" s="713" t="s">
        <v>99</v>
      </c>
      <c r="BU62" s="5">
        <v>169809000</v>
      </c>
      <c r="BV62" s="714" t="s">
        <v>99</v>
      </c>
      <c r="BW62" s="152" t="s">
        <v>99</v>
      </c>
      <c r="BX62" s="152"/>
      <c r="BY62" s="146">
        <v>1922</v>
      </c>
      <c r="BZ62" s="669" t="s">
        <v>99</v>
      </c>
      <c r="CA62" s="5">
        <v>5380000</v>
      </c>
      <c r="CB62" s="715">
        <v>14.5</v>
      </c>
      <c r="CC62" s="291">
        <v>78144000</v>
      </c>
      <c r="CD62" s="714" t="s">
        <v>99</v>
      </c>
      <c r="CE62" s="716"/>
      <c r="CF62" s="141"/>
      <c r="CG62" s="144"/>
      <c r="CH62" s="145"/>
    </row>
    <row r="63" spans="1:86" s="18" customFormat="1" ht="13.2" x14ac:dyDescent="0.25">
      <c r="A63" s="146">
        <v>1923</v>
      </c>
      <c r="B63" s="5">
        <v>64590000</v>
      </c>
      <c r="C63" s="5">
        <v>56920000</v>
      </c>
      <c r="D63" s="835">
        <f t="shared" si="4"/>
        <v>0.8812509676420498</v>
      </c>
      <c r="E63" s="715">
        <v>13.3</v>
      </c>
      <c r="F63" s="5">
        <v>759482000</v>
      </c>
      <c r="G63" s="717">
        <v>0.92300000000000004</v>
      </c>
      <c r="H63" s="718">
        <v>703280000</v>
      </c>
      <c r="I63" s="147"/>
      <c r="J63" s="148"/>
      <c r="K63" s="140"/>
      <c r="L63" s="146">
        <v>1923</v>
      </c>
      <c r="M63" s="5">
        <v>45488000</v>
      </c>
      <c r="N63" s="5">
        <v>38712000</v>
      </c>
      <c r="O63" s="835">
        <f t="shared" si="0"/>
        <v>0.85103763629968343</v>
      </c>
      <c r="P63" s="715">
        <v>14.3</v>
      </c>
      <c r="Q63" s="5">
        <v>555299000</v>
      </c>
      <c r="R63" s="717">
        <v>0.94499999999999995</v>
      </c>
      <c r="S63" s="750">
        <f t="shared" si="1"/>
        <v>524757555</v>
      </c>
      <c r="T63" s="30"/>
      <c r="U63" s="146">
        <v>1923</v>
      </c>
      <c r="V63" s="669" t="s">
        <v>99</v>
      </c>
      <c r="W63" s="669" t="s">
        <v>99</v>
      </c>
      <c r="X63" s="669" t="s">
        <v>99</v>
      </c>
      <c r="Y63" s="713" t="s">
        <v>99</v>
      </c>
      <c r="Z63" s="5">
        <v>258817000</v>
      </c>
      <c r="AA63" s="714" t="s">
        <v>99</v>
      </c>
      <c r="AB63" s="751">
        <f t="shared" si="5"/>
        <v>244582065</v>
      </c>
      <c r="AC63" s="30"/>
      <c r="AD63" s="146">
        <v>1923</v>
      </c>
      <c r="AE63" s="713" t="s">
        <v>99</v>
      </c>
      <c r="AF63" s="713" t="s">
        <v>99</v>
      </c>
      <c r="AG63" s="835" t="e">
        <f t="shared" si="2"/>
        <v>#VALUE!</v>
      </c>
      <c r="AH63" s="713" t="s">
        <v>99</v>
      </c>
      <c r="AI63" s="5">
        <v>237248000</v>
      </c>
      <c r="AJ63" s="714" t="s">
        <v>99</v>
      </c>
      <c r="AK63" s="150" t="s">
        <v>99</v>
      </c>
      <c r="AL63" s="32"/>
      <c r="AM63" s="146">
        <v>1923</v>
      </c>
      <c r="AN63" s="713" t="s">
        <v>99</v>
      </c>
      <c r="AO63" s="713" t="s">
        <v>99</v>
      </c>
      <c r="AP63" s="835" t="e">
        <f t="shared" si="3"/>
        <v>#VALUE!</v>
      </c>
      <c r="AQ63" s="713" t="s">
        <v>99</v>
      </c>
      <c r="AR63" s="713" t="s">
        <v>99</v>
      </c>
      <c r="AS63" s="714">
        <v>1.1391666666666667</v>
      </c>
      <c r="AT63" s="150" t="s">
        <v>99</v>
      </c>
      <c r="AU63" s="667"/>
      <c r="AV63" s="146">
        <v>1923</v>
      </c>
      <c r="AW63" s="850"/>
      <c r="AX63" s="850"/>
      <c r="AY63" s="851"/>
      <c r="AZ63" s="852"/>
      <c r="BA63" s="850"/>
      <c r="BB63" s="850"/>
      <c r="BC63" s="850"/>
      <c r="BD63" s="853"/>
      <c r="BE63" s="853"/>
      <c r="BF63" s="141"/>
      <c r="BG63" s="142"/>
      <c r="BH63" s="143"/>
      <c r="BI63" s="146">
        <v>1923</v>
      </c>
      <c r="BJ63" s="291"/>
      <c r="BK63" s="5">
        <v>14272000</v>
      </c>
      <c r="BL63" s="715">
        <v>11.7</v>
      </c>
      <c r="BM63" s="5">
        <v>166528000</v>
      </c>
      <c r="BN63" s="714" t="s">
        <v>99</v>
      </c>
      <c r="BO63" s="730" t="s">
        <v>99</v>
      </c>
      <c r="BP63" s="30"/>
      <c r="BQ63" s="146">
        <v>1923</v>
      </c>
      <c r="BR63" s="669" t="s">
        <v>99</v>
      </c>
      <c r="BS63" s="669" t="s">
        <v>99</v>
      </c>
      <c r="BT63" s="713" t="s">
        <v>99</v>
      </c>
      <c r="BU63" s="5">
        <v>132293000</v>
      </c>
      <c r="BV63" s="714" t="s">
        <v>99</v>
      </c>
      <c r="BW63" s="152" t="s">
        <v>99</v>
      </c>
      <c r="BX63" s="152"/>
      <c r="BY63" s="146">
        <v>1923</v>
      </c>
      <c r="BZ63" s="669" t="s">
        <v>99</v>
      </c>
      <c r="CA63" s="5">
        <v>3936000</v>
      </c>
      <c r="CB63" s="715">
        <v>9.6</v>
      </c>
      <c r="CC63" s="291">
        <v>37655000</v>
      </c>
      <c r="CD63" s="714" t="s">
        <v>99</v>
      </c>
      <c r="CE63" s="716"/>
      <c r="CF63" s="141"/>
      <c r="CG63" s="144"/>
      <c r="CH63" s="145"/>
    </row>
    <row r="64" spans="1:86" s="18" customFormat="1" ht="13.2" x14ac:dyDescent="0.25">
      <c r="A64" s="146">
        <v>1924</v>
      </c>
      <c r="B64" s="5">
        <v>55706000</v>
      </c>
      <c r="C64" s="5">
        <v>52463000</v>
      </c>
      <c r="D64" s="835">
        <f t="shared" si="4"/>
        <v>0.94178364987613539</v>
      </c>
      <c r="E64" s="715">
        <v>16</v>
      </c>
      <c r="F64" s="5">
        <v>841617000</v>
      </c>
      <c r="G64" s="717">
        <v>1.24</v>
      </c>
      <c r="H64" s="718">
        <v>1049443000</v>
      </c>
      <c r="I64" s="147"/>
      <c r="J64" s="148"/>
      <c r="K64" s="140"/>
      <c r="L64" s="146">
        <v>1924</v>
      </c>
      <c r="M64" s="5">
        <v>38638000</v>
      </c>
      <c r="N64" s="5">
        <v>35418000</v>
      </c>
      <c r="O64" s="835">
        <f t="shared" si="0"/>
        <v>0.91666235312386768</v>
      </c>
      <c r="P64" s="715">
        <v>16.2</v>
      </c>
      <c r="Q64" s="5">
        <v>573563000</v>
      </c>
      <c r="R64" s="717">
        <v>1.32</v>
      </c>
      <c r="S64" s="750">
        <f t="shared" si="1"/>
        <v>757103160</v>
      </c>
      <c r="T64" s="30"/>
      <c r="U64" s="146">
        <v>1924</v>
      </c>
      <c r="V64" s="669" t="s">
        <v>99</v>
      </c>
      <c r="W64" s="669" t="s">
        <v>99</v>
      </c>
      <c r="X64" s="669" t="s">
        <v>99</v>
      </c>
      <c r="Y64" s="713" t="s">
        <v>99</v>
      </c>
      <c r="Z64" s="5">
        <v>352362000</v>
      </c>
      <c r="AA64" s="714" t="s">
        <v>99</v>
      </c>
      <c r="AB64" s="751">
        <f t="shared" si="5"/>
        <v>465117840</v>
      </c>
      <c r="AC64" s="30"/>
      <c r="AD64" s="146">
        <v>1924</v>
      </c>
      <c r="AE64" s="713" t="s">
        <v>99</v>
      </c>
      <c r="AF64" s="713" t="s">
        <v>99</v>
      </c>
      <c r="AG64" s="835" t="e">
        <f t="shared" si="2"/>
        <v>#VALUE!</v>
      </c>
      <c r="AH64" s="713" t="s">
        <v>99</v>
      </c>
      <c r="AI64" s="5">
        <v>185927000</v>
      </c>
      <c r="AJ64" s="714" t="s">
        <v>99</v>
      </c>
      <c r="AK64" s="150" t="s">
        <v>99</v>
      </c>
      <c r="AL64" s="32"/>
      <c r="AM64" s="146">
        <v>1924</v>
      </c>
      <c r="AN64" s="713" t="s">
        <v>99</v>
      </c>
      <c r="AO64" s="713" t="s">
        <v>99</v>
      </c>
      <c r="AP64" s="835" t="e">
        <f t="shared" si="3"/>
        <v>#VALUE!</v>
      </c>
      <c r="AQ64" s="713" t="s">
        <v>99</v>
      </c>
      <c r="AR64" s="713" t="s">
        <v>99</v>
      </c>
      <c r="AS64" s="714">
        <v>1.2591666666666668</v>
      </c>
      <c r="AT64" s="150" t="s">
        <v>99</v>
      </c>
      <c r="AU64" s="667"/>
      <c r="AV64" s="146">
        <v>1924</v>
      </c>
      <c r="AW64" s="850"/>
      <c r="AX64" s="850"/>
      <c r="AY64" s="851"/>
      <c r="AZ64" s="852"/>
      <c r="BA64" s="850"/>
      <c r="BB64" s="850"/>
      <c r="BC64" s="850"/>
      <c r="BD64" s="853"/>
      <c r="BE64" s="853"/>
      <c r="BF64" s="141"/>
      <c r="BG64" s="142"/>
      <c r="BH64" s="143"/>
      <c r="BI64" s="146">
        <v>1924</v>
      </c>
      <c r="BJ64" s="291"/>
      <c r="BK64" s="5">
        <v>13449000</v>
      </c>
      <c r="BL64" s="715">
        <v>15.6</v>
      </c>
      <c r="BM64" s="5">
        <v>210344000</v>
      </c>
      <c r="BN64" s="714" t="s">
        <v>99</v>
      </c>
      <c r="BO64" s="730" t="s">
        <v>99</v>
      </c>
      <c r="BP64" s="30"/>
      <c r="BQ64" s="146">
        <v>1924</v>
      </c>
      <c r="BR64" s="669" t="s">
        <v>99</v>
      </c>
      <c r="BS64" s="669" t="s">
        <v>99</v>
      </c>
      <c r="BT64" s="713" t="s">
        <v>99</v>
      </c>
      <c r="BU64" s="5">
        <v>193235000</v>
      </c>
      <c r="BV64" s="714" t="s">
        <v>99</v>
      </c>
      <c r="BW64" s="152" t="s">
        <v>99</v>
      </c>
      <c r="BX64" s="152"/>
      <c r="BY64" s="146">
        <v>1924</v>
      </c>
      <c r="BZ64" s="669" t="s">
        <v>99</v>
      </c>
      <c r="CA64" s="5">
        <v>3596000</v>
      </c>
      <c r="CB64" s="715">
        <v>16</v>
      </c>
      <c r="CC64" s="291">
        <v>57710000</v>
      </c>
      <c r="CD64" s="714" t="s">
        <v>99</v>
      </c>
      <c r="CE64" s="716"/>
      <c r="CF64" s="141"/>
      <c r="CG64" s="144"/>
      <c r="CH64" s="145"/>
    </row>
    <row r="65" spans="1:86" s="18" customFormat="1" ht="13.2" x14ac:dyDescent="0.25">
      <c r="A65" s="146">
        <v>1925</v>
      </c>
      <c r="B65" s="5">
        <v>61738000</v>
      </c>
      <c r="C65" s="5">
        <v>52443000</v>
      </c>
      <c r="D65" s="835">
        <f t="shared" si="4"/>
        <v>0.84944442644724483</v>
      </c>
      <c r="E65" s="715">
        <v>12.8</v>
      </c>
      <c r="F65" s="5">
        <v>668700000</v>
      </c>
      <c r="G65" s="717">
        <v>1.43</v>
      </c>
      <c r="H65" s="718">
        <v>961128000</v>
      </c>
      <c r="I65" s="147"/>
      <c r="J65" s="148"/>
      <c r="K65" s="140"/>
      <c r="L65" s="146">
        <v>1925</v>
      </c>
      <c r="M65" s="5">
        <v>40922000</v>
      </c>
      <c r="N65" s="5">
        <v>31964000</v>
      </c>
      <c r="O65" s="835">
        <f t="shared" si="0"/>
        <v>0.78109574312105956</v>
      </c>
      <c r="P65" s="715">
        <v>12.5</v>
      </c>
      <c r="Q65" s="5">
        <v>400619000</v>
      </c>
      <c r="R65" s="717">
        <v>1.48</v>
      </c>
      <c r="S65" s="750">
        <f t="shared" si="1"/>
        <v>592916120</v>
      </c>
      <c r="T65" s="30"/>
      <c r="U65" s="146">
        <v>1925</v>
      </c>
      <c r="V65" s="669" t="s">
        <v>99</v>
      </c>
      <c r="W65" s="669" t="s">
        <v>99</v>
      </c>
      <c r="X65" s="669" t="s">
        <v>99</v>
      </c>
      <c r="Y65" s="713" t="s">
        <v>99</v>
      </c>
      <c r="Z65" s="5">
        <v>204171000</v>
      </c>
      <c r="AA65" s="714" t="s">
        <v>99</v>
      </c>
      <c r="AB65" s="751">
        <f t="shared" si="5"/>
        <v>302173080</v>
      </c>
      <c r="AC65" s="30"/>
      <c r="AD65" s="146">
        <v>1925</v>
      </c>
      <c r="AE65" s="713" t="s">
        <v>99</v>
      </c>
      <c r="AF65" s="713" t="s">
        <v>99</v>
      </c>
      <c r="AG65" s="835" t="e">
        <f t="shared" si="2"/>
        <v>#VALUE!</v>
      </c>
      <c r="AH65" s="713" t="s">
        <v>99</v>
      </c>
      <c r="AI65" s="5">
        <v>162962000</v>
      </c>
      <c r="AJ65" s="714" t="s">
        <v>99</v>
      </c>
      <c r="AK65" s="150" t="s">
        <v>99</v>
      </c>
      <c r="AL65" s="32"/>
      <c r="AM65" s="146">
        <v>1925</v>
      </c>
      <c r="AN65" s="713" t="s">
        <v>99</v>
      </c>
      <c r="AO65" s="713" t="s">
        <v>99</v>
      </c>
      <c r="AP65" s="835" t="e">
        <f t="shared" si="3"/>
        <v>#VALUE!</v>
      </c>
      <c r="AQ65" s="713" t="s">
        <v>99</v>
      </c>
      <c r="AR65" s="713" t="s">
        <v>99</v>
      </c>
      <c r="AS65" s="714">
        <v>1.2058333333333333</v>
      </c>
      <c r="AT65" s="150" t="s">
        <v>99</v>
      </c>
      <c r="AU65" s="667"/>
      <c r="AV65" s="146">
        <v>1925</v>
      </c>
      <c r="AW65" s="850"/>
      <c r="AX65" s="850"/>
      <c r="AY65" s="851"/>
      <c r="AZ65" s="852"/>
      <c r="BA65" s="850"/>
      <c r="BB65" s="850"/>
      <c r="BC65" s="850"/>
      <c r="BD65" s="853"/>
      <c r="BE65" s="853"/>
      <c r="BF65" s="141"/>
      <c r="BG65" s="142"/>
      <c r="BH65" s="143"/>
      <c r="BI65" s="146">
        <v>1925</v>
      </c>
      <c r="BJ65" s="291"/>
      <c r="BK65" s="5">
        <v>16385000</v>
      </c>
      <c r="BL65" s="715">
        <v>12.9</v>
      </c>
      <c r="BM65" s="5">
        <v>210711000</v>
      </c>
      <c r="BN65" s="714" t="s">
        <v>99</v>
      </c>
      <c r="BO65" s="730" t="s">
        <v>99</v>
      </c>
      <c r="BP65" s="30"/>
      <c r="BQ65" s="146">
        <v>1925</v>
      </c>
      <c r="BR65" s="669" t="s">
        <v>99</v>
      </c>
      <c r="BS65" s="669" t="s">
        <v>99</v>
      </c>
      <c r="BT65" s="713" t="s">
        <v>99</v>
      </c>
      <c r="BU65" s="5">
        <v>165780000</v>
      </c>
      <c r="BV65" s="714" t="s">
        <v>99</v>
      </c>
      <c r="BW65" s="152" t="s">
        <v>99</v>
      </c>
      <c r="BX65" s="152"/>
      <c r="BY65" s="146">
        <v>1925</v>
      </c>
      <c r="BZ65" s="669" t="s">
        <v>99</v>
      </c>
      <c r="CA65" s="5">
        <v>4094000.0000000005</v>
      </c>
      <c r="CB65" s="715">
        <v>14</v>
      </c>
      <c r="CC65" s="291">
        <v>57370000</v>
      </c>
      <c r="CD65" s="714" t="s">
        <v>99</v>
      </c>
      <c r="CE65" s="716"/>
      <c r="CF65" s="141"/>
      <c r="CG65" s="144"/>
      <c r="CH65" s="145"/>
    </row>
    <row r="66" spans="1:86" s="18" customFormat="1" ht="13.2" x14ac:dyDescent="0.25">
      <c r="A66" s="146">
        <v>1926</v>
      </c>
      <c r="B66" s="5">
        <v>60712000</v>
      </c>
      <c r="C66" s="5">
        <v>56616000</v>
      </c>
      <c r="D66" s="835">
        <f t="shared" si="4"/>
        <v>0.93253393068915535</v>
      </c>
      <c r="E66" s="715">
        <v>14.7</v>
      </c>
      <c r="F66" s="5">
        <v>832213000</v>
      </c>
      <c r="G66" s="717">
        <v>1.21</v>
      </c>
      <c r="H66" s="718">
        <v>1012829000</v>
      </c>
      <c r="I66" s="147"/>
      <c r="J66" s="148"/>
      <c r="K66" s="140"/>
      <c r="L66" s="146">
        <v>1926</v>
      </c>
      <c r="M66" s="5">
        <v>40604000</v>
      </c>
      <c r="N66" s="5">
        <v>37597000</v>
      </c>
      <c r="O66" s="835">
        <f t="shared" si="0"/>
        <v>0.92594325682198797</v>
      </c>
      <c r="P66" s="715">
        <v>16.8</v>
      </c>
      <c r="Q66" s="5">
        <v>631607000</v>
      </c>
      <c r="R66" s="717">
        <v>1.21</v>
      </c>
      <c r="S66" s="750">
        <f t="shared" si="1"/>
        <v>764244470</v>
      </c>
      <c r="T66" s="30"/>
      <c r="U66" s="146">
        <v>1926</v>
      </c>
      <c r="V66" s="669" t="s">
        <v>99</v>
      </c>
      <c r="W66" s="669" t="s">
        <v>99</v>
      </c>
      <c r="X66" s="669" t="s">
        <v>99</v>
      </c>
      <c r="Y66" s="713" t="s">
        <v>99</v>
      </c>
      <c r="Z66" s="5">
        <v>371178000</v>
      </c>
      <c r="AA66" s="714" t="s">
        <v>99</v>
      </c>
      <c r="AB66" s="751">
        <f t="shared" si="5"/>
        <v>449125380</v>
      </c>
      <c r="AC66" s="30"/>
      <c r="AD66" s="146">
        <v>1926</v>
      </c>
      <c r="AE66" s="713" t="s">
        <v>99</v>
      </c>
      <c r="AF66" s="713" t="s">
        <v>99</v>
      </c>
      <c r="AG66" s="835" t="e">
        <f t="shared" si="2"/>
        <v>#VALUE!</v>
      </c>
      <c r="AH66" s="713" t="s">
        <v>99</v>
      </c>
      <c r="AI66" s="5">
        <v>215709000</v>
      </c>
      <c r="AJ66" s="714" t="s">
        <v>99</v>
      </c>
      <c r="AK66" s="150" t="s">
        <v>99</v>
      </c>
      <c r="AL66" s="32"/>
      <c r="AM66" s="146">
        <v>1926</v>
      </c>
      <c r="AN66" s="713" t="s">
        <v>99</v>
      </c>
      <c r="AO66" s="713" t="s">
        <v>99</v>
      </c>
      <c r="AP66" s="835" t="e">
        <f t="shared" si="3"/>
        <v>#VALUE!</v>
      </c>
      <c r="AQ66" s="713" t="s">
        <v>99</v>
      </c>
      <c r="AR66" s="713" t="s">
        <v>99</v>
      </c>
      <c r="AS66" s="714">
        <v>1.1299999999999999</v>
      </c>
      <c r="AT66" s="150" t="s">
        <v>99</v>
      </c>
      <c r="AU66" s="667"/>
      <c r="AV66" s="146">
        <v>1926</v>
      </c>
      <c r="AW66" s="850"/>
      <c r="AX66" s="850"/>
      <c r="AY66" s="851"/>
      <c r="AZ66" s="852"/>
      <c r="BA66" s="850"/>
      <c r="BB66" s="850"/>
      <c r="BC66" s="850"/>
      <c r="BD66" s="853"/>
      <c r="BE66" s="853"/>
      <c r="BF66" s="141"/>
      <c r="BG66" s="142"/>
      <c r="BH66" s="143"/>
      <c r="BI66" s="146">
        <v>1926</v>
      </c>
      <c r="BJ66" s="5">
        <v>15240000</v>
      </c>
      <c r="BK66" s="5">
        <v>14456000</v>
      </c>
      <c r="BL66" s="715">
        <v>10.9</v>
      </c>
      <c r="BM66" s="5">
        <v>158257000</v>
      </c>
      <c r="BN66" s="714" t="s">
        <v>99</v>
      </c>
      <c r="BO66" s="730" t="s">
        <v>99</v>
      </c>
      <c r="BP66" s="30"/>
      <c r="BQ66" s="146">
        <v>1926</v>
      </c>
      <c r="BR66" s="669" t="s">
        <v>99</v>
      </c>
      <c r="BS66" s="669" t="s">
        <v>99</v>
      </c>
      <c r="BT66" s="713" t="s">
        <v>99</v>
      </c>
      <c r="BU66" s="5">
        <v>123282000</v>
      </c>
      <c r="BV66" s="714" t="s">
        <v>99</v>
      </c>
      <c r="BW66" s="152" t="s">
        <v>99</v>
      </c>
      <c r="BX66" s="152"/>
      <c r="BY66" s="146">
        <v>1926</v>
      </c>
      <c r="BZ66" s="5">
        <v>4868000</v>
      </c>
      <c r="CA66" s="5">
        <v>4563000</v>
      </c>
      <c r="CB66" s="715">
        <v>9.3000000000000007</v>
      </c>
      <c r="CC66" s="291">
        <v>42349000</v>
      </c>
      <c r="CD66" s="714" t="s">
        <v>99</v>
      </c>
      <c r="CE66" s="716"/>
      <c r="CF66" s="141"/>
      <c r="CG66" s="144"/>
      <c r="CH66" s="145"/>
    </row>
    <row r="67" spans="1:86" s="18" customFormat="1" ht="13.2" x14ac:dyDescent="0.25">
      <c r="A67" s="146">
        <v>1927</v>
      </c>
      <c r="B67" s="5">
        <v>65661000</v>
      </c>
      <c r="C67" s="5">
        <v>59628000</v>
      </c>
      <c r="D67" s="835">
        <f t="shared" si="4"/>
        <v>0.90811897473386027</v>
      </c>
      <c r="E67" s="715">
        <v>14.7</v>
      </c>
      <c r="F67" s="5">
        <v>875059000</v>
      </c>
      <c r="G67" s="717">
        <v>1.18</v>
      </c>
      <c r="H67" s="718">
        <v>1041511000</v>
      </c>
      <c r="I67" s="147"/>
      <c r="J67" s="148"/>
      <c r="K67" s="140"/>
      <c r="L67" s="146">
        <v>1927</v>
      </c>
      <c r="M67" s="5">
        <v>44134000</v>
      </c>
      <c r="N67" s="5">
        <v>38195000</v>
      </c>
      <c r="O67" s="835">
        <f t="shared" si="0"/>
        <v>0.86543254633615807</v>
      </c>
      <c r="P67" s="715">
        <v>14.4</v>
      </c>
      <c r="Q67" s="5">
        <v>548188000</v>
      </c>
      <c r="R67" s="717">
        <v>1.1599999999999999</v>
      </c>
      <c r="S67" s="750">
        <f t="shared" si="1"/>
        <v>635898080</v>
      </c>
      <c r="T67" s="30"/>
      <c r="U67" s="146">
        <v>1927</v>
      </c>
      <c r="V67" s="669" t="s">
        <v>99</v>
      </c>
      <c r="W67" s="669" t="s">
        <v>99</v>
      </c>
      <c r="X67" s="669" t="s">
        <v>99</v>
      </c>
      <c r="Y67" s="713" t="s">
        <v>99</v>
      </c>
      <c r="Z67" s="5">
        <v>322322000</v>
      </c>
      <c r="AA67" s="714" t="s">
        <v>99</v>
      </c>
      <c r="AB67" s="751">
        <f t="shared" si="5"/>
        <v>373893520</v>
      </c>
      <c r="AC67" s="30"/>
      <c r="AD67" s="146">
        <v>1927</v>
      </c>
      <c r="AE67" s="713" t="s">
        <v>99</v>
      </c>
      <c r="AF67" s="713" t="s">
        <v>99</v>
      </c>
      <c r="AG67" s="835" t="e">
        <f t="shared" si="2"/>
        <v>#VALUE!</v>
      </c>
      <c r="AH67" s="713" t="s">
        <v>99</v>
      </c>
      <c r="AI67" s="5">
        <v>166592000</v>
      </c>
      <c r="AJ67" s="714" t="s">
        <v>99</v>
      </c>
      <c r="AK67" s="150" t="s">
        <v>99</v>
      </c>
      <c r="AL67" s="32"/>
      <c r="AM67" s="146">
        <v>1927</v>
      </c>
      <c r="AN67" s="713" t="s">
        <v>99</v>
      </c>
      <c r="AO67" s="713" t="s">
        <v>99</v>
      </c>
      <c r="AP67" s="835" t="e">
        <f t="shared" si="3"/>
        <v>#VALUE!</v>
      </c>
      <c r="AQ67" s="713" t="s">
        <v>99</v>
      </c>
      <c r="AR67" s="713" t="s">
        <v>99</v>
      </c>
      <c r="AS67" s="714">
        <v>1.0216666666666667</v>
      </c>
      <c r="AT67" s="150" t="s">
        <v>99</v>
      </c>
      <c r="AU67" s="667"/>
      <c r="AV67" s="146">
        <v>1927</v>
      </c>
      <c r="AW67" s="850"/>
      <c r="AX67" s="850"/>
      <c r="AY67" s="851"/>
      <c r="AZ67" s="852"/>
      <c r="BA67" s="850"/>
      <c r="BB67" s="850"/>
      <c r="BC67" s="850"/>
      <c r="BD67" s="853"/>
      <c r="BE67" s="853"/>
      <c r="BF67" s="141"/>
      <c r="BG67" s="142"/>
      <c r="BH67" s="143"/>
      <c r="BI67" s="146">
        <v>1927</v>
      </c>
      <c r="BJ67" s="5">
        <v>16064000</v>
      </c>
      <c r="BK67" s="5">
        <v>16003000</v>
      </c>
      <c r="BL67" s="715">
        <v>15.5</v>
      </c>
      <c r="BM67" s="5">
        <v>248812000</v>
      </c>
      <c r="BN67" s="714" t="s">
        <v>99</v>
      </c>
      <c r="BO67" s="730" t="s">
        <v>99</v>
      </c>
      <c r="BP67" s="30"/>
      <c r="BQ67" s="146">
        <v>1927</v>
      </c>
      <c r="BR67" s="669" t="s">
        <v>99</v>
      </c>
      <c r="BS67" s="669" t="s">
        <v>99</v>
      </c>
      <c r="BT67" s="713" t="s">
        <v>99</v>
      </c>
      <c r="BU67" s="5">
        <v>206679000</v>
      </c>
      <c r="BV67" s="714" t="s">
        <v>99</v>
      </c>
      <c r="BW67" s="152" t="s">
        <v>99</v>
      </c>
      <c r="BX67" s="152"/>
      <c r="BY67" s="146">
        <v>1927</v>
      </c>
      <c r="BZ67" s="5">
        <v>5463000</v>
      </c>
      <c r="CA67" s="5">
        <v>5430000</v>
      </c>
      <c r="CB67" s="715">
        <v>14.4</v>
      </c>
      <c r="CC67" s="291">
        <v>78059000</v>
      </c>
      <c r="CD67" s="714" t="s">
        <v>99</v>
      </c>
      <c r="CE67" s="716"/>
      <c r="CF67" s="141"/>
      <c r="CG67" s="144"/>
      <c r="CH67" s="145"/>
    </row>
    <row r="68" spans="1:86" s="18" customFormat="1" ht="13.2" x14ac:dyDescent="0.25">
      <c r="A68" s="146">
        <v>1928</v>
      </c>
      <c r="B68" s="5">
        <v>71152000</v>
      </c>
      <c r="C68" s="5">
        <v>59226000</v>
      </c>
      <c r="D68" s="835">
        <f t="shared" si="4"/>
        <v>0.83238700247357766</v>
      </c>
      <c r="E68" s="715">
        <v>15.4</v>
      </c>
      <c r="F68" s="5">
        <v>914373000</v>
      </c>
      <c r="G68" s="717">
        <v>0.98799999999999999</v>
      </c>
      <c r="H68" s="718">
        <v>912430000</v>
      </c>
      <c r="I68" s="147"/>
      <c r="J68" s="148"/>
      <c r="K68" s="140"/>
      <c r="L68" s="146">
        <v>1928</v>
      </c>
      <c r="M68" s="5">
        <v>48431000</v>
      </c>
      <c r="N68" s="5">
        <v>36853000</v>
      </c>
      <c r="O68" s="835">
        <f t="shared" si="0"/>
        <v>0.76093824203506022</v>
      </c>
      <c r="P68" s="715">
        <v>15.7</v>
      </c>
      <c r="Q68" s="5">
        <v>579066000</v>
      </c>
      <c r="R68" s="717">
        <v>1.03</v>
      </c>
      <c r="S68" s="750">
        <f t="shared" si="1"/>
        <v>596437980</v>
      </c>
      <c r="T68" s="30"/>
      <c r="U68" s="146">
        <v>1928</v>
      </c>
      <c r="V68" s="669" t="s">
        <v>99</v>
      </c>
      <c r="W68" s="669" t="s">
        <v>99</v>
      </c>
      <c r="X68" s="669" t="s">
        <v>99</v>
      </c>
      <c r="Y68" s="713" t="s">
        <v>99</v>
      </c>
      <c r="Z68" s="5">
        <v>394110000</v>
      </c>
      <c r="AA68" s="714" t="s">
        <v>99</v>
      </c>
      <c r="AB68" s="751">
        <f t="shared" si="5"/>
        <v>405933300</v>
      </c>
      <c r="AC68" s="30"/>
      <c r="AD68" s="146">
        <v>1928</v>
      </c>
      <c r="AE68" s="713" t="s">
        <v>99</v>
      </c>
      <c r="AF68" s="713" t="s">
        <v>99</v>
      </c>
      <c r="AG68" s="835" t="e">
        <f t="shared" si="2"/>
        <v>#VALUE!</v>
      </c>
      <c r="AH68" s="713" t="s">
        <v>99</v>
      </c>
      <c r="AI68" s="5">
        <v>127393000</v>
      </c>
      <c r="AJ68" s="714" t="s">
        <v>99</v>
      </c>
      <c r="AK68" s="150" t="s">
        <v>99</v>
      </c>
      <c r="AL68" s="32"/>
      <c r="AM68" s="146">
        <v>1928</v>
      </c>
      <c r="AN68" s="713" t="s">
        <v>99</v>
      </c>
      <c r="AO68" s="713" t="s">
        <v>99</v>
      </c>
      <c r="AP68" s="835" t="e">
        <f t="shared" si="3"/>
        <v>#VALUE!</v>
      </c>
      <c r="AQ68" s="713" t="s">
        <v>99</v>
      </c>
      <c r="AR68" s="713" t="s">
        <v>99</v>
      </c>
      <c r="AS68" s="714">
        <v>0.9241666666666668</v>
      </c>
      <c r="AT68" s="150" t="s">
        <v>99</v>
      </c>
      <c r="AU68" s="667"/>
      <c r="AV68" s="146">
        <v>1928</v>
      </c>
      <c r="AW68" s="850"/>
      <c r="AX68" s="850"/>
      <c r="AY68" s="851"/>
      <c r="AZ68" s="852"/>
      <c r="BA68" s="850"/>
      <c r="BB68" s="850"/>
      <c r="BC68" s="850"/>
      <c r="BD68" s="853"/>
      <c r="BE68" s="853"/>
      <c r="BF68" s="141"/>
      <c r="BG68" s="142"/>
      <c r="BH68" s="143"/>
      <c r="BI68" s="146">
        <v>1928</v>
      </c>
      <c r="BJ68" s="5">
        <v>15866000</v>
      </c>
      <c r="BK68" s="5">
        <v>15598000</v>
      </c>
      <c r="BL68" s="715">
        <v>15.4</v>
      </c>
      <c r="BM68" s="5">
        <v>240041000</v>
      </c>
      <c r="BN68" s="714" t="s">
        <v>99</v>
      </c>
      <c r="BO68" s="730" t="s">
        <v>99</v>
      </c>
      <c r="BP68" s="30"/>
      <c r="BQ68" s="146">
        <v>1928</v>
      </c>
      <c r="BR68" s="669" t="s">
        <v>99</v>
      </c>
      <c r="BS68" s="669" t="s">
        <v>99</v>
      </c>
      <c r="BT68" s="713" t="s">
        <v>99</v>
      </c>
      <c r="BU68" s="5">
        <v>202803000</v>
      </c>
      <c r="BV68" s="714" t="s">
        <v>99</v>
      </c>
      <c r="BW68" s="152" t="s">
        <v>99</v>
      </c>
      <c r="BX68" s="152"/>
      <c r="BY68" s="146">
        <v>1928</v>
      </c>
      <c r="BZ68" s="5">
        <v>6855000</v>
      </c>
      <c r="CA68" s="5">
        <v>6775000</v>
      </c>
      <c r="CB68" s="715">
        <v>14.1</v>
      </c>
      <c r="CC68" s="291">
        <v>95266000</v>
      </c>
      <c r="CD68" s="714" t="s">
        <v>99</v>
      </c>
      <c r="CE68" s="716"/>
      <c r="CF68" s="141"/>
      <c r="CG68" s="144"/>
      <c r="CH68" s="145"/>
    </row>
    <row r="69" spans="1:86" s="18" customFormat="1" ht="13.2" x14ac:dyDescent="0.25">
      <c r="A69" s="146">
        <v>1929</v>
      </c>
      <c r="B69" s="5">
        <v>67177000</v>
      </c>
      <c r="C69" s="5">
        <v>63392000</v>
      </c>
      <c r="D69" s="835">
        <f t="shared" si="4"/>
        <v>0.94365631093975622</v>
      </c>
      <c r="E69" s="715">
        <v>13</v>
      </c>
      <c r="F69" s="5">
        <v>824183000</v>
      </c>
      <c r="G69" s="717">
        <v>1.03</v>
      </c>
      <c r="H69" s="718">
        <v>853778000</v>
      </c>
      <c r="I69" s="147"/>
      <c r="J69" s="148"/>
      <c r="K69" s="140"/>
      <c r="L69" s="146">
        <v>1929</v>
      </c>
      <c r="M69" s="5">
        <v>44145000</v>
      </c>
      <c r="N69" s="5">
        <v>41241000</v>
      </c>
      <c r="O69" s="835">
        <f t="shared" si="0"/>
        <v>0.93421678559293242</v>
      </c>
      <c r="P69" s="715">
        <v>14.2</v>
      </c>
      <c r="Q69" s="5">
        <v>587057000</v>
      </c>
      <c r="R69" s="717">
        <v>1.04</v>
      </c>
      <c r="S69" s="750">
        <f t="shared" si="1"/>
        <v>610539280</v>
      </c>
      <c r="T69" s="30"/>
      <c r="U69" s="146">
        <v>1929</v>
      </c>
      <c r="V69" s="669" t="s">
        <v>99</v>
      </c>
      <c r="W69" s="669" t="s">
        <v>99</v>
      </c>
      <c r="X69" s="669" t="s">
        <v>99</v>
      </c>
      <c r="Y69" s="713" t="s">
        <v>99</v>
      </c>
      <c r="Z69" s="5">
        <v>372788000</v>
      </c>
      <c r="AA69" s="714" t="s">
        <v>99</v>
      </c>
      <c r="AB69" s="751">
        <f t="shared" si="5"/>
        <v>387699520</v>
      </c>
      <c r="AC69" s="30"/>
      <c r="AD69" s="146">
        <v>1929</v>
      </c>
      <c r="AE69" s="713" t="s">
        <v>99</v>
      </c>
      <c r="AF69" s="713" t="s">
        <v>99</v>
      </c>
      <c r="AG69" s="835" t="e">
        <f t="shared" si="2"/>
        <v>#VALUE!</v>
      </c>
      <c r="AH69" s="713" t="s">
        <v>99</v>
      </c>
      <c r="AI69" s="5">
        <v>165252000</v>
      </c>
      <c r="AJ69" s="714" t="s">
        <v>99</v>
      </c>
      <c r="AK69" s="150" t="s">
        <v>99</v>
      </c>
      <c r="AL69" s="32"/>
      <c r="AM69" s="146">
        <v>1929</v>
      </c>
      <c r="AN69" s="713" t="s">
        <v>99</v>
      </c>
      <c r="AO69" s="713" t="s">
        <v>99</v>
      </c>
      <c r="AP69" s="835" t="e">
        <f t="shared" si="3"/>
        <v>#VALUE!</v>
      </c>
      <c r="AQ69" s="713" t="s">
        <v>99</v>
      </c>
      <c r="AR69" s="713" t="s">
        <v>99</v>
      </c>
      <c r="AS69" s="714">
        <v>0.73750000000000004</v>
      </c>
      <c r="AT69" s="150" t="s">
        <v>99</v>
      </c>
      <c r="AU69" s="667"/>
      <c r="AV69" s="146">
        <v>1929</v>
      </c>
      <c r="AW69" s="850"/>
      <c r="AX69" s="850"/>
      <c r="AY69" s="851"/>
      <c r="AZ69" s="852"/>
      <c r="BA69" s="850"/>
      <c r="BB69" s="850"/>
      <c r="BC69" s="850"/>
      <c r="BD69" s="853"/>
      <c r="BE69" s="853"/>
      <c r="BF69" s="141"/>
      <c r="BG69" s="142"/>
      <c r="BH69" s="143"/>
      <c r="BI69" s="146">
        <v>1929</v>
      </c>
      <c r="BJ69" s="5">
        <v>17294000</v>
      </c>
      <c r="BK69" s="5">
        <v>16612000</v>
      </c>
      <c r="BL69" s="715">
        <v>11</v>
      </c>
      <c r="BM69" s="5">
        <v>182684000</v>
      </c>
      <c r="BN69" s="717">
        <v>0.65100000000000002</v>
      </c>
      <c r="BO69" s="759">
        <f>BM69*BN69</f>
        <v>118927284</v>
      </c>
      <c r="BP69" s="30"/>
      <c r="BQ69" s="146">
        <v>1929</v>
      </c>
      <c r="BR69" s="669" t="s">
        <v>99</v>
      </c>
      <c r="BS69" s="669" t="s">
        <v>99</v>
      </c>
      <c r="BT69" s="713" t="s">
        <v>99</v>
      </c>
      <c r="BU69" s="5">
        <v>145555000</v>
      </c>
      <c r="BV69" s="714" t="s">
        <v>99</v>
      </c>
      <c r="BW69" s="152" t="s">
        <v>99</v>
      </c>
      <c r="BX69" s="152"/>
      <c r="BY69" s="146">
        <v>1929</v>
      </c>
      <c r="BZ69" s="5">
        <v>5738000</v>
      </c>
      <c r="CA69" s="5">
        <v>5539000</v>
      </c>
      <c r="CB69" s="715">
        <v>9.8000000000000007</v>
      </c>
      <c r="CC69" s="291">
        <v>54442000</v>
      </c>
      <c r="CD69" s="717">
        <v>0.91200000000000003</v>
      </c>
      <c r="CE69" s="750">
        <f t="shared" ref="CE69:CE87" si="6">CC69*CD69</f>
        <v>49651104</v>
      </c>
      <c r="CF69" s="147"/>
      <c r="CG69" s="144"/>
      <c r="CH69" s="145"/>
    </row>
    <row r="70" spans="1:86" s="18" customFormat="1" ht="13.2" x14ac:dyDescent="0.25">
      <c r="A70" s="146">
        <v>1930</v>
      </c>
      <c r="B70" s="5">
        <v>67559000</v>
      </c>
      <c r="C70" s="5">
        <v>62637000</v>
      </c>
      <c r="D70" s="835">
        <f t="shared" si="4"/>
        <v>0.9271451620065424</v>
      </c>
      <c r="E70" s="715">
        <v>14.2</v>
      </c>
      <c r="F70" s="5">
        <v>886522000</v>
      </c>
      <c r="G70" s="717">
        <v>0.66300000000000003</v>
      </c>
      <c r="H70" s="718">
        <v>595247000</v>
      </c>
      <c r="I70" s="147"/>
      <c r="J70" s="148"/>
      <c r="K70" s="140"/>
      <c r="L70" s="146">
        <v>1930</v>
      </c>
      <c r="M70" s="5">
        <v>45248000</v>
      </c>
      <c r="N70" s="5">
        <v>41111000</v>
      </c>
      <c r="O70" s="835">
        <f t="shared" si="0"/>
        <v>0.90857054455445541</v>
      </c>
      <c r="P70" s="715">
        <v>15.4</v>
      </c>
      <c r="Q70" s="5">
        <v>633809000</v>
      </c>
      <c r="R70" s="717">
        <v>0.69399999999999995</v>
      </c>
      <c r="S70" s="750">
        <f t="shared" si="1"/>
        <v>439863445.99999994</v>
      </c>
      <c r="T70" s="30"/>
      <c r="U70" s="146">
        <v>1930</v>
      </c>
      <c r="V70" s="669" t="s">
        <v>99</v>
      </c>
      <c r="W70" s="669" t="s">
        <v>99</v>
      </c>
      <c r="X70" s="669" t="s">
        <v>99</v>
      </c>
      <c r="Y70" s="713" t="s">
        <v>99</v>
      </c>
      <c r="Z70" s="5">
        <v>404372000</v>
      </c>
      <c r="AA70" s="714" t="s">
        <v>99</v>
      </c>
      <c r="AB70" s="751">
        <f t="shared" si="5"/>
        <v>280634168</v>
      </c>
      <c r="AC70" s="30"/>
      <c r="AD70" s="146">
        <v>1930</v>
      </c>
      <c r="AE70" s="713" t="s">
        <v>99</v>
      </c>
      <c r="AF70" s="713" t="s">
        <v>99</v>
      </c>
      <c r="AG70" s="835" t="e">
        <f t="shared" si="2"/>
        <v>#VALUE!</v>
      </c>
      <c r="AH70" s="713" t="s">
        <v>99</v>
      </c>
      <c r="AI70" s="5">
        <v>180484000</v>
      </c>
      <c r="AJ70" s="714" t="s">
        <v>99</v>
      </c>
      <c r="AK70" s="150" t="s">
        <v>99</v>
      </c>
      <c r="AL70" s="32"/>
      <c r="AM70" s="146">
        <v>1930</v>
      </c>
      <c r="AN70" s="713" t="s">
        <v>99</v>
      </c>
      <c r="AO70" s="713" t="s">
        <v>99</v>
      </c>
      <c r="AP70" s="835" t="e">
        <f t="shared" si="3"/>
        <v>#VALUE!</v>
      </c>
      <c r="AQ70" s="713" t="s">
        <v>99</v>
      </c>
      <c r="AR70" s="713" t="s">
        <v>99</v>
      </c>
      <c r="AS70" s="714">
        <v>0.51250000000000007</v>
      </c>
      <c r="AT70" s="150" t="s">
        <v>99</v>
      </c>
      <c r="AU70" s="667"/>
      <c r="AV70" s="146">
        <v>1930</v>
      </c>
      <c r="AW70" s="850"/>
      <c r="AX70" s="850"/>
      <c r="AY70" s="851"/>
      <c r="AZ70" s="852"/>
      <c r="BA70" s="850"/>
      <c r="BB70" s="850"/>
      <c r="BC70" s="850"/>
      <c r="BD70" s="853"/>
      <c r="BE70" s="853"/>
      <c r="BF70" s="141"/>
      <c r="BG70" s="142"/>
      <c r="BH70" s="143"/>
      <c r="BI70" s="146">
        <v>1930</v>
      </c>
      <c r="BJ70" s="5">
        <v>17566000</v>
      </c>
      <c r="BK70" s="5">
        <v>16857000</v>
      </c>
      <c r="BL70" s="715">
        <v>11.6</v>
      </c>
      <c r="BM70" s="5">
        <v>195581000</v>
      </c>
      <c r="BN70" s="717">
        <v>0.64</v>
      </c>
      <c r="BO70" s="759">
        <f t="shared" ref="BO70:BO88" si="7">BM70*BN70</f>
        <v>125171840</v>
      </c>
      <c r="BP70" s="30"/>
      <c r="BQ70" s="146">
        <v>1930</v>
      </c>
      <c r="BR70" s="669" t="s">
        <v>99</v>
      </c>
      <c r="BS70" s="669" t="s">
        <v>99</v>
      </c>
      <c r="BT70" s="713" t="s">
        <v>99</v>
      </c>
      <c r="BU70" s="5">
        <v>156979000</v>
      </c>
      <c r="BV70" s="714" t="s">
        <v>99</v>
      </c>
      <c r="BW70" s="152" t="s">
        <v>99</v>
      </c>
      <c r="BX70" s="152"/>
      <c r="BY70" s="146">
        <v>1930</v>
      </c>
      <c r="BZ70" s="5">
        <v>4745000</v>
      </c>
      <c r="CA70" s="5">
        <v>4669000</v>
      </c>
      <c r="CB70" s="715">
        <v>12.2</v>
      </c>
      <c r="CC70" s="291">
        <v>57132000</v>
      </c>
      <c r="CD70" s="717">
        <v>0.53200000000000003</v>
      </c>
      <c r="CE70" s="750">
        <f t="shared" si="6"/>
        <v>30394224</v>
      </c>
      <c r="CF70" s="147"/>
      <c r="CG70" s="144"/>
      <c r="CH70" s="145"/>
    </row>
    <row r="71" spans="1:86" s="18" customFormat="1" ht="13.2" x14ac:dyDescent="0.25">
      <c r="A71" s="146">
        <v>1931</v>
      </c>
      <c r="B71" s="5">
        <v>66463000</v>
      </c>
      <c r="C71" s="5">
        <v>57704000</v>
      </c>
      <c r="D71" s="835">
        <f t="shared" si="4"/>
        <v>0.86821238884793039</v>
      </c>
      <c r="E71" s="715">
        <v>16.3</v>
      </c>
      <c r="F71" s="5">
        <v>941540000</v>
      </c>
      <c r="G71" s="717">
        <v>0.38200000000000001</v>
      </c>
      <c r="H71" s="718">
        <v>368270000</v>
      </c>
      <c r="I71" s="147"/>
      <c r="J71" s="148"/>
      <c r="K71" s="140"/>
      <c r="L71" s="146">
        <v>1931</v>
      </c>
      <c r="M71" s="5">
        <v>45915000</v>
      </c>
      <c r="N71" s="5">
        <v>43488000</v>
      </c>
      <c r="O71" s="835">
        <f t="shared" si="0"/>
        <v>0.94714145704018293</v>
      </c>
      <c r="P71" s="715">
        <v>19</v>
      </c>
      <c r="Q71" s="5">
        <v>825315000</v>
      </c>
      <c r="R71" s="717">
        <v>0.38200000000000001</v>
      </c>
      <c r="S71" s="750">
        <f t="shared" si="1"/>
        <v>315270330</v>
      </c>
      <c r="T71" s="30"/>
      <c r="U71" s="146">
        <v>1931</v>
      </c>
      <c r="V71" s="669" t="s">
        <v>99</v>
      </c>
      <c r="W71" s="669" t="s">
        <v>99</v>
      </c>
      <c r="X71" s="669" t="s">
        <v>99</v>
      </c>
      <c r="Y71" s="713" t="s">
        <v>99</v>
      </c>
      <c r="Z71" s="5">
        <v>514332000</v>
      </c>
      <c r="AA71" s="714" t="s">
        <v>99</v>
      </c>
      <c r="AB71" s="751">
        <f t="shared" si="5"/>
        <v>196474824</v>
      </c>
      <c r="AC71" s="30"/>
      <c r="AD71" s="146">
        <v>1931</v>
      </c>
      <c r="AE71" s="713" t="s">
        <v>99</v>
      </c>
      <c r="AF71" s="713" t="s">
        <v>99</v>
      </c>
      <c r="AG71" s="835" t="e">
        <f t="shared" si="2"/>
        <v>#VALUE!</v>
      </c>
      <c r="AH71" s="713" t="s">
        <v>99</v>
      </c>
      <c r="AI71" s="5">
        <v>262435000</v>
      </c>
      <c r="AJ71" s="714" t="s">
        <v>99</v>
      </c>
      <c r="AK71" s="150" t="s">
        <v>99</v>
      </c>
      <c r="AL71" s="32"/>
      <c r="AM71" s="146">
        <v>1931</v>
      </c>
      <c r="AN71" s="713" t="s">
        <v>99</v>
      </c>
      <c r="AO71" s="713" t="s">
        <v>99</v>
      </c>
      <c r="AP71" s="835" t="e">
        <f t="shared" si="3"/>
        <v>#VALUE!</v>
      </c>
      <c r="AQ71" s="713" t="s">
        <v>99</v>
      </c>
      <c r="AR71" s="713" t="s">
        <v>99</v>
      </c>
      <c r="AS71" s="714">
        <v>0.34833333333333333</v>
      </c>
      <c r="AT71" s="150" t="s">
        <v>99</v>
      </c>
      <c r="AU71" s="667"/>
      <c r="AV71" s="146">
        <v>1931</v>
      </c>
      <c r="AW71" s="850"/>
      <c r="AX71" s="850"/>
      <c r="AY71" s="851"/>
      <c r="AZ71" s="852"/>
      <c r="BA71" s="850"/>
      <c r="BB71" s="850"/>
      <c r="BC71" s="850"/>
      <c r="BD71" s="853"/>
      <c r="BE71" s="853"/>
      <c r="BF71" s="141"/>
      <c r="BG71" s="142"/>
      <c r="BH71" s="143"/>
      <c r="BI71" s="146">
        <v>1931</v>
      </c>
      <c r="BJ71" s="5">
        <v>16589000</v>
      </c>
      <c r="BK71" s="5">
        <v>11273000</v>
      </c>
      <c r="BL71" s="715">
        <v>8.4</v>
      </c>
      <c r="BM71" s="5">
        <v>95170000</v>
      </c>
      <c r="BN71" s="717">
        <v>0.46700000000000003</v>
      </c>
      <c r="BO71" s="759">
        <f t="shared" si="7"/>
        <v>44444390</v>
      </c>
      <c r="BP71" s="30"/>
      <c r="BQ71" s="146">
        <v>1931</v>
      </c>
      <c r="BR71" s="669" t="s">
        <v>99</v>
      </c>
      <c r="BS71" s="669" t="s">
        <v>99</v>
      </c>
      <c r="BT71" s="713" t="s">
        <v>99</v>
      </c>
      <c r="BU71" s="5">
        <v>72411000</v>
      </c>
      <c r="BV71" s="714" t="s">
        <v>99</v>
      </c>
      <c r="BW71" s="152" t="s">
        <v>99</v>
      </c>
      <c r="BX71" s="152"/>
      <c r="BY71" s="146">
        <v>1931</v>
      </c>
      <c r="BZ71" s="5">
        <v>3959000</v>
      </c>
      <c r="CA71" s="5">
        <v>2943000</v>
      </c>
      <c r="CB71" s="715">
        <v>7.2</v>
      </c>
      <c r="CC71" s="291">
        <v>21055000</v>
      </c>
      <c r="CD71" s="717">
        <v>0.39600000000000002</v>
      </c>
      <c r="CE71" s="750">
        <f t="shared" si="6"/>
        <v>8337780</v>
      </c>
      <c r="CF71" s="147"/>
      <c r="CG71" s="144"/>
      <c r="CH71" s="145"/>
    </row>
    <row r="72" spans="1:86" s="18" customFormat="1" ht="13.2" x14ac:dyDescent="0.25">
      <c r="A72" s="146">
        <v>1932</v>
      </c>
      <c r="B72" s="5">
        <v>66281000</v>
      </c>
      <c r="C72" s="5">
        <v>57851000</v>
      </c>
      <c r="D72" s="835">
        <f t="shared" si="4"/>
        <v>0.87281423032241512</v>
      </c>
      <c r="E72" s="715">
        <v>13.1</v>
      </c>
      <c r="F72" s="5">
        <v>756307000</v>
      </c>
      <c r="G72" s="717">
        <v>0.375</v>
      </c>
      <c r="H72" s="718">
        <v>289230000</v>
      </c>
      <c r="I72" s="147"/>
      <c r="J72" s="148"/>
      <c r="K72" s="140"/>
      <c r="L72" s="146">
        <v>1932</v>
      </c>
      <c r="M72" s="5">
        <v>43628000</v>
      </c>
      <c r="N72" s="5">
        <v>36101000</v>
      </c>
      <c r="O72" s="835">
        <f t="shared" si="0"/>
        <v>0.82747318235995238</v>
      </c>
      <c r="P72" s="715">
        <v>13.6</v>
      </c>
      <c r="Q72" s="5">
        <v>491511000</v>
      </c>
      <c r="R72" s="717">
        <v>0.39100000000000001</v>
      </c>
      <c r="S72" s="750">
        <f t="shared" si="1"/>
        <v>192180801</v>
      </c>
      <c r="T72" s="30"/>
      <c r="U72" s="146">
        <v>1932</v>
      </c>
      <c r="V72" s="669" t="s">
        <v>99</v>
      </c>
      <c r="W72" s="669" t="s">
        <v>99</v>
      </c>
      <c r="X72" s="669" t="s">
        <v>99</v>
      </c>
      <c r="Y72" s="713" t="s">
        <v>99</v>
      </c>
      <c r="Z72" s="5">
        <v>279427000</v>
      </c>
      <c r="AA72" s="714" t="s">
        <v>99</v>
      </c>
      <c r="AB72" s="751">
        <f t="shared" si="5"/>
        <v>109255957</v>
      </c>
      <c r="AC72" s="30"/>
      <c r="AD72" s="146">
        <v>1932</v>
      </c>
      <c r="AE72" s="713" t="s">
        <v>99</v>
      </c>
      <c r="AF72" s="713" t="s">
        <v>99</v>
      </c>
      <c r="AG72" s="835" t="e">
        <f t="shared" si="2"/>
        <v>#VALUE!</v>
      </c>
      <c r="AH72" s="713" t="s">
        <v>99</v>
      </c>
      <c r="AI72" s="5">
        <v>159625000</v>
      </c>
      <c r="AJ72" s="714" t="s">
        <v>99</v>
      </c>
      <c r="AK72" s="150" t="s">
        <v>99</v>
      </c>
      <c r="AL72" s="32"/>
      <c r="AM72" s="146">
        <v>1932</v>
      </c>
      <c r="AN72" s="713" t="s">
        <v>99</v>
      </c>
      <c r="AO72" s="713" t="s">
        <v>99</v>
      </c>
      <c r="AP72" s="835" t="e">
        <f t="shared" si="3"/>
        <v>#VALUE!</v>
      </c>
      <c r="AQ72" s="713" t="s">
        <v>99</v>
      </c>
      <c r="AR72" s="713" t="s">
        <v>99</v>
      </c>
      <c r="AS72" s="714">
        <v>0.40749999999999997</v>
      </c>
      <c r="AT72" s="150" t="s">
        <v>99</v>
      </c>
      <c r="AU72" s="667"/>
      <c r="AV72" s="146">
        <v>1932</v>
      </c>
      <c r="AW72" s="850"/>
      <c r="AX72" s="850"/>
      <c r="AY72" s="851"/>
      <c r="AZ72" s="852"/>
      <c r="BA72" s="850"/>
      <c r="BB72" s="850"/>
      <c r="BC72" s="850"/>
      <c r="BD72" s="853"/>
      <c r="BE72" s="853"/>
      <c r="BF72" s="141"/>
      <c r="BG72" s="142"/>
      <c r="BH72" s="143"/>
      <c r="BI72" s="146">
        <v>1932</v>
      </c>
      <c r="BJ72" s="5">
        <v>18469000</v>
      </c>
      <c r="BK72" s="5">
        <v>17807000</v>
      </c>
      <c r="BL72" s="715">
        <v>12.6</v>
      </c>
      <c r="BM72" s="5">
        <v>224346000</v>
      </c>
      <c r="BN72" s="717">
        <v>0.377</v>
      </c>
      <c r="BO72" s="759">
        <f t="shared" si="7"/>
        <v>84578442</v>
      </c>
      <c r="BP72" s="30"/>
      <c r="BQ72" s="146">
        <v>1932</v>
      </c>
      <c r="BR72" s="669" t="s">
        <v>99</v>
      </c>
      <c r="BS72" s="669" t="s">
        <v>99</v>
      </c>
      <c r="BT72" s="713" t="s">
        <v>99</v>
      </c>
      <c r="BU72" s="5">
        <v>190435000</v>
      </c>
      <c r="BV72" s="714" t="s">
        <v>99</v>
      </c>
      <c r="BW72" s="152" t="s">
        <v>99</v>
      </c>
      <c r="BX72" s="152"/>
      <c r="BY72" s="146">
        <v>1932</v>
      </c>
      <c r="BZ72" s="5">
        <v>4184000</v>
      </c>
      <c r="CA72" s="5">
        <v>3943000</v>
      </c>
      <c r="CB72" s="715">
        <v>10.3</v>
      </c>
      <c r="CC72" s="291">
        <v>40450000</v>
      </c>
      <c r="CD72" s="717">
        <v>0.30299999999999999</v>
      </c>
      <c r="CE72" s="750">
        <f t="shared" si="6"/>
        <v>12256350</v>
      </c>
      <c r="CF72" s="147"/>
      <c r="CG72" s="144"/>
      <c r="CH72" s="145"/>
    </row>
    <row r="73" spans="1:86" s="18" customFormat="1" ht="13.2" x14ac:dyDescent="0.25">
      <c r="A73" s="146">
        <v>1933</v>
      </c>
      <c r="B73" s="5">
        <v>69009000</v>
      </c>
      <c r="C73" s="5">
        <v>49424000</v>
      </c>
      <c r="D73" s="835">
        <f t="shared" si="4"/>
        <v>0.71619643814574907</v>
      </c>
      <c r="E73" s="715">
        <v>11.2</v>
      </c>
      <c r="F73" s="5">
        <v>552215000</v>
      </c>
      <c r="G73" s="717">
        <v>0.73599999999999999</v>
      </c>
      <c r="H73" s="718">
        <v>410770000</v>
      </c>
      <c r="I73" s="147"/>
      <c r="J73" s="148"/>
      <c r="K73" s="140"/>
      <c r="L73" s="146">
        <v>1933</v>
      </c>
      <c r="M73" s="5">
        <v>44802000</v>
      </c>
      <c r="N73" s="5">
        <v>30348000</v>
      </c>
      <c r="O73" s="835">
        <f t="shared" si="0"/>
        <v>0.67738047408597835</v>
      </c>
      <c r="P73" s="715">
        <v>12.5</v>
      </c>
      <c r="Q73" s="5">
        <v>378283000</v>
      </c>
      <c r="R73" s="717">
        <v>0.77700000000000002</v>
      </c>
      <c r="S73" s="750">
        <f t="shared" si="1"/>
        <v>293925891</v>
      </c>
      <c r="T73" s="30"/>
      <c r="U73" s="146">
        <v>1933</v>
      </c>
      <c r="V73" s="669" t="s">
        <v>99</v>
      </c>
      <c r="W73" s="669" t="s">
        <v>99</v>
      </c>
      <c r="X73" s="669" t="s">
        <v>99</v>
      </c>
      <c r="Y73" s="713" t="s">
        <v>99</v>
      </c>
      <c r="Z73" s="5">
        <v>177069000</v>
      </c>
      <c r="AA73" s="714" t="s">
        <v>99</v>
      </c>
      <c r="AB73" s="751">
        <f t="shared" si="5"/>
        <v>137582613</v>
      </c>
      <c r="AC73" s="30"/>
      <c r="AD73" s="146">
        <v>1933</v>
      </c>
      <c r="AE73" s="713" t="s">
        <v>99</v>
      </c>
      <c r="AF73" s="713" t="s">
        <v>99</v>
      </c>
      <c r="AG73" s="835" t="e">
        <f t="shared" si="2"/>
        <v>#VALUE!</v>
      </c>
      <c r="AH73" s="713" t="s">
        <v>99</v>
      </c>
      <c r="AI73" s="5">
        <v>162344000</v>
      </c>
      <c r="AJ73" s="714" t="s">
        <v>99</v>
      </c>
      <c r="AK73" s="150" t="s">
        <v>99</v>
      </c>
      <c r="AL73" s="32"/>
      <c r="AM73" s="146">
        <v>1933</v>
      </c>
      <c r="AN73" s="713" t="s">
        <v>99</v>
      </c>
      <c r="AO73" s="713" t="s">
        <v>99</v>
      </c>
      <c r="AP73" s="835" t="e">
        <f t="shared" si="3"/>
        <v>#VALUE!</v>
      </c>
      <c r="AQ73" s="713" t="s">
        <v>99</v>
      </c>
      <c r="AR73" s="713" t="s">
        <v>99</v>
      </c>
      <c r="AS73" s="714">
        <v>0.61083333333333334</v>
      </c>
      <c r="AT73" s="150" t="s">
        <v>99</v>
      </c>
      <c r="AU73" s="667"/>
      <c r="AV73" s="146">
        <v>1933</v>
      </c>
      <c r="AW73" s="850"/>
      <c r="AX73" s="850"/>
      <c r="AY73" s="851"/>
      <c r="AZ73" s="852"/>
      <c r="BA73" s="850"/>
      <c r="BB73" s="850"/>
      <c r="BC73" s="850"/>
      <c r="BD73" s="853"/>
      <c r="BE73" s="853"/>
      <c r="BF73" s="141"/>
      <c r="BG73" s="142"/>
      <c r="BH73" s="143"/>
      <c r="BI73" s="146">
        <v>1933</v>
      </c>
      <c r="BJ73" s="5">
        <v>21137000</v>
      </c>
      <c r="BK73" s="5">
        <v>16814000</v>
      </c>
      <c r="BL73" s="715">
        <v>9.4</v>
      </c>
      <c r="BM73" s="5">
        <v>157529000</v>
      </c>
      <c r="BN73" s="717">
        <v>0.67200000000000004</v>
      </c>
      <c r="BO73" s="759">
        <f t="shared" si="7"/>
        <v>105859488</v>
      </c>
      <c r="BP73" s="30"/>
      <c r="BQ73" s="146">
        <v>1933</v>
      </c>
      <c r="BR73" s="669" t="s">
        <v>99</v>
      </c>
      <c r="BS73" s="669" t="s">
        <v>99</v>
      </c>
      <c r="BT73" s="713" t="s">
        <v>99</v>
      </c>
      <c r="BU73" s="5">
        <v>106714000</v>
      </c>
      <c r="BV73" s="714" t="s">
        <v>99</v>
      </c>
      <c r="BW73" s="152" t="s">
        <v>99</v>
      </c>
      <c r="BX73" s="152"/>
      <c r="BY73" s="146">
        <v>1933</v>
      </c>
      <c r="BZ73" s="5">
        <v>3070000</v>
      </c>
      <c r="CA73" s="5">
        <v>2262000</v>
      </c>
      <c r="CB73" s="715">
        <v>7.3</v>
      </c>
      <c r="CC73" s="291">
        <v>16402999.999999998</v>
      </c>
      <c r="CD73" s="717">
        <v>0.68200000000000005</v>
      </c>
      <c r="CE73" s="750">
        <f t="shared" si="6"/>
        <v>11186846</v>
      </c>
      <c r="CF73" s="147"/>
      <c r="CG73" s="144"/>
      <c r="CH73" s="145"/>
    </row>
    <row r="74" spans="1:86" s="18" customFormat="1" ht="13.2" x14ac:dyDescent="0.25">
      <c r="A74" s="146">
        <v>1934</v>
      </c>
      <c r="B74" s="5">
        <v>64064000</v>
      </c>
      <c r="C74" s="5">
        <v>43347000</v>
      </c>
      <c r="D74" s="835">
        <f t="shared" si="4"/>
        <v>0.67662025474525478</v>
      </c>
      <c r="E74" s="715">
        <v>12.1</v>
      </c>
      <c r="F74" s="5">
        <v>526052000</v>
      </c>
      <c r="G74" s="717">
        <v>0.83899999999999997</v>
      </c>
      <c r="H74" s="718">
        <v>446085000</v>
      </c>
      <c r="I74" s="147"/>
      <c r="J74" s="148"/>
      <c r="K74" s="140"/>
      <c r="L74" s="146">
        <v>1934</v>
      </c>
      <c r="M74" s="5">
        <v>44836000</v>
      </c>
      <c r="N74" s="5">
        <v>34683000</v>
      </c>
      <c r="O74" s="835">
        <f t="shared" si="0"/>
        <v>0.77355250245338569</v>
      </c>
      <c r="P74" s="715">
        <v>12.6</v>
      </c>
      <c r="Q74" s="5">
        <v>438683000</v>
      </c>
      <c r="R74" s="717">
        <v>0.84399999999999997</v>
      </c>
      <c r="S74" s="750">
        <f t="shared" si="1"/>
        <v>370248452</v>
      </c>
      <c r="T74" s="30"/>
      <c r="U74" s="146">
        <v>1934</v>
      </c>
      <c r="V74" s="669" t="s">
        <v>99</v>
      </c>
      <c r="W74" s="669" t="s">
        <v>99</v>
      </c>
      <c r="X74" s="669" t="s">
        <v>99</v>
      </c>
      <c r="Y74" s="713" t="s">
        <v>99</v>
      </c>
      <c r="Z74" s="5">
        <v>207544000</v>
      </c>
      <c r="AA74" s="714" t="s">
        <v>99</v>
      </c>
      <c r="AB74" s="751">
        <f t="shared" si="5"/>
        <v>175167136</v>
      </c>
      <c r="AC74" s="30"/>
      <c r="AD74" s="146">
        <v>1934</v>
      </c>
      <c r="AE74" s="713" t="s">
        <v>99</v>
      </c>
      <c r="AF74" s="713" t="s">
        <v>99</v>
      </c>
      <c r="AG74" s="835" t="e">
        <f t="shared" si="2"/>
        <v>#VALUE!</v>
      </c>
      <c r="AH74" s="713" t="s">
        <v>99</v>
      </c>
      <c r="AI74" s="5">
        <v>188061000</v>
      </c>
      <c r="AJ74" s="714" t="s">
        <v>99</v>
      </c>
      <c r="AK74" s="150" t="s">
        <v>99</v>
      </c>
      <c r="AL74" s="32"/>
      <c r="AM74" s="146">
        <v>1934</v>
      </c>
      <c r="AN74" s="713" t="s">
        <v>99</v>
      </c>
      <c r="AO74" s="713" t="s">
        <v>99</v>
      </c>
      <c r="AP74" s="835" t="e">
        <f t="shared" si="3"/>
        <v>#VALUE!</v>
      </c>
      <c r="AQ74" s="713" t="s">
        <v>99</v>
      </c>
      <c r="AR74" s="713" t="s">
        <v>99</v>
      </c>
      <c r="AS74" s="714">
        <v>0.7</v>
      </c>
      <c r="AT74" s="150" t="s">
        <v>99</v>
      </c>
      <c r="AU74" s="667"/>
      <c r="AV74" s="146">
        <v>1934</v>
      </c>
      <c r="AW74" s="850"/>
      <c r="AX74" s="850"/>
      <c r="AY74" s="851"/>
      <c r="AZ74" s="852"/>
      <c r="BA74" s="850"/>
      <c r="BB74" s="850"/>
      <c r="BC74" s="850"/>
      <c r="BD74" s="853"/>
      <c r="BE74" s="853"/>
      <c r="BF74" s="141"/>
      <c r="BG74" s="142"/>
      <c r="BH74" s="143"/>
      <c r="BI74" s="146">
        <v>1934</v>
      </c>
      <c r="BJ74" s="5">
        <v>17305000</v>
      </c>
      <c r="BK74" s="5">
        <v>7819000</v>
      </c>
      <c r="BL74" s="715">
        <v>10.4</v>
      </c>
      <c r="BM74" s="5">
        <v>81134000</v>
      </c>
      <c r="BN74" s="717">
        <v>0.85599999999999998</v>
      </c>
      <c r="BO74" s="759">
        <f t="shared" si="7"/>
        <v>69450704</v>
      </c>
      <c r="BP74" s="30"/>
      <c r="BQ74" s="146">
        <v>1934</v>
      </c>
      <c r="BR74" s="669" t="s">
        <v>99</v>
      </c>
      <c r="BS74" s="669" t="s">
        <v>99</v>
      </c>
      <c r="BT74" s="713" t="s">
        <v>99</v>
      </c>
      <c r="BU74" s="5">
        <v>53095000</v>
      </c>
      <c r="BV74" s="714" t="s">
        <v>99</v>
      </c>
      <c r="BW74" s="152" t="s">
        <v>99</v>
      </c>
      <c r="BX74" s="152"/>
      <c r="BY74" s="146">
        <v>1934</v>
      </c>
      <c r="BZ74" s="5">
        <v>1923000</v>
      </c>
      <c r="CA74" s="5">
        <v>845000</v>
      </c>
      <c r="CB74" s="715">
        <v>7.4</v>
      </c>
      <c r="CC74" s="291">
        <v>6235000</v>
      </c>
      <c r="CD74" s="717">
        <v>1.02</v>
      </c>
      <c r="CE74" s="750">
        <f t="shared" si="6"/>
        <v>6359700</v>
      </c>
      <c r="CF74" s="147"/>
      <c r="CG74" s="144"/>
      <c r="CH74" s="145"/>
    </row>
    <row r="75" spans="1:86" s="18" customFormat="1" ht="13.2" x14ac:dyDescent="0.25">
      <c r="A75" s="146">
        <v>1935</v>
      </c>
      <c r="B75" s="5">
        <v>69611000</v>
      </c>
      <c r="C75" s="5">
        <v>51305000</v>
      </c>
      <c r="D75" s="835">
        <f t="shared" si="4"/>
        <v>0.73702432086882819</v>
      </c>
      <c r="E75" s="715">
        <v>12.2</v>
      </c>
      <c r="F75" s="5">
        <v>628227000</v>
      </c>
      <c r="G75" s="717">
        <v>0.82699999999999996</v>
      </c>
      <c r="H75" s="718">
        <v>521915000</v>
      </c>
      <c r="I75" s="147"/>
      <c r="J75" s="148"/>
      <c r="K75" s="140"/>
      <c r="L75" s="146">
        <v>1935</v>
      </c>
      <c r="M75" s="5">
        <v>47436000</v>
      </c>
      <c r="N75" s="5">
        <v>33602000</v>
      </c>
      <c r="O75" s="835">
        <f t="shared" si="0"/>
        <v>0.70836495488658402</v>
      </c>
      <c r="P75" s="715">
        <v>14</v>
      </c>
      <c r="Q75" s="5">
        <v>469412000</v>
      </c>
      <c r="R75" s="717">
        <v>0.82699999999999996</v>
      </c>
      <c r="S75" s="750">
        <f t="shared" si="1"/>
        <v>388203724</v>
      </c>
      <c r="T75" s="30"/>
      <c r="U75" s="146">
        <v>1935</v>
      </c>
      <c r="V75" s="669" t="s">
        <v>99</v>
      </c>
      <c r="W75" s="669" t="s">
        <v>99</v>
      </c>
      <c r="X75" s="669" t="s">
        <v>99</v>
      </c>
      <c r="Y75" s="713" t="s">
        <v>99</v>
      </c>
      <c r="Z75" s="5">
        <v>205617000</v>
      </c>
      <c r="AA75" s="714" t="s">
        <v>99</v>
      </c>
      <c r="AB75" s="751">
        <f t="shared" si="5"/>
        <v>170045259</v>
      </c>
      <c r="AC75" s="30"/>
      <c r="AD75" s="146">
        <v>1935</v>
      </c>
      <c r="AE75" s="713" t="s">
        <v>99</v>
      </c>
      <c r="AF75" s="713" t="s">
        <v>99</v>
      </c>
      <c r="AG75" s="835" t="e">
        <f t="shared" si="2"/>
        <v>#VALUE!</v>
      </c>
      <c r="AH75" s="713" t="s">
        <v>99</v>
      </c>
      <c r="AI75" s="5">
        <v>202220000</v>
      </c>
      <c r="AJ75" s="714" t="s">
        <v>99</v>
      </c>
      <c r="AK75" s="150" t="s">
        <v>99</v>
      </c>
      <c r="AL75" s="32"/>
      <c r="AM75" s="146">
        <v>1935</v>
      </c>
      <c r="AN75" s="713" t="s">
        <v>99</v>
      </c>
      <c r="AO75" s="713" t="s">
        <v>99</v>
      </c>
      <c r="AP75" s="835" t="e">
        <f t="shared" si="3"/>
        <v>#VALUE!</v>
      </c>
      <c r="AQ75" s="713" t="s">
        <v>99</v>
      </c>
      <c r="AR75" s="713" t="s">
        <v>99</v>
      </c>
      <c r="AS75" s="714">
        <v>0.82833333333333348</v>
      </c>
      <c r="AT75" s="150" t="s">
        <v>99</v>
      </c>
      <c r="AU75" s="667"/>
      <c r="AV75" s="146">
        <v>1935</v>
      </c>
      <c r="AW75" s="850"/>
      <c r="AX75" s="850"/>
      <c r="AY75" s="851"/>
      <c r="AZ75" s="852"/>
      <c r="BA75" s="850"/>
      <c r="BB75" s="850"/>
      <c r="BC75" s="850"/>
      <c r="BD75" s="853"/>
      <c r="BE75" s="853"/>
      <c r="BF75" s="141"/>
      <c r="BG75" s="142"/>
      <c r="BH75" s="143"/>
      <c r="BI75" s="146">
        <v>1935</v>
      </c>
      <c r="BJ75" s="5">
        <v>19747000</v>
      </c>
      <c r="BK75" s="5">
        <v>15475000</v>
      </c>
      <c r="BL75" s="715">
        <v>8.6999999999999993</v>
      </c>
      <c r="BM75" s="5">
        <v>135389000</v>
      </c>
      <c r="BN75" s="717">
        <v>0.85499999999999998</v>
      </c>
      <c r="BO75" s="759">
        <f t="shared" si="7"/>
        <v>115757595</v>
      </c>
      <c r="BP75" s="30"/>
      <c r="BQ75" s="146">
        <v>1935</v>
      </c>
      <c r="BR75" s="669" t="s">
        <v>99</v>
      </c>
      <c r="BS75" s="669" t="s">
        <v>99</v>
      </c>
      <c r="BT75" s="713" t="s">
        <v>99</v>
      </c>
      <c r="BU75" s="5">
        <v>107018000</v>
      </c>
      <c r="BV75" s="714" t="s">
        <v>99</v>
      </c>
      <c r="BW75" s="152" t="s">
        <v>99</v>
      </c>
      <c r="BX75" s="152"/>
      <c r="BY75" s="146">
        <v>1935</v>
      </c>
      <c r="BZ75" s="5">
        <v>2428000</v>
      </c>
      <c r="CA75" s="5">
        <v>2228000</v>
      </c>
      <c r="CB75" s="715">
        <v>10.5</v>
      </c>
      <c r="CC75" s="291">
        <v>23426000</v>
      </c>
      <c r="CD75" s="717">
        <v>0.75600000000000001</v>
      </c>
      <c r="CE75" s="750">
        <f t="shared" si="6"/>
        <v>17710056</v>
      </c>
      <c r="CF75" s="147"/>
      <c r="CG75" s="144"/>
      <c r="CH75" s="145"/>
    </row>
    <row r="76" spans="1:86" s="18" customFormat="1" ht="13.2" x14ac:dyDescent="0.25">
      <c r="A76" s="146">
        <v>1936</v>
      </c>
      <c r="B76" s="5">
        <v>73970000</v>
      </c>
      <c r="C76" s="5">
        <v>49125000</v>
      </c>
      <c r="D76" s="835">
        <f t="shared" si="4"/>
        <v>0.66412058942814656</v>
      </c>
      <c r="E76" s="715">
        <v>12.8</v>
      </c>
      <c r="F76" s="5">
        <v>629880000</v>
      </c>
      <c r="G76" s="717">
        <v>1.02</v>
      </c>
      <c r="H76" s="718">
        <v>645465000</v>
      </c>
      <c r="I76" s="147"/>
      <c r="J76" s="148"/>
      <c r="K76" s="140"/>
      <c r="L76" s="146">
        <v>1936</v>
      </c>
      <c r="M76" s="5">
        <v>49986000</v>
      </c>
      <c r="N76" s="5">
        <v>37944000</v>
      </c>
      <c r="O76" s="835">
        <f t="shared" si="0"/>
        <v>0.75909254591285558</v>
      </c>
      <c r="P76" s="715">
        <v>13.8</v>
      </c>
      <c r="Q76" s="5">
        <v>523603000</v>
      </c>
      <c r="R76" s="717">
        <v>1.02</v>
      </c>
      <c r="S76" s="750">
        <f t="shared" si="1"/>
        <v>534075060</v>
      </c>
      <c r="T76" s="30"/>
      <c r="U76" s="146">
        <v>1936</v>
      </c>
      <c r="V76" s="669" t="s">
        <v>99</v>
      </c>
      <c r="W76" s="669" t="s">
        <v>99</v>
      </c>
      <c r="X76" s="669" t="s">
        <v>99</v>
      </c>
      <c r="Y76" s="713" t="s">
        <v>99</v>
      </c>
      <c r="Z76" s="5">
        <v>264035000</v>
      </c>
      <c r="AA76" s="714" t="s">
        <v>99</v>
      </c>
      <c r="AB76" s="751">
        <f t="shared" si="5"/>
        <v>269315700</v>
      </c>
      <c r="AC76" s="30"/>
      <c r="AD76" s="146">
        <v>1936</v>
      </c>
      <c r="AE76" s="713" t="s">
        <v>99</v>
      </c>
      <c r="AF76" s="713" t="s">
        <v>99</v>
      </c>
      <c r="AG76" s="835" t="e">
        <f t="shared" si="2"/>
        <v>#VALUE!</v>
      </c>
      <c r="AH76" s="713" t="s">
        <v>99</v>
      </c>
      <c r="AI76" s="5">
        <v>204324000</v>
      </c>
      <c r="AJ76" s="714" t="s">
        <v>99</v>
      </c>
      <c r="AK76" s="150" t="s">
        <v>99</v>
      </c>
      <c r="AL76" s="32"/>
      <c r="AM76" s="146">
        <v>1936</v>
      </c>
      <c r="AN76" s="713" t="s">
        <v>99</v>
      </c>
      <c r="AO76" s="713" t="s">
        <v>99</v>
      </c>
      <c r="AP76" s="835" t="e">
        <f t="shared" si="3"/>
        <v>#VALUE!</v>
      </c>
      <c r="AQ76" s="713" t="s">
        <v>99</v>
      </c>
      <c r="AR76" s="713" t="s">
        <v>99</v>
      </c>
      <c r="AS76" s="714">
        <v>0.77499999999999991</v>
      </c>
      <c r="AT76" s="150" t="s">
        <v>99</v>
      </c>
      <c r="AU76" s="667"/>
      <c r="AV76" s="146">
        <v>1936</v>
      </c>
      <c r="AW76" s="850"/>
      <c r="AX76" s="850"/>
      <c r="AY76" s="851"/>
      <c r="AZ76" s="852"/>
      <c r="BA76" s="850"/>
      <c r="BB76" s="850"/>
      <c r="BC76" s="850"/>
      <c r="BD76" s="853"/>
      <c r="BE76" s="853"/>
      <c r="BF76" s="141"/>
      <c r="BG76" s="142"/>
      <c r="BH76" s="143"/>
      <c r="BI76" s="146">
        <v>1936</v>
      </c>
      <c r="BJ76" s="5">
        <v>20429000</v>
      </c>
      <c r="BK76" s="5">
        <v>9638000</v>
      </c>
      <c r="BL76" s="715">
        <v>10.199999999999999</v>
      </c>
      <c r="BM76" s="5">
        <v>98164000</v>
      </c>
      <c r="BN76" s="717">
        <v>1.04</v>
      </c>
      <c r="BO76" s="759">
        <f t="shared" si="7"/>
        <v>102090560</v>
      </c>
      <c r="BP76" s="30"/>
      <c r="BQ76" s="146">
        <v>1936</v>
      </c>
      <c r="BR76" s="669" t="s">
        <v>99</v>
      </c>
      <c r="BS76" s="669" t="s">
        <v>99</v>
      </c>
      <c r="BT76" s="713" t="s">
        <v>99</v>
      </c>
      <c r="BU76" s="5">
        <v>51438000</v>
      </c>
      <c r="BV76" s="714" t="s">
        <v>99</v>
      </c>
      <c r="BW76" s="152" t="s">
        <v>99</v>
      </c>
      <c r="BX76" s="152"/>
      <c r="BY76" s="146">
        <v>1936</v>
      </c>
      <c r="BZ76" s="5">
        <v>3555000</v>
      </c>
      <c r="CA76" s="5">
        <v>1543000</v>
      </c>
      <c r="CB76" s="715">
        <v>5.3</v>
      </c>
      <c r="CC76" s="291">
        <v>8113000</v>
      </c>
      <c r="CD76" s="717">
        <v>1.1399999999999999</v>
      </c>
      <c r="CE76" s="750">
        <f t="shared" si="6"/>
        <v>9248820</v>
      </c>
      <c r="CF76" s="147"/>
      <c r="CG76" s="144"/>
      <c r="CH76" s="145"/>
    </row>
    <row r="77" spans="1:86" s="18" customFormat="1" ht="13.2" x14ac:dyDescent="0.25">
      <c r="A77" s="146">
        <v>1937</v>
      </c>
      <c r="B77" s="5">
        <v>80814000</v>
      </c>
      <c r="C77" s="5">
        <v>64169000</v>
      </c>
      <c r="D77" s="835">
        <f t="shared" si="4"/>
        <v>0.79403321206721611</v>
      </c>
      <c r="E77" s="715">
        <v>13.6</v>
      </c>
      <c r="F77" s="5">
        <v>873914000</v>
      </c>
      <c r="G77" s="717">
        <v>0.95899999999999996</v>
      </c>
      <c r="H77" s="718">
        <v>840706000</v>
      </c>
      <c r="I77" s="147"/>
      <c r="J77" s="148"/>
      <c r="K77" s="140"/>
      <c r="L77" s="146">
        <v>1937</v>
      </c>
      <c r="M77" s="5">
        <v>57845000</v>
      </c>
      <c r="N77" s="5">
        <v>47075000</v>
      </c>
      <c r="O77" s="835">
        <f t="shared" si="0"/>
        <v>0.81381277552078835</v>
      </c>
      <c r="P77" s="715">
        <v>14.6</v>
      </c>
      <c r="Q77" s="5">
        <v>688574000</v>
      </c>
      <c r="R77" s="717">
        <v>0.97699999999999998</v>
      </c>
      <c r="S77" s="750">
        <f t="shared" si="1"/>
        <v>672736798</v>
      </c>
      <c r="T77" s="30"/>
      <c r="U77" s="146">
        <v>1937</v>
      </c>
      <c r="V77" s="669" t="s">
        <v>99</v>
      </c>
      <c r="W77" s="669" t="s">
        <v>99</v>
      </c>
      <c r="X77" s="669" t="s">
        <v>99</v>
      </c>
      <c r="Y77" s="713" t="s">
        <v>99</v>
      </c>
      <c r="Z77" s="5">
        <v>381662000</v>
      </c>
      <c r="AA77" s="714" t="s">
        <v>99</v>
      </c>
      <c r="AB77" s="751">
        <f t="shared" si="5"/>
        <v>372883774</v>
      </c>
      <c r="AC77" s="30"/>
      <c r="AD77" s="146">
        <v>1937</v>
      </c>
      <c r="AE77" s="713" t="s">
        <v>99</v>
      </c>
      <c r="AF77" s="713" t="s">
        <v>99</v>
      </c>
      <c r="AG77" s="835" t="e">
        <f t="shared" si="2"/>
        <v>#VALUE!</v>
      </c>
      <c r="AH77" s="713" t="s">
        <v>99</v>
      </c>
      <c r="AI77" s="5">
        <v>249769000</v>
      </c>
      <c r="AJ77" s="714" t="s">
        <v>99</v>
      </c>
      <c r="AK77" s="150" t="s">
        <v>99</v>
      </c>
      <c r="AL77" s="32"/>
      <c r="AM77" s="146">
        <v>1937</v>
      </c>
      <c r="AN77" s="713" t="s">
        <v>99</v>
      </c>
      <c r="AO77" s="713" t="s">
        <v>99</v>
      </c>
      <c r="AP77" s="835" t="e">
        <f t="shared" si="3"/>
        <v>#VALUE!</v>
      </c>
      <c r="AQ77" s="713" t="s">
        <v>99</v>
      </c>
      <c r="AR77" s="713" t="s">
        <v>99</v>
      </c>
      <c r="AS77" s="714">
        <v>0.61583333333333334</v>
      </c>
      <c r="AT77" s="150" t="s">
        <v>99</v>
      </c>
      <c r="AU77" s="667"/>
      <c r="AV77" s="146">
        <v>1937</v>
      </c>
      <c r="AW77" s="850"/>
      <c r="AX77" s="850"/>
      <c r="AY77" s="851"/>
      <c r="AZ77" s="852"/>
      <c r="BA77" s="850"/>
      <c r="BB77" s="850"/>
      <c r="BC77" s="850"/>
      <c r="BD77" s="853"/>
      <c r="BE77" s="853"/>
      <c r="BF77" s="141"/>
      <c r="BG77" s="142"/>
      <c r="BH77" s="143"/>
      <c r="BI77" s="146">
        <v>1937</v>
      </c>
      <c r="BJ77" s="5">
        <v>19755000</v>
      </c>
      <c r="BK77" s="5">
        <v>14309000</v>
      </c>
      <c r="BL77" s="715">
        <v>11</v>
      </c>
      <c r="BM77" s="5">
        <v>157383000</v>
      </c>
      <c r="BN77" s="717">
        <v>0.91400000000000003</v>
      </c>
      <c r="BO77" s="759">
        <f t="shared" si="7"/>
        <v>143848062</v>
      </c>
      <c r="BP77" s="30"/>
      <c r="BQ77" s="146">
        <v>1937</v>
      </c>
      <c r="BR77" s="669" t="s">
        <v>99</v>
      </c>
      <c r="BS77" s="669" t="s">
        <v>99</v>
      </c>
      <c r="BT77" s="713" t="s">
        <v>99</v>
      </c>
      <c r="BU77" s="5">
        <v>100962000</v>
      </c>
      <c r="BV77" s="714" t="s">
        <v>99</v>
      </c>
      <c r="BW77" s="152" t="s">
        <v>99</v>
      </c>
      <c r="BX77" s="152"/>
      <c r="BY77" s="146">
        <v>1937</v>
      </c>
      <c r="BZ77" s="5">
        <v>3214000</v>
      </c>
      <c r="CA77" s="5">
        <v>2785000</v>
      </c>
      <c r="CB77" s="715">
        <v>10</v>
      </c>
      <c r="CC77" s="291">
        <v>27957000</v>
      </c>
      <c r="CD77" s="717">
        <v>0.85</v>
      </c>
      <c r="CE77" s="750">
        <f t="shared" si="6"/>
        <v>23763450</v>
      </c>
      <c r="CF77" s="147"/>
      <c r="CG77" s="144"/>
      <c r="CH77" s="145"/>
    </row>
    <row r="78" spans="1:86" s="18" customFormat="1" ht="13.2" x14ac:dyDescent="0.25">
      <c r="A78" s="146">
        <v>1938</v>
      </c>
      <c r="B78" s="5">
        <v>78981000</v>
      </c>
      <c r="C78" s="5">
        <v>69197000</v>
      </c>
      <c r="D78" s="835">
        <f t="shared" si="4"/>
        <v>0.8761221053164685</v>
      </c>
      <c r="E78" s="715">
        <v>13.3</v>
      </c>
      <c r="F78" s="5">
        <v>919913000</v>
      </c>
      <c r="G78" s="717">
        <v>0.55600000000000005</v>
      </c>
      <c r="H78" s="718">
        <v>516636000</v>
      </c>
      <c r="I78" s="147"/>
      <c r="J78" s="148"/>
      <c r="K78" s="140"/>
      <c r="L78" s="146">
        <v>1938</v>
      </c>
      <c r="M78" s="5">
        <v>56464000</v>
      </c>
      <c r="N78" s="5">
        <v>49567000</v>
      </c>
      <c r="O78" s="835">
        <f t="shared" si="0"/>
        <v>0.87785137432700477</v>
      </c>
      <c r="P78" s="715">
        <v>13.8</v>
      </c>
      <c r="Q78" s="5">
        <v>685178000</v>
      </c>
      <c r="R78" s="717">
        <v>0.57399999999999995</v>
      </c>
      <c r="S78" s="750">
        <f t="shared" si="1"/>
        <v>393292171.99999994</v>
      </c>
      <c r="T78" s="30"/>
      <c r="U78" s="146">
        <v>1938</v>
      </c>
      <c r="V78" s="669" t="s">
        <v>99</v>
      </c>
      <c r="W78" s="669" t="s">
        <v>99</v>
      </c>
      <c r="X78" s="669" t="s">
        <v>99</v>
      </c>
      <c r="Y78" s="713" t="s">
        <v>99</v>
      </c>
      <c r="Z78" s="5">
        <v>396046000</v>
      </c>
      <c r="AA78" s="714" t="s">
        <v>99</v>
      </c>
      <c r="AB78" s="751">
        <f t="shared" si="5"/>
        <v>227330403.99999997</v>
      </c>
      <c r="AC78" s="30"/>
      <c r="AD78" s="146">
        <v>1938</v>
      </c>
      <c r="AE78" s="713" t="s">
        <v>99</v>
      </c>
      <c r="AF78" s="713" t="s">
        <v>99</v>
      </c>
      <c r="AG78" s="835" t="e">
        <f t="shared" si="2"/>
        <v>#VALUE!</v>
      </c>
      <c r="AH78" s="713" t="s">
        <v>99</v>
      </c>
      <c r="AI78" s="5">
        <v>226053000</v>
      </c>
      <c r="AJ78" s="714" t="s">
        <v>99</v>
      </c>
      <c r="AK78" s="150" t="s">
        <v>99</v>
      </c>
      <c r="AL78" s="32"/>
      <c r="AM78" s="146">
        <v>1938</v>
      </c>
      <c r="AN78" s="713" t="s">
        <v>99</v>
      </c>
      <c r="AO78" s="713" t="s">
        <v>99</v>
      </c>
      <c r="AP78" s="835" t="e">
        <f t="shared" si="3"/>
        <v>#VALUE!</v>
      </c>
      <c r="AQ78" s="713" t="s">
        <v>99</v>
      </c>
      <c r="AR78" s="713" t="s">
        <v>99</v>
      </c>
      <c r="AS78" s="714">
        <v>0.52833333333333343</v>
      </c>
      <c r="AT78" s="150" t="s">
        <v>99</v>
      </c>
      <c r="AU78" s="667"/>
      <c r="AV78" s="146">
        <v>1938</v>
      </c>
      <c r="AW78" s="850"/>
      <c r="AX78" s="850"/>
      <c r="AY78" s="851"/>
      <c r="AZ78" s="852"/>
      <c r="BA78" s="850"/>
      <c r="BB78" s="850"/>
      <c r="BC78" s="850"/>
      <c r="BD78" s="853"/>
      <c r="BE78" s="853"/>
      <c r="BF78" s="141"/>
      <c r="BG78" s="142"/>
      <c r="BH78" s="143"/>
      <c r="BI78" s="146">
        <v>1938</v>
      </c>
      <c r="BJ78" s="5">
        <v>18724000</v>
      </c>
      <c r="BK78" s="5">
        <v>16146000</v>
      </c>
      <c r="BL78" s="715">
        <v>12.1</v>
      </c>
      <c r="BM78" s="5">
        <v>195020000</v>
      </c>
      <c r="BN78" s="717">
        <v>0.53400000000000003</v>
      </c>
      <c r="BO78" s="759">
        <f t="shared" si="7"/>
        <v>104140680</v>
      </c>
      <c r="BP78" s="30"/>
      <c r="BQ78" s="146">
        <v>1938</v>
      </c>
      <c r="BR78" s="669" t="s">
        <v>99</v>
      </c>
      <c r="BS78" s="669" t="s">
        <v>99</v>
      </c>
      <c r="BT78" s="713" t="s">
        <v>99</v>
      </c>
      <c r="BU78" s="5">
        <v>154669000</v>
      </c>
      <c r="BV78" s="714" t="s">
        <v>99</v>
      </c>
      <c r="BW78" s="152" t="s">
        <v>99</v>
      </c>
      <c r="BX78" s="152"/>
      <c r="BY78" s="146">
        <v>1938</v>
      </c>
      <c r="BZ78" s="5">
        <v>3793000</v>
      </c>
      <c r="CA78" s="5">
        <v>3484000</v>
      </c>
      <c r="CB78" s="715">
        <v>11.4</v>
      </c>
      <c r="CC78" s="291">
        <v>39715000</v>
      </c>
      <c r="CD78" s="717">
        <v>0.49099999999999999</v>
      </c>
      <c r="CE78" s="750">
        <f t="shared" si="6"/>
        <v>19500065</v>
      </c>
      <c r="CF78" s="147"/>
      <c r="CG78" s="144"/>
      <c r="CH78" s="145"/>
    </row>
    <row r="79" spans="1:86" s="18" customFormat="1" ht="13.2" x14ac:dyDescent="0.25">
      <c r="A79" s="146">
        <v>1939</v>
      </c>
      <c r="B79" s="5">
        <v>62802000</v>
      </c>
      <c r="C79" s="5">
        <v>52669000</v>
      </c>
      <c r="D79" s="835">
        <f t="shared" si="4"/>
        <v>0.83865163529823894</v>
      </c>
      <c r="E79" s="715">
        <v>14.1</v>
      </c>
      <c r="F79" s="5">
        <v>741210000</v>
      </c>
      <c r="G79" s="717">
        <v>0.68600000000000005</v>
      </c>
      <c r="H79" s="718">
        <v>512427000</v>
      </c>
      <c r="I79" s="147"/>
      <c r="J79" s="148"/>
      <c r="K79" s="140"/>
      <c r="L79" s="146">
        <v>1939</v>
      </c>
      <c r="M79" s="5">
        <v>46154000</v>
      </c>
      <c r="N79" s="5">
        <v>37681000</v>
      </c>
      <c r="O79" s="835">
        <f t="shared" si="0"/>
        <v>0.81641894527018244</v>
      </c>
      <c r="P79" s="715">
        <v>15</v>
      </c>
      <c r="Q79" s="5">
        <v>565672000</v>
      </c>
      <c r="R79" s="717">
        <v>0.69399999999999995</v>
      </c>
      <c r="S79" s="750">
        <f t="shared" si="1"/>
        <v>392576368</v>
      </c>
      <c r="T79" s="30"/>
      <c r="U79" s="146">
        <v>1939</v>
      </c>
      <c r="V79" s="669" t="s">
        <v>99</v>
      </c>
      <c r="W79" s="669" t="s">
        <v>99</v>
      </c>
      <c r="X79" s="669" t="s">
        <v>99</v>
      </c>
      <c r="Y79" s="713" t="s">
        <v>99</v>
      </c>
      <c r="Z79" s="5">
        <v>315089000</v>
      </c>
      <c r="AA79" s="714" t="s">
        <v>99</v>
      </c>
      <c r="AB79" s="751">
        <f t="shared" si="5"/>
        <v>218671765.99999997</v>
      </c>
      <c r="AC79" s="30"/>
      <c r="AD79" s="146">
        <v>1939</v>
      </c>
      <c r="AE79" s="713" t="s">
        <v>99</v>
      </c>
      <c r="AF79" s="713" t="s">
        <v>99</v>
      </c>
      <c r="AG79" s="835" t="e">
        <f t="shared" si="2"/>
        <v>#VALUE!</v>
      </c>
      <c r="AH79" s="713" t="s">
        <v>99</v>
      </c>
      <c r="AI79" s="5">
        <v>194910000</v>
      </c>
      <c r="AJ79" s="714" t="s">
        <v>99</v>
      </c>
      <c r="AK79" s="150" t="s">
        <v>99</v>
      </c>
      <c r="AL79" s="32"/>
      <c r="AM79" s="146">
        <v>1939</v>
      </c>
      <c r="AN79" s="713" t="s">
        <v>99</v>
      </c>
      <c r="AO79" s="713" t="s">
        <v>99</v>
      </c>
      <c r="AP79" s="835" t="e">
        <f t="shared" si="3"/>
        <v>#VALUE!</v>
      </c>
      <c r="AQ79" s="713" t="s">
        <v>99</v>
      </c>
      <c r="AR79" s="713" t="s">
        <v>99</v>
      </c>
      <c r="AS79" s="714">
        <v>0.58666666666666656</v>
      </c>
      <c r="AT79" s="150" t="s">
        <v>99</v>
      </c>
      <c r="AU79" s="667"/>
      <c r="AV79" s="146">
        <v>1939</v>
      </c>
      <c r="AW79" s="850"/>
      <c r="AX79" s="850"/>
      <c r="AY79" s="851"/>
      <c r="AZ79" s="852"/>
      <c r="BA79" s="850"/>
      <c r="BB79" s="850"/>
      <c r="BC79" s="850"/>
      <c r="BD79" s="853"/>
      <c r="BE79" s="853"/>
      <c r="BF79" s="141"/>
      <c r="BG79" s="142"/>
      <c r="BH79" s="143"/>
      <c r="BI79" s="146">
        <v>1939</v>
      </c>
      <c r="BJ79" s="5">
        <v>13520000</v>
      </c>
      <c r="BK79" s="5">
        <v>12023000</v>
      </c>
      <c r="BL79" s="715">
        <v>11.9</v>
      </c>
      <c r="BM79" s="5">
        <v>143052000</v>
      </c>
      <c r="BN79" s="717">
        <v>0.69</v>
      </c>
      <c r="BO79" s="759">
        <f t="shared" si="7"/>
        <v>98705879.999999985</v>
      </c>
      <c r="BP79" s="30"/>
      <c r="BQ79" s="146">
        <v>1939</v>
      </c>
      <c r="BR79" s="669" t="s">
        <v>99</v>
      </c>
      <c r="BS79" s="669" t="s">
        <v>99</v>
      </c>
      <c r="BT79" s="713" t="s">
        <v>99</v>
      </c>
      <c r="BU79" s="5">
        <v>116441000</v>
      </c>
      <c r="BV79" s="714" t="s">
        <v>99</v>
      </c>
      <c r="BW79" s="152" t="s">
        <v>99</v>
      </c>
      <c r="BX79" s="152"/>
      <c r="BY79" s="146">
        <v>1939</v>
      </c>
      <c r="BZ79" s="5">
        <v>3128000</v>
      </c>
      <c r="CA79" s="5">
        <v>2965000</v>
      </c>
      <c r="CB79" s="715">
        <v>11</v>
      </c>
      <c r="CC79" s="291">
        <v>32485999.999999996</v>
      </c>
      <c r="CD79" s="717">
        <v>0.66200000000000003</v>
      </c>
      <c r="CE79" s="750">
        <f t="shared" si="6"/>
        <v>21505732</v>
      </c>
      <c r="CF79" s="147"/>
      <c r="CG79" s="144"/>
      <c r="CH79" s="145"/>
    </row>
    <row r="80" spans="1:86" s="18" customFormat="1" ht="13.2" x14ac:dyDescent="0.25">
      <c r="A80" s="146">
        <v>1940</v>
      </c>
      <c r="B80" s="5">
        <v>61820000</v>
      </c>
      <c r="C80" s="5">
        <v>53273000</v>
      </c>
      <c r="D80" s="835">
        <f t="shared" si="4"/>
        <v>0.86174377224199283</v>
      </c>
      <c r="E80" s="715">
        <v>15.3</v>
      </c>
      <c r="F80" s="5">
        <v>814646000</v>
      </c>
      <c r="G80" s="717">
        <v>0.67400000000000004</v>
      </c>
      <c r="H80" s="718">
        <v>555547000</v>
      </c>
      <c r="I80" s="147"/>
      <c r="J80" s="148"/>
      <c r="K80" s="140"/>
      <c r="L80" s="146">
        <v>1940</v>
      </c>
      <c r="M80" s="5">
        <v>43536000</v>
      </c>
      <c r="N80" s="5">
        <v>36095000</v>
      </c>
      <c r="O80" s="835">
        <f t="shared" si="0"/>
        <v>0.8290839764792356</v>
      </c>
      <c r="P80" s="715">
        <v>16.399999999999999</v>
      </c>
      <c r="Q80" s="5">
        <v>592809000</v>
      </c>
      <c r="R80" s="717">
        <v>0.69</v>
      </c>
      <c r="S80" s="750">
        <f t="shared" si="1"/>
        <v>409038209.99999994</v>
      </c>
      <c r="T80" s="30"/>
      <c r="U80" s="146">
        <v>1940</v>
      </c>
      <c r="V80" s="669" t="s">
        <v>99</v>
      </c>
      <c r="W80" s="669" t="s">
        <v>99</v>
      </c>
      <c r="X80" s="669" t="s">
        <v>99</v>
      </c>
      <c r="Y80" s="713" t="s">
        <v>99</v>
      </c>
      <c r="Z80" s="5">
        <v>323956000</v>
      </c>
      <c r="AA80" s="714" t="s">
        <v>99</v>
      </c>
      <c r="AB80" s="751">
        <f t="shared" si="5"/>
        <v>223529639.99999997</v>
      </c>
      <c r="AC80" s="30"/>
      <c r="AD80" s="146">
        <v>1940</v>
      </c>
      <c r="AE80" s="713" t="s">
        <v>99</v>
      </c>
      <c r="AF80" s="713" t="s">
        <v>99</v>
      </c>
      <c r="AG80" s="835" t="e">
        <f t="shared" si="2"/>
        <v>#VALUE!</v>
      </c>
      <c r="AH80" s="713" t="s">
        <v>99</v>
      </c>
      <c r="AI80" s="5">
        <v>207405000</v>
      </c>
      <c r="AJ80" s="714" t="s">
        <v>99</v>
      </c>
      <c r="AK80" s="150" t="s">
        <v>99</v>
      </c>
      <c r="AL80" s="32"/>
      <c r="AM80" s="146">
        <v>1940</v>
      </c>
      <c r="AN80" s="713" t="s">
        <v>99</v>
      </c>
      <c r="AO80" s="713" t="s">
        <v>99</v>
      </c>
      <c r="AP80" s="835" t="e">
        <f t="shared" si="3"/>
        <v>#VALUE!</v>
      </c>
      <c r="AQ80" s="713" t="s">
        <v>99</v>
      </c>
      <c r="AR80" s="713" t="s">
        <v>99</v>
      </c>
      <c r="AS80" s="714">
        <v>0.70416666666666661</v>
      </c>
      <c r="AT80" s="150" t="s">
        <v>99</v>
      </c>
      <c r="AU80" s="667"/>
      <c r="AV80" s="146">
        <v>1940</v>
      </c>
      <c r="AW80" s="850"/>
      <c r="AX80" s="850"/>
      <c r="AY80" s="851"/>
      <c r="AZ80" s="852"/>
      <c r="BA80" s="850"/>
      <c r="BB80" s="850"/>
      <c r="BC80" s="850"/>
      <c r="BD80" s="853"/>
      <c r="BE80" s="853"/>
      <c r="BF80" s="141"/>
      <c r="BG80" s="142"/>
      <c r="BH80" s="143"/>
      <c r="BI80" s="146">
        <v>1940</v>
      </c>
      <c r="BJ80" s="5">
        <v>14913000</v>
      </c>
      <c r="BK80" s="5">
        <v>14149000</v>
      </c>
      <c r="BL80" s="715">
        <v>13.4</v>
      </c>
      <c r="BM80" s="5">
        <v>189543000</v>
      </c>
      <c r="BN80" s="717">
        <v>0.66600000000000004</v>
      </c>
      <c r="BO80" s="759">
        <f t="shared" si="7"/>
        <v>126235638</v>
      </c>
      <c r="BP80" s="30"/>
      <c r="BQ80" s="146">
        <v>1940</v>
      </c>
      <c r="BR80" s="669" t="s">
        <v>99</v>
      </c>
      <c r="BS80" s="669" t="s">
        <v>99</v>
      </c>
      <c r="BT80" s="713" t="s">
        <v>99</v>
      </c>
      <c r="BU80" s="5">
        <v>157438000</v>
      </c>
      <c r="BV80" s="714" t="s">
        <v>99</v>
      </c>
      <c r="BW80" s="152" t="s">
        <v>99</v>
      </c>
      <c r="BX80" s="152"/>
      <c r="BY80" s="146">
        <v>1940</v>
      </c>
      <c r="BZ80" s="5">
        <v>3371000</v>
      </c>
      <c r="CA80" s="5">
        <v>3029000</v>
      </c>
      <c r="CB80" s="715">
        <v>10.7</v>
      </c>
      <c r="CC80" s="291">
        <v>32293999.999999996</v>
      </c>
      <c r="CD80" s="717">
        <v>0.63800000000000001</v>
      </c>
      <c r="CE80" s="750">
        <f t="shared" si="6"/>
        <v>20603571.999999996</v>
      </c>
      <c r="CF80" s="147"/>
      <c r="CG80" s="144"/>
      <c r="CH80" s="145"/>
    </row>
    <row r="81" spans="1:86" s="18" customFormat="1" ht="13.2" x14ac:dyDescent="0.25">
      <c r="A81" s="146">
        <v>1941</v>
      </c>
      <c r="B81" s="5">
        <v>62707000</v>
      </c>
      <c r="C81" s="5">
        <v>55935000</v>
      </c>
      <c r="D81" s="835">
        <f t="shared" si="4"/>
        <v>0.89200567719712309</v>
      </c>
      <c r="E81" s="715">
        <v>16.8</v>
      </c>
      <c r="F81" s="5">
        <v>941970000</v>
      </c>
      <c r="G81" s="717">
        <v>0.93899999999999995</v>
      </c>
      <c r="H81" s="718">
        <v>889561000</v>
      </c>
      <c r="I81" s="147"/>
      <c r="J81" s="148"/>
      <c r="K81" s="140"/>
      <c r="L81" s="146">
        <v>1941</v>
      </c>
      <c r="M81" s="5">
        <v>46045000</v>
      </c>
      <c r="N81" s="5">
        <v>39778000</v>
      </c>
      <c r="O81" s="835">
        <f t="shared" si="0"/>
        <v>0.86389401672277122</v>
      </c>
      <c r="P81" s="715">
        <v>16.899999999999999</v>
      </c>
      <c r="Q81" s="5">
        <v>673727000</v>
      </c>
      <c r="R81" s="717">
        <v>0.95699999999999996</v>
      </c>
      <c r="S81" s="750">
        <f t="shared" si="1"/>
        <v>644756739</v>
      </c>
      <c r="T81" s="30"/>
      <c r="U81" s="146">
        <v>1941</v>
      </c>
      <c r="V81" s="669" t="s">
        <v>99</v>
      </c>
      <c r="W81" s="669" t="s">
        <v>99</v>
      </c>
      <c r="X81" s="669" t="s">
        <v>99</v>
      </c>
      <c r="Y81" s="713" t="s">
        <v>99</v>
      </c>
      <c r="Z81" s="5">
        <v>395509000</v>
      </c>
      <c r="AA81" s="714" t="s">
        <v>99</v>
      </c>
      <c r="AB81" s="751">
        <f t="shared" si="5"/>
        <v>378502113</v>
      </c>
      <c r="AC81" s="30"/>
      <c r="AD81" s="146">
        <v>1941</v>
      </c>
      <c r="AE81" s="713" t="s">
        <v>99</v>
      </c>
      <c r="AF81" s="713" t="s">
        <v>99</v>
      </c>
      <c r="AG81" s="835" t="e">
        <f t="shared" si="2"/>
        <v>#VALUE!</v>
      </c>
      <c r="AH81" s="713" t="s">
        <v>99</v>
      </c>
      <c r="AI81" s="5">
        <v>204031000</v>
      </c>
      <c r="AJ81" s="714" t="s">
        <v>99</v>
      </c>
      <c r="AK81" s="150" t="s">
        <v>99</v>
      </c>
      <c r="AL81" s="32"/>
      <c r="AM81" s="146">
        <v>1941</v>
      </c>
      <c r="AN81" s="713" t="s">
        <v>99</v>
      </c>
      <c r="AO81" s="713" t="s">
        <v>99</v>
      </c>
      <c r="AP81" s="835" t="e">
        <f t="shared" si="3"/>
        <v>#VALUE!</v>
      </c>
      <c r="AQ81" s="713" t="s">
        <v>99</v>
      </c>
      <c r="AR81" s="713" t="s">
        <v>99</v>
      </c>
      <c r="AS81" s="714">
        <v>0.93</v>
      </c>
      <c r="AT81" s="150" t="s">
        <v>99</v>
      </c>
      <c r="AU81" s="667"/>
      <c r="AV81" s="146">
        <v>1941</v>
      </c>
      <c r="AW81" s="850"/>
      <c r="AX81" s="850"/>
      <c r="AY81" s="851"/>
      <c r="AZ81" s="852"/>
      <c r="BA81" s="850"/>
      <c r="BB81" s="850"/>
      <c r="BC81" s="850"/>
      <c r="BD81" s="853"/>
      <c r="BE81" s="853"/>
      <c r="BF81" s="141"/>
      <c r="BG81" s="142"/>
      <c r="BH81" s="143"/>
      <c r="BI81" s="146">
        <v>1941</v>
      </c>
      <c r="BJ81" s="5">
        <v>14064000</v>
      </c>
      <c r="BK81" s="5">
        <v>13633000</v>
      </c>
      <c r="BL81" s="715">
        <v>16.7</v>
      </c>
      <c r="BM81" s="5">
        <v>227585000</v>
      </c>
      <c r="BN81" s="717">
        <v>0.91700000000000004</v>
      </c>
      <c r="BO81" s="759">
        <f t="shared" si="7"/>
        <v>208695445</v>
      </c>
      <c r="BP81" s="30"/>
      <c r="BQ81" s="146">
        <v>1941</v>
      </c>
      <c r="BR81" s="669" t="s">
        <v>99</v>
      </c>
      <c r="BS81" s="669" t="s">
        <v>99</v>
      </c>
      <c r="BT81" s="713" t="s">
        <v>99</v>
      </c>
      <c r="BU81" s="5">
        <v>202129000</v>
      </c>
      <c r="BV81" s="714" t="s">
        <v>99</v>
      </c>
      <c r="BW81" s="152" t="s">
        <v>99</v>
      </c>
      <c r="BX81" s="152"/>
      <c r="BY81" s="146">
        <v>1941</v>
      </c>
      <c r="BZ81" s="5">
        <v>2598000</v>
      </c>
      <c r="CA81" s="5">
        <v>2524000</v>
      </c>
      <c r="CB81" s="715">
        <v>16.100000000000001</v>
      </c>
      <c r="CC81" s="291">
        <v>40658000</v>
      </c>
      <c r="CD81" s="717">
        <v>0.89100000000000001</v>
      </c>
      <c r="CE81" s="750">
        <f t="shared" si="6"/>
        <v>36226278</v>
      </c>
      <c r="CF81" s="147"/>
      <c r="CG81" s="144"/>
      <c r="CH81" s="145"/>
    </row>
    <row r="82" spans="1:86" s="18" customFormat="1" ht="13.2" x14ac:dyDescent="0.25">
      <c r="A82" s="146">
        <v>1942</v>
      </c>
      <c r="B82" s="5">
        <v>53000000</v>
      </c>
      <c r="C82" s="5">
        <v>49773000</v>
      </c>
      <c r="D82" s="835">
        <f t="shared" si="4"/>
        <v>0.93911320754716976</v>
      </c>
      <c r="E82" s="715">
        <v>19.5</v>
      </c>
      <c r="F82" s="5">
        <v>969381000</v>
      </c>
      <c r="G82" s="717">
        <v>1.0900000000000001</v>
      </c>
      <c r="H82" s="718">
        <v>1064789000</v>
      </c>
      <c r="I82" s="147"/>
      <c r="J82" s="148"/>
      <c r="K82" s="140"/>
      <c r="L82" s="146">
        <v>1942</v>
      </c>
      <c r="M82" s="5">
        <v>38855000</v>
      </c>
      <c r="N82" s="5">
        <v>36020000</v>
      </c>
      <c r="O82" s="835">
        <f t="shared" si="0"/>
        <v>0.92703641744949172</v>
      </c>
      <c r="P82" s="715">
        <v>19.5</v>
      </c>
      <c r="Q82" s="5">
        <v>702159000</v>
      </c>
      <c r="R82" s="717">
        <v>1.1100000000000001</v>
      </c>
      <c r="S82" s="750">
        <f t="shared" si="1"/>
        <v>779396490.00000012</v>
      </c>
      <c r="T82" s="30"/>
      <c r="U82" s="146">
        <v>1942</v>
      </c>
      <c r="V82" s="669" t="s">
        <v>99</v>
      </c>
      <c r="W82" s="669" t="s">
        <v>99</v>
      </c>
      <c r="X82" s="669" t="s">
        <v>99</v>
      </c>
      <c r="Y82" s="713" t="s">
        <v>99</v>
      </c>
      <c r="Z82" s="5">
        <v>486031000</v>
      </c>
      <c r="AA82" s="714" t="s">
        <v>99</v>
      </c>
      <c r="AB82" s="751">
        <f t="shared" si="5"/>
        <v>539494410</v>
      </c>
      <c r="AC82" s="30"/>
      <c r="AD82" s="146">
        <v>1942</v>
      </c>
      <c r="AE82" s="713" t="s">
        <v>99</v>
      </c>
      <c r="AF82" s="713" t="s">
        <v>99</v>
      </c>
      <c r="AG82" s="835" t="e">
        <f t="shared" si="2"/>
        <v>#VALUE!</v>
      </c>
      <c r="AH82" s="713" t="s">
        <v>99</v>
      </c>
      <c r="AI82" s="5">
        <v>148723000</v>
      </c>
      <c r="AJ82" s="714" t="s">
        <v>99</v>
      </c>
      <c r="AK82" s="150" t="s">
        <v>99</v>
      </c>
      <c r="AL82" s="32"/>
      <c r="AM82" s="146">
        <v>1942</v>
      </c>
      <c r="AN82" s="713" t="s">
        <v>99</v>
      </c>
      <c r="AO82" s="713" t="s">
        <v>99</v>
      </c>
      <c r="AP82" s="835" t="e">
        <f t="shared" si="3"/>
        <v>#VALUE!</v>
      </c>
      <c r="AQ82" s="713" t="s">
        <v>99</v>
      </c>
      <c r="AR82" s="713" t="s">
        <v>99</v>
      </c>
      <c r="AS82" s="714">
        <v>1.1308333333333331</v>
      </c>
      <c r="AT82" s="150" t="s">
        <v>99</v>
      </c>
      <c r="AU82" s="667"/>
      <c r="AV82" s="146">
        <v>1942</v>
      </c>
      <c r="AW82" s="850"/>
      <c r="AX82" s="850"/>
      <c r="AY82" s="851"/>
      <c r="AZ82" s="852"/>
      <c r="BA82" s="850"/>
      <c r="BB82" s="850"/>
      <c r="BC82" s="850"/>
      <c r="BD82" s="853"/>
      <c r="BE82" s="853"/>
      <c r="BF82" s="141"/>
      <c r="BG82" s="142"/>
      <c r="BH82" s="143"/>
      <c r="BI82" s="146">
        <v>1942</v>
      </c>
      <c r="BJ82" s="5">
        <v>11990000</v>
      </c>
      <c r="BK82" s="5">
        <v>11644000</v>
      </c>
      <c r="BL82" s="715">
        <v>19.399999999999999</v>
      </c>
      <c r="BM82" s="5">
        <v>225986000</v>
      </c>
      <c r="BN82" s="717">
        <v>1.07</v>
      </c>
      <c r="BO82" s="759">
        <f t="shared" si="7"/>
        <v>241805020</v>
      </c>
      <c r="BP82" s="30"/>
      <c r="BQ82" s="146">
        <v>1942</v>
      </c>
      <c r="BR82" s="669" t="s">
        <v>99</v>
      </c>
      <c r="BS82" s="669" t="s">
        <v>99</v>
      </c>
      <c r="BT82" s="713" t="s">
        <v>99</v>
      </c>
      <c r="BU82" s="5">
        <v>206081000</v>
      </c>
      <c r="BV82" s="714" t="s">
        <v>99</v>
      </c>
      <c r="BW82" s="152" t="s">
        <v>99</v>
      </c>
      <c r="BX82" s="152"/>
      <c r="BY82" s="146">
        <v>1942</v>
      </c>
      <c r="BZ82" s="5">
        <v>2155000</v>
      </c>
      <c r="CA82" s="5">
        <v>2109000</v>
      </c>
      <c r="CB82" s="715">
        <v>19.600000000000001</v>
      </c>
      <c r="CC82" s="291">
        <v>41236000</v>
      </c>
      <c r="CD82" s="717">
        <v>1.06</v>
      </c>
      <c r="CE82" s="750">
        <f t="shared" si="6"/>
        <v>43710160</v>
      </c>
      <c r="CF82" s="147"/>
      <c r="CG82" s="144"/>
      <c r="CH82" s="145"/>
    </row>
    <row r="83" spans="1:86" s="18" customFormat="1" ht="13.2" x14ac:dyDescent="0.25">
      <c r="A83" s="146">
        <v>1943</v>
      </c>
      <c r="B83" s="5">
        <v>55984000</v>
      </c>
      <c r="C83" s="5">
        <v>51355000</v>
      </c>
      <c r="D83" s="835">
        <f t="shared" si="4"/>
        <v>0.91731566161760503</v>
      </c>
      <c r="E83" s="715">
        <v>16.399999999999999</v>
      </c>
      <c r="F83" s="5">
        <v>843813000</v>
      </c>
      <c r="G83" s="717">
        <v>1.35</v>
      </c>
      <c r="H83" s="718">
        <v>1148845000</v>
      </c>
      <c r="I83" s="147"/>
      <c r="J83" s="148"/>
      <c r="K83" s="140"/>
      <c r="L83" s="146">
        <v>1943</v>
      </c>
      <c r="M83" s="5">
        <v>38515000</v>
      </c>
      <c r="N83" s="5">
        <v>34563000</v>
      </c>
      <c r="O83" s="835">
        <f t="shared" si="0"/>
        <v>0.89739062702843053</v>
      </c>
      <c r="P83" s="715">
        <v>15.6</v>
      </c>
      <c r="Q83" s="5">
        <v>537476000</v>
      </c>
      <c r="R83" s="717">
        <v>1.39</v>
      </c>
      <c r="S83" s="750">
        <f t="shared" si="1"/>
        <v>747091640</v>
      </c>
      <c r="T83" s="30"/>
      <c r="U83" s="146">
        <v>1943</v>
      </c>
      <c r="V83" s="669" t="s">
        <v>99</v>
      </c>
      <c r="W83" s="669" t="s">
        <v>99</v>
      </c>
      <c r="X83" s="669" t="s">
        <v>99</v>
      </c>
      <c r="Y83" s="713" t="s">
        <v>99</v>
      </c>
      <c r="Z83" s="5">
        <v>363838000</v>
      </c>
      <c r="AA83" s="714" t="s">
        <v>99</v>
      </c>
      <c r="AB83" s="751">
        <f t="shared" si="5"/>
        <v>505734819.99999994</v>
      </c>
      <c r="AC83" s="30"/>
      <c r="AD83" s="146">
        <v>1943</v>
      </c>
      <c r="AE83" s="713" t="s">
        <v>99</v>
      </c>
      <c r="AF83" s="713" t="s">
        <v>99</v>
      </c>
      <c r="AG83" s="835" t="e">
        <f t="shared" si="2"/>
        <v>#VALUE!</v>
      </c>
      <c r="AH83" s="713" t="s">
        <v>99</v>
      </c>
      <c r="AI83" s="5">
        <v>125216000</v>
      </c>
      <c r="AJ83" s="714" t="s">
        <v>99</v>
      </c>
      <c r="AK83" s="150" t="s">
        <v>99</v>
      </c>
      <c r="AL83" s="32"/>
      <c r="AM83" s="146">
        <v>1943</v>
      </c>
      <c r="AN83" s="713" t="s">
        <v>99</v>
      </c>
      <c r="AO83" s="713" t="s">
        <v>99</v>
      </c>
      <c r="AP83" s="835" t="e">
        <f t="shared" si="3"/>
        <v>#VALUE!</v>
      </c>
      <c r="AQ83" s="713" t="s">
        <v>99</v>
      </c>
      <c r="AR83" s="713" t="s">
        <v>99</v>
      </c>
      <c r="AS83" s="714">
        <v>1.2916666666666667</v>
      </c>
      <c r="AT83" s="150" t="s">
        <v>99</v>
      </c>
      <c r="AU83" s="667"/>
      <c r="AV83" s="146">
        <v>1943</v>
      </c>
      <c r="AW83" s="850"/>
      <c r="AX83" s="850"/>
      <c r="AY83" s="851"/>
      <c r="AZ83" s="852"/>
      <c r="BA83" s="850"/>
      <c r="BB83" s="850"/>
      <c r="BC83" s="850"/>
      <c r="BD83" s="853"/>
      <c r="BE83" s="853"/>
      <c r="BF83" s="141"/>
      <c r="BG83" s="142"/>
      <c r="BH83" s="143"/>
      <c r="BI83" s="146">
        <v>1943</v>
      </c>
      <c r="BJ83" s="5">
        <v>15333000</v>
      </c>
      <c r="BK83" s="5">
        <v>14714000</v>
      </c>
      <c r="BL83" s="715">
        <v>18.5</v>
      </c>
      <c r="BM83" s="5">
        <v>272832000</v>
      </c>
      <c r="BN83" s="717">
        <v>1.32</v>
      </c>
      <c r="BO83" s="759">
        <f t="shared" si="7"/>
        <v>360138240</v>
      </c>
      <c r="BP83" s="30"/>
      <c r="BQ83" s="146">
        <v>1943</v>
      </c>
      <c r="BR83" s="669" t="s">
        <v>99</v>
      </c>
      <c r="BS83" s="669" t="s">
        <v>99</v>
      </c>
      <c r="BT83" s="713" t="s">
        <v>99</v>
      </c>
      <c r="BU83" s="5">
        <v>226363000</v>
      </c>
      <c r="BV83" s="714" t="s">
        <v>99</v>
      </c>
      <c r="BW83" s="152" t="s">
        <v>99</v>
      </c>
      <c r="BX83" s="152"/>
      <c r="BY83" s="146">
        <v>1943</v>
      </c>
      <c r="BZ83" s="5">
        <v>2136000</v>
      </c>
      <c r="CA83" s="5">
        <v>2077999.9999999998</v>
      </c>
      <c r="CB83" s="715">
        <v>16.100000000000001</v>
      </c>
      <c r="CC83" s="291">
        <v>33505000.000000004</v>
      </c>
      <c r="CD83" s="717">
        <v>1.33</v>
      </c>
      <c r="CE83" s="750">
        <f t="shared" si="6"/>
        <v>44561650.000000007</v>
      </c>
      <c r="CF83" s="147"/>
      <c r="CG83" s="144"/>
      <c r="CH83" s="145"/>
    </row>
    <row r="84" spans="1:86" s="18" customFormat="1" ht="13.2" x14ac:dyDescent="0.25">
      <c r="A84" s="146">
        <v>1944</v>
      </c>
      <c r="B84" s="5">
        <v>66190000</v>
      </c>
      <c r="C84" s="5">
        <v>59749000</v>
      </c>
      <c r="D84" s="835">
        <f t="shared" si="4"/>
        <v>0.90268922798005746</v>
      </c>
      <c r="E84" s="715">
        <v>17.7</v>
      </c>
      <c r="F84" s="5">
        <v>1060111000</v>
      </c>
      <c r="G84" s="717">
        <v>1.41</v>
      </c>
      <c r="H84" s="718">
        <v>1498081000</v>
      </c>
      <c r="I84" s="147"/>
      <c r="J84" s="148"/>
      <c r="K84" s="140"/>
      <c r="L84" s="146">
        <v>1944</v>
      </c>
      <c r="M84" s="5">
        <v>46821000</v>
      </c>
      <c r="N84" s="5">
        <v>41125000</v>
      </c>
      <c r="O84" s="835">
        <f t="shared" si="0"/>
        <v>0.87834518698874442</v>
      </c>
      <c r="P84" s="715">
        <v>18.3</v>
      </c>
      <c r="Q84" s="5">
        <v>751901000</v>
      </c>
      <c r="R84" s="717">
        <v>1.43</v>
      </c>
      <c r="S84" s="750">
        <f t="shared" si="1"/>
        <v>1075218430</v>
      </c>
      <c r="T84" s="30"/>
      <c r="U84" s="146">
        <v>1944</v>
      </c>
      <c r="V84" s="669" t="s">
        <v>99</v>
      </c>
      <c r="W84" s="669" t="s">
        <v>99</v>
      </c>
      <c r="X84" s="669" t="s">
        <v>99</v>
      </c>
      <c r="Y84" s="713" t="s">
        <v>99</v>
      </c>
      <c r="Z84" s="5">
        <v>467778000</v>
      </c>
      <c r="AA84" s="714" t="s">
        <v>99</v>
      </c>
      <c r="AB84" s="751">
        <f t="shared" si="5"/>
        <v>668922540</v>
      </c>
      <c r="AC84" s="30"/>
      <c r="AD84" s="146">
        <v>1944</v>
      </c>
      <c r="AE84" s="713" t="s">
        <v>99</v>
      </c>
      <c r="AF84" s="713" t="s">
        <v>99</v>
      </c>
      <c r="AG84" s="835" t="e">
        <f t="shared" si="2"/>
        <v>#VALUE!</v>
      </c>
      <c r="AH84" s="713" t="s">
        <v>99</v>
      </c>
      <c r="AI84" s="5">
        <v>202850000</v>
      </c>
      <c r="AJ84" s="714" t="s">
        <v>99</v>
      </c>
      <c r="AK84" s="150" t="s">
        <v>99</v>
      </c>
      <c r="AL84" s="32"/>
      <c r="AM84" s="146">
        <v>1944</v>
      </c>
      <c r="AN84" s="713" t="s">
        <v>99</v>
      </c>
      <c r="AO84" s="713" t="s">
        <v>99</v>
      </c>
      <c r="AP84" s="835" t="e">
        <f t="shared" si="3"/>
        <v>#VALUE!</v>
      </c>
      <c r="AQ84" s="713" t="s">
        <v>99</v>
      </c>
      <c r="AR84" s="713" t="s">
        <v>99</v>
      </c>
      <c r="AS84" s="714">
        <v>1.3108333333333333</v>
      </c>
      <c r="AT84" s="150" t="s">
        <v>99</v>
      </c>
      <c r="AU84" s="667"/>
      <c r="AV84" s="146">
        <v>1944</v>
      </c>
      <c r="AW84" s="850"/>
      <c r="AX84" s="850"/>
      <c r="AY84" s="851"/>
      <c r="AZ84" s="852"/>
      <c r="BA84" s="850"/>
      <c r="BB84" s="850"/>
      <c r="BC84" s="850"/>
      <c r="BD84" s="853"/>
      <c r="BE84" s="853"/>
      <c r="BF84" s="141"/>
      <c r="BG84" s="142"/>
      <c r="BH84" s="143"/>
      <c r="BI84" s="146">
        <v>1944</v>
      </c>
      <c r="BJ84" s="5">
        <v>17270000</v>
      </c>
      <c r="BK84" s="5">
        <v>16567000</v>
      </c>
      <c r="BL84" s="715">
        <v>16.8</v>
      </c>
      <c r="BM84" s="5">
        <v>278544000</v>
      </c>
      <c r="BN84" s="717">
        <v>1.38</v>
      </c>
      <c r="BO84" s="759">
        <f t="shared" si="7"/>
        <v>384390720</v>
      </c>
      <c r="BP84" s="30"/>
      <c r="BQ84" s="146">
        <v>1944</v>
      </c>
      <c r="BR84" s="669" t="s">
        <v>99</v>
      </c>
      <c r="BS84" s="669" t="s">
        <v>99</v>
      </c>
      <c r="BT84" s="713" t="s">
        <v>99</v>
      </c>
      <c r="BU84" s="5">
        <v>235772000</v>
      </c>
      <c r="BV84" s="714" t="s">
        <v>99</v>
      </c>
      <c r="BW84" s="152" t="s">
        <v>99</v>
      </c>
      <c r="BX84" s="152"/>
      <c r="BY84" s="146">
        <v>1944</v>
      </c>
      <c r="BZ84" s="5">
        <v>2099000</v>
      </c>
      <c r="CA84" s="5">
        <v>2057000</v>
      </c>
      <c r="CB84" s="715">
        <v>14.4</v>
      </c>
      <c r="CC84" s="291">
        <v>29666000</v>
      </c>
      <c r="CD84" s="717">
        <v>1.42</v>
      </c>
      <c r="CE84" s="750">
        <f t="shared" si="6"/>
        <v>42125720</v>
      </c>
      <c r="CF84" s="147"/>
      <c r="CG84" s="144"/>
      <c r="CH84" s="145"/>
    </row>
    <row r="85" spans="1:86" s="18" customFormat="1" ht="13.2" x14ac:dyDescent="0.25">
      <c r="A85" s="146">
        <v>1945</v>
      </c>
      <c r="B85" s="5">
        <v>69192000</v>
      </c>
      <c r="C85" s="5">
        <v>65167000</v>
      </c>
      <c r="D85" s="835">
        <f t="shared" si="4"/>
        <v>0.94182853509076192</v>
      </c>
      <c r="E85" s="715">
        <v>17</v>
      </c>
      <c r="F85" s="5">
        <v>1107623000</v>
      </c>
      <c r="G85" s="717">
        <v>1.49</v>
      </c>
      <c r="H85" s="718">
        <v>1660891000</v>
      </c>
      <c r="I85" s="147"/>
      <c r="J85" s="148"/>
      <c r="K85" s="140"/>
      <c r="L85" s="146">
        <v>1945</v>
      </c>
      <c r="M85" s="5">
        <v>50463000</v>
      </c>
      <c r="N85" s="5">
        <v>47024000</v>
      </c>
      <c r="O85" s="835">
        <f t="shared" si="0"/>
        <v>0.93185105919188316</v>
      </c>
      <c r="P85" s="715">
        <v>17.399999999999999</v>
      </c>
      <c r="Q85" s="5">
        <v>816989000</v>
      </c>
      <c r="R85" s="717">
        <v>1.5</v>
      </c>
      <c r="S85" s="750">
        <f t="shared" si="1"/>
        <v>1225483500</v>
      </c>
      <c r="T85" s="30"/>
      <c r="U85" s="146">
        <v>1945</v>
      </c>
      <c r="V85" s="669" t="s">
        <v>99</v>
      </c>
      <c r="W85" s="669" t="s">
        <v>99</v>
      </c>
      <c r="X85" s="669" t="s">
        <v>99</v>
      </c>
      <c r="Y85" s="713" t="s">
        <v>99</v>
      </c>
      <c r="Z85" s="5">
        <v>520743000</v>
      </c>
      <c r="AA85" s="714" t="s">
        <v>99</v>
      </c>
      <c r="AB85" s="751">
        <f t="shared" si="5"/>
        <v>781114500</v>
      </c>
      <c r="AC85" s="30"/>
      <c r="AD85" s="146">
        <v>1945</v>
      </c>
      <c r="AE85" s="713" t="s">
        <v>99</v>
      </c>
      <c r="AF85" s="713" t="s">
        <v>99</v>
      </c>
      <c r="AG85" s="835" t="e">
        <f t="shared" si="2"/>
        <v>#VALUE!</v>
      </c>
      <c r="AH85" s="713" t="s">
        <v>99</v>
      </c>
      <c r="AI85" s="5">
        <v>207921000</v>
      </c>
      <c r="AJ85" s="714" t="s">
        <v>99</v>
      </c>
      <c r="AK85" s="150" t="s">
        <v>99</v>
      </c>
      <c r="AL85" s="32"/>
      <c r="AM85" s="146">
        <v>1945</v>
      </c>
      <c r="AN85" s="713" t="s">
        <v>99</v>
      </c>
      <c r="AO85" s="713" t="s">
        <v>99</v>
      </c>
      <c r="AP85" s="835" t="e">
        <f t="shared" si="3"/>
        <v>#VALUE!</v>
      </c>
      <c r="AQ85" s="713" t="s">
        <v>99</v>
      </c>
      <c r="AR85" s="713" t="s">
        <v>99</v>
      </c>
      <c r="AS85" s="714">
        <v>1.38</v>
      </c>
      <c r="AT85" s="150" t="s">
        <v>99</v>
      </c>
      <c r="AU85" s="667"/>
      <c r="AV85" s="146">
        <v>1945</v>
      </c>
      <c r="AW85" s="850"/>
      <c r="AX85" s="850"/>
      <c r="AY85" s="851"/>
      <c r="AZ85" s="852"/>
      <c r="BA85" s="850"/>
      <c r="BB85" s="850"/>
      <c r="BC85" s="850"/>
      <c r="BD85" s="853"/>
      <c r="BE85" s="853"/>
      <c r="BF85" s="141"/>
      <c r="BG85" s="142"/>
      <c r="BH85" s="143"/>
      <c r="BI85" s="146">
        <v>1945</v>
      </c>
      <c r="BJ85" s="5">
        <v>16703000</v>
      </c>
      <c r="BK85" s="5">
        <v>16139000</v>
      </c>
      <c r="BL85" s="715">
        <v>16</v>
      </c>
      <c r="BM85" s="5">
        <v>257794000</v>
      </c>
      <c r="BN85" s="717">
        <v>1.49</v>
      </c>
      <c r="BO85" s="759">
        <f t="shared" si="7"/>
        <v>384113060</v>
      </c>
      <c r="BP85" s="30"/>
      <c r="BQ85" s="146">
        <v>1945</v>
      </c>
      <c r="BR85" s="669" t="s">
        <v>99</v>
      </c>
      <c r="BS85" s="669" t="s">
        <v>99</v>
      </c>
      <c r="BT85" s="713" t="s">
        <v>99</v>
      </c>
      <c r="BU85" s="5">
        <v>220982000</v>
      </c>
      <c r="BV85" s="714" t="s">
        <v>99</v>
      </c>
      <c r="BW85" s="152" t="s">
        <v>99</v>
      </c>
      <c r="BX85" s="152"/>
      <c r="BY85" s="146">
        <v>1945</v>
      </c>
      <c r="BZ85" s="5">
        <v>2025999.9999999998</v>
      </c>
      <c r="CA85" s="5">
        <v>2004000</v>
      </c>
      <c r="CB85" s="715">
        <v>16.399999999999999</v>
      </c>
      <c r="CC85" s="291">
        <v>32840000.000000004</v>
      </c>
      <c r="CD85" s="717">
        <v>1.57</v>
      </c>
      <c r="CE85" s="750">
        <f t="shared" si="6"/>
        <v>51558800.000000007</v>
      </c>
      <c r="CF85" s="147"/>
      <c r="CG85" s="144"/>
      <c r="CH85" s="145"/>
    </row>
    <row r="86" spans="1:86" s="18" customFormat="1" ht="13.2" x14ac:dyDescent="0.25">
      <c r="A86" s="146">
        <v>1946</v>
      </c>
      <c r="B86" s="5">
        <v>71578000</v>
      </c>
      <c r="C86" s="5">
        <v>67105000</v>
      </c>
      <c r="D86" s="835">
        <f t="shared" si="4"/>
        <v>0.93750873173321414</v>
      </c>
      <c r="E86" s="715">
        <v>17.2</v>
      </c>
      <c r="F86" s="5">
        <v>1152118000</v>
      </c>
      <c r="G86" s="717">
        <v>1.9</v>
      </c>
      <c r="H86" s="718">
        <v>2201036000</v>
      </c>
      <c r="I86" s="147"/>
      <c r="J86" s="148"/>
      <c r="K86" s="140"/>
      <c r="L86" s="146">
        <v>1946</v>
      </c>
      <c r="M86" s="5">
        <v>52227000</v>
      </c>
      <c r="N86" s="5">
        <v>48371000</v>
      </c>
      <c r="O86" s="835">
        <f t="shared" si="0"/>
        <v>0.92616845692840866</v>
      </c>
      <c r="P86" s="715">
        <v>18</v>
      </c>
      <c r="Q86" s="5">
        <v>869592000</v>
      </c>
      <c r="R86" s="717">
        <v>1.89</v>
      </c>
      <c r="S86" s="750">
        <f t="shared" si="1"/>
        <v>1643528880</v>
      </c>
      <c r="T86" s="30"/>
      <c r="U86" s="146">
        <v>1946</v>
      </c>
      <c r="V86" s="669" t="s">
        <v>99</v>
      </c>
      <c r="W86" s="669" t="s">
        <v>99</v>
      </c>
      <c r="X86" s="669" t="s">
        <v>99</v>
      </c>
      <c r="Y86" s="713" t="s">
        <v>99</v>
      </c>
      <c r="Z86" s="5">
        <v>581398000</v>
      </c>
      <c r="AA86" s="714" t="s">
        <v>99</v>
      </c>
      <c r="AB86" s="751">
        <f t="shared" si="5"/>
        <v>1098842220</v>
      </c>
      <c r="AC86" s="30"/>
      <c r="AD86" s="146">
        <v>1946</v>
      </c>
      <c r="AE86" s="713" t="s">
        <v>99</v>
      </c>
      <c r="AF86" s="713" t="s">
        <v>99</v>
      </c>
      <c r="AG86" s="835" t="e">
        <f t="shared" si="2"/>
        <v>#VALUE!</v>
      </c>
      <c r="AH86" s="713" t="s">
        <v>99</v>
      </c>
      <c r="AI86" s="5">
        <v>183061000</v>
      </c>
      <c r="AJ86" s="714" t="s">
        <v>99</v>
      </c>
      <c r="AK86" s="150" t="s">
        <v>99</v>
      </c>
      <c r="AL86" s="32"/>
      <c r="AM86" s="146">
        <v>1946</v>
      </c>
      <c r="AN86" s="713" t="s">
        <v>99</v>
      </c>
      <c r="AO86" s="713" t="s">
        <v>99</v>
      </c>
      <c r="AP86" s="835" t="e">
        <f t="shared" si="3"/>
        <v>#VALUE!</v>
      </c>
      <c r="AQ86" s="713" t="s">
        <v>99</v>
      </c>
      <c r="AR86" s="713" t="s">
        <v>99</v>
      </c>
      <c r="AS86" s="714">
        <v>1.8008333333333333</v>
      </c>
      <c r="AT86" s="150" t="s">
        <v>99</v>
      </c>
      <c r="AU86" s="667"/>
      <c r="AV86" s="146">
        <v>1946</v>
      </c>
      <c r="AW86" s="850"/>
      <c r="AX86" s="850"/>
      <c r="AY86" s="851"/>
      <c r="AZ86" s="852"/>
      <c r="BA86" s="850"/>
      <c r="BB86" s="850"/>
      <c r="BC86" s="850"/>
      <c r="BD86" s="853"/>
      <c r="BE86" s="853"/>
      <c r="BF86" s="141"/>
      <c r="BG86" s="142"/>
      <c r="BH86" s="143"/>
      <c r="BI86" s="146">
        <v>1946</v>
      </c>
      <c r="BJ86" s="5">
        <v>16858000</v>
      </c>
      <c r="BK86" s="5">
        <v>16281000</v>
      </c>
      <c r="BL86" s="715">
        <v>15.2</v>
      </c>
      <c r="BM86" s="5">
        <v>246690000</v>
      </c>
      <c r="BN86" s="717">
        <v>1.95</v>
      </c>
      <c r="BO86" s="759">
        <f t="shared" si="7"/>
        <v>481045500</v>
      </c>
      <c r="BP86" s="30"/>
      <c r="BQ86" s="146">
        <v>1946</v>
      </c>
      <c r="BR86" s="669" t="s">
        <v>99</v>
      </c>
      <c r="BS86" s="669" t="s">
        <v>99</v>
      </c>
      <c r="BT86" s="713" t="s">
        <v>99</v>
      </c>
      <c r="BU86" s="5">
        <v>215213000</v>
      </c>
      <c r="BV86" s="714" t="s">
        <v>99</v>
      </c>
      <c r="BW86" s="152" t="s">
        <v>99</v>
      </c>
      <c r="BX86" s="152"/>
      <c r="BY86" s="146">
        <v>1946</v>
      </c>
      <c r="BZ86" s="5">
        <v>2493000</v>
      </c>
      <c r="CA86" s="5">
        <v>2453000</v>
      </c>
      <c r="CB86" s="715">
        <v>14.6</v>
      </c>
      <c r="CC86" s="291">
        <v>35836000</v>
      </c>
      <c r="CD86" s="717">
        <v>2.0099999999999998</v>
      </c>
      <c r="CE86" s="750">
        <f t="shared" si="6"/>
        <v>72030359.999999985</v>
      </c>
      <c r="CF86" s="147"/>
      <c r="CG86" s="144"/>
      <c r="CH86" s="145"/>
    </row>
    <row r="87" spans="1:86" s="18" customFormat="1" ht="13.2" x14ac:dyDescent="0.25">
      <c r="A87" s="146">
        <v>1947</v>
      </c>
      <c r="B87" s="5">
        <v>78314000</v>
      </c>
      <c r="C87" s="5">
        <v>74519000</v>
      </c>
      <c r="D87" s="835">
        <f t="shared" si="4"/>
        <v>0.95154123145286917</v>
      </c>
      <c r="E87" s="715">
        <v>18.2</v>
      </c>
      <c r="F87" s="5">
        <v>1358911000</v>
      </c>
      <c r="G87" s="717">
        <v>2.29</v>
      </c>
      <c r="H87" s="718">
        <v>3109445000</v>
      </c>
      <c r="I87" s="147"/>
      <c r="J87" s="148"/>
      <c r="K87" s="140"/>
      <c r="L87" s="146">
        <v>1947</v>
      </c>
      <c r="M87" s="5">
        <v>58248000</v>
      </c>
      <c r="N87" s="5">
        <v>54935000</v>
      </c>
      <c r="O87" s="835">
        <f t="shared" si="0"/>
        <v>0.94312251064414232</v>
      </c>
      <c r="P87" s="715">
        <v>19.3</v>
      </c>
      <c r="Q87" s="5">
        <v>1058976000</v>
      </c>
      <c r="R87" s="717">
        <v>2.2400000000000002</v>
      </c>
      <c r="S87" s="750">
        <f t="shared" si="1"/>
        <v>2372106240</v>
      </c>
      <c r="T87" s="30"/>
      <c r="U87" s="146">
        <v>1947</v>
      </c>
      <c r="V87" s="669" t="s">
        <v>99</v>
      </c>
      <c r="W87" s="669" t="s">
        <v>99</v>
      </c>
      <c r="X87" s="669" t="s">
        <v>99</v>
      </c>
      <c r="Y87" s="713" t="s">
        <v>99</v>
      </c>
      <c r="Z87" s="5">
        <v>744093000</v>
      </c>
      <c r="AA87" s="714" t="s">
        <v>99</v>
      </c>
      <c r="AB87" s="751">
        <f t="shared" si="5"/>
        <v>1666768320.0000002</v>
      </c>
      <c r="AC87" s="30"/>
      <c r="AD87" s="146">
        <v>1947</v>
      </c>
      <c r="AE87" s="713" t="s">
        <v>99</v>
      </c>
      <c r="AF87" s="713" t="s">
        <v>99</v>
      </c>
      <c r="AG87" s="835" t="e">
        <f t="shared" si="2"/>
        <v>#VALUE!</v>
      </c>
      <c r="AH87" s="713" t="s">
        <v>99</v>
      </c>
      <c r="AI87" s="5">
        <v>209843000</v>
      </c>
      <c r="AJ87" s="714" t="s">
        <v>99</v>
      </c>
      <c r="AK87" s="150" t="s">
        <v>99</v>
      </c>
      <c r="AL87" s="32"/>
      <c r="AM87" s="146">
        <v>1947</v>
      </c>
      <c r="AN87" s="713" t="s">
        <v>99</v>
      </c>
      <c r="AO87" s="713" t="s">
        <v>99</v>
      </c>
      <c r="AP87" s="835" t="e">
        <f t="shared" si="3"/>
        <v>#VALUE!</v>
      </c>
      <c r="AQ87" s="713" t="s">
        <v>99</v>
      </c>
      <c r="AR87" s="713" t="s">
        <v>99</v>
      </c>
      <c r="AS87" s="714">
        <v>2.1825000000000001</v>
      </c>
      <c r="AT87" s="150" t="s">
        <v>99</v>
      </c>
      <c r="AU87" s="667"/>
      <c r="AV87" s="146">
        <v>1947</v>
      </c>
      <c r="AW87" s="850"/>
      <c r="AX87" s="850"/>
      <c r="AY87" s="851"/>
      <c r="AZ87" s="852"/>
      <c r="BA87" s="850"/>
      <c r="BB87" s="850"/>
      <c r="BC87" s="850"/>
      <c r="BD87" s="853"/>
      <c r="BE87" s="853"/>
      <c r="BF87" s="141"/>
      <c r="BG87" s="142"/>
      <c r="BH87" s="143"/>
      <c r="BI87" s="146">
        <v>1947</v>
      </c>
      <c r="BJ87" s="5">
        <v>17091000</v>
      </c>
      <c r="BK87" s="5">
        <v>16636000</v>
      </c>
      <c r="BL87" s="715">
        <v>15.4</v>
      </c>
      <c r="BM87" s="5">
        <v>255607000</v>
      </c>
      <c r="BN87" s="717">
        <v>2.42</v>
      </c>
      <c r="BO87" s="759">
        <f t="shared" si="7"/>
        <v>618568940</v>
      </c>
      <c r="BP87" s="30"/>
      <c r="BQ87" s="146">
        <v>1947</v>
      </c>
      <c r="BR87" s="669" t="s">
        <v>99</v>
      </c>
      <c r="BS87" s="669" t="s">
        <v>99</v>
      </c>
      <c r="BT87" s="713" t="s">
        <v>99</v>
      </c>
      <c r="BU87" s="5">
        <v>220313000</v>
      </c>
      <c r="BV87" s="714" t="s">
        <v>99</v>
      </c>
      <c r="BW87" s="152" t="s">
        <v>99</v>
      </c>
      <c r="BX87" s="152"/>
      <c r="BY87" s="146">
        <v>1947</v>
      </c>
      <c r="BZ87" s="5">
        <v>2975000</v>
      </c>
      <c r="CA87" s="5">
        <v>2948000</v>
      </c>
      <c r="CB87" s="715">
        <v>15</v>
      </c>
      <c r="CC87" s="291">
        <v>44328000</v>
      </c>
      <c r="CD87" s="717">
        <v>2.54</v>
      </c>
      <c r="CE87" s="750">
        <f t="shared" si="6"/>
        <v>112593120</v>
      </c>
      <c r="CF87" s="147"/>
      <c r="CG87" s="144"/>
      <c r="CH87" s="145"/>
    </row>
    <row r="88" spans="1:86" s="18" customFormat="1" ht="13.2" x14ac:dyDescent="0.25">
      <c r="A88" s="146">
        <v>1948</v>
      </c>
      <c r="B88" s="5">
        <v>78345000</v>
      </c>
      <c r="C88" s="5">
        <v>72418000</v>
      </c>
      <c r="D88" s="835">
        <f t="shared" si="4"/>
        <v>0.92434743761567428</v>
      </c>
      <c r="E88" s="715">
        <v>17.899999999999999</v>
      </c>
      <c r="F88" s="5">
        <v>1294911000</v>
      </c>
      <c r="G88" s="717">
        <v>1.98</v>
      </c>
      <c r="H88" s="834">
        <f>F88*G88</f>
        <v>2563923780</v>
      </c>
      <c r="I88" s="147"/>
      <c r="J88" s="148"/>
      <c r="K88" s="140"/>
      <c r="L88" s="146">
        <v>1948</v>
      </c>
      <c r="M88" s="5">
        <v>58332000</v>
      </c>
      <c r="N88" s="5">
        <v>52963000</v>
      </c>
      <c r="O88" s="835">
        <f t="shared" si="0"/>
        <v>0.90795789618048417</v>
      </c>
      <c r="P88" s="715">
        <v>18.7</v>
      </c>
      <c r="Q88" s="5">
        <v>990141000</v>
      </c>
      <c r="R88" s="717">
        <v>2</v>
      </c>
      <c r="S88" s="750">
        <f>Q88*R88</f>
        <v>1980282000</v>
      </c>
      <c r="T88" s="30"/>
      <c r="U88" s="146">
        <v>1948</v>
      </c>
      <c r="V88" s="669" t="s">
        <v>99</v>
      </c>
      <c r="W88" s="669" t="s">
        <v>99</v>
      </c>
      <c r="X88" s="669" t="s">
        <v>99</v>
      </c>
      <c r="Y88" s="713" t="s">
        <v>99</v>
      </c>
      <c r="Z88" s="5">
        <v>648177000</v>
      </c>
      <c r="AA88" s="714">
        <v>1.9871999999999996</v>
      </c>
      <c r="AB88" s="750">
        <f>Z88*AA88</f>
        <v>1288057334.3999999</v>
      </c>
      <c r="AC88" s="30"/>
      <c r="AD88" s="146">
        <v>1948</v>
      </c>
      <c r="AE88" s="713" t="s">
        <v>99</v>
      </c>
      <c r="AF88" s="713" t="s">
        <v>99</v>
      </c>
      <c r="AG88" s="835" t="e">
        <f t="shared" si="2"/>
        <v>#VALUE!</v>
      </c>
      <c r="AH88" s="713" t="s">
        <v>99</v>
      </c>
      <c r="AI88" s="5">
        <v>211445000</v>
      </c>
      <c r="AJ88" s="714">
        <v>2.0635000000000003</v>
      </c>
      <c r="AK88" s="750">
        <f>AI88*AJ88</f>
        <v>436316757.50000006</v>
      </c>
      <c r="AL88" s="32"/>
      <c r="AM88" s="146">
        <v>1948</v>
      </c>
      <c r="AN88" s="713" t="s">
        <v>99</v>
      </c>
      <c r="AO88" s="713" t="s">
        <v>99</v>
      </c>
      <c r="AP88" s="835" t="e">
        <f t="shared" si="3"/>
        <v>#VALUE!</v>
      </c>
      <c r="AQ88" s="713" t="s">
        <v>99</v>
      </c>
      <c r="AR88" s="713" t="s">
        <v>99</v>
      </c>
      <c r="AS88" s="714">
        <v>1.885</v>
      </c>
      <c r="AT88" s="150" t="s">
        <v>99</v>
      </c>
      <c r="AU88" s="667"/>
      <c r="AV88" s="146">
        <v>1948</v>
      </c>
      <c r="AW88" s="722"/>
      <c r="AX88" s="722"/>
      <c r="AY88" s="854"/>
      <c r="AZ88" s="855"/>
      <c r="BA88" s="722"/>
      <c r="BB88" s="722"/>
      <c r="BC88" s="722"/>
      <c r="BD88" s="32"/>
      <c r="BE88" s="32"/>
      <c r="BF88" s="147"/>
      <c r="BG88" s="142"/>
      <c r="BH88" s="143"/>
      <c r="BI88" s="146">
        <v>1948</v>
      </c>
      <c r="BJ88" s="5">
        <v>16735000</v>
      </c>
      <c r="BK88" s="5">
        <v>16235000</v>
      </c>
      <c r="BL88" s="715">
        <v>16</v>
      </c>
      <c r="BM88" s="5">
        <v>259628000</v>
      </c>
      <c r="BN88" s="717">
        <v>1.96</v>
      </c>
      <c r="BO88" s="759">
        <f t="shared" si="7"/>
        <v>508870880</v>
      </c>
      <c r="BP88" s="30"/>
      <c r="BQ88" s="146">
        <v>1948</v>
      </c>
      <c r="BR88" s="669" t="s">
        <v>99</v>
      </c>
      <c r="BS88" s="669" t="s">
        <v>99</v>
      </c>
      <c r="BT88" s="713" t="s">
        <v>99</v>
      </c>
      <c r="BU88" s="5">
        <v>225634000</v>
      </c>
      <c r="BV88" s="714" t="s">
        <v>99</v>
      </c>
      <c r="BW88" s="152" t="s">
        <v>99</v>
      </c>
      <c r="BX88" s="152"/>
      <c r="BY88" s="146">
        <v>1948</v>
      </c>
      <c r="BZ88" s="5">
        <v>3278000</v>
      </c>
      <c r="CA88" s="5">
        <v>3220000</v>
      </c>
      <c r="CB88" s="715">
        <v>14</v>
      </c>
      <c r="CC88" s="291">
        <v>45142000</v>
      </c>
      <c r="CD88" s="717">
        <v>2</v>
      </c>
      <c r="CE88" s="750">
        <f>CC88*CD88</f>
        <v>90284000</v>
      </c>
      <c r="CF88" s="147"/>
      <c r="CG88" s="144"/>
      <c r="CH88" s="145"/>
    </row>
    <row r="89" spans="1:86" s="18" customFormat="1" ht="13.2" x14ac:dyDescent="0.25">
      <c r="A89" s="146">
        <v>1949</v>
      </c>
      <c r="B89" s="5">
        <v>83905000</v>
      </c>
      <c r="C89" s="5">
        <v>75910000</v>
      </c>
      <c r="D89" s="835">
        <f t="shared" si="4"/>
        <v>0.9047136642631548</v>
      </c>
      <c r="E89" s="715">
        <v>14.5</v>
      </c>
      <c r="F89" s="5">
        <v>1098415000</v>
      </c>
      <c r="G89" s="717">
        <v>1.88</v>
      </c>
      <c r="H89" s="718">
        <v>2061897000</v>
      </c>
      <c r="I89" s="147"/>
      <c r="J89" s="148"/>
      <c r="K89" s="140"/>
      <c r="L89" s="146">
        <v>1949</v>
      </c>
      <c r="M89" s="5">
        <v>61177000</v>
      </c>
      <c r="N89" s="5">
        <v>54414000</v>
      </c>
      <c r="O89" s="835">
        <f t="shared" si="0"/>
        <v>0.88945191820455405</v>
      </c>
      <c r="P89" s="715">
        <v>15.8</v>
      </c>
      <c r="Q89" s="5">
        <v>858127000</v>
      </c>
      <c r="R89" s="717">
        <v>1.86</v>
      </c>
      <c r="S89" s="719">
        <v>1597238000</v>
      </c>
      <c r="T89" s="30"/>
      <c r="U89" s="146">
        <v>1949</v>
      </c>
      <c r="V89" s="669" t="s">
        <v>99</v>
      </c>
      <c r="W89" s="669" t="s">
        <v>99</v>
      </c>
      <c r="X89" s="669" t="s">
        <v>99</v>
      </c>
      <c r="Y89" s="713" t="s">
        <v>99</v>
      </c>
      <c r="Z89" s="5">
        <v>541514000</v>
      </c>
      <c r="AA89" s="714">
        <v>1.91</v>
      </c>
      <c r="AB89" s="750">
        <f>Z89*AA89</f>
        <v>1034291740</v>
      </c>
      <c r="AC89" s="30"/>
      <c r="AD89" s="146">
        <v>1949</v>
      </c>
      <c r="AE89" s="713" t="s">
        <v>99</v>
      </c>
      <c r="AF89" s="713" t="s">
        <v>99</v>
      </c>
      <c r="AG89" s="835" t="e">
        <f t="shared" si="2"/>
        <v>#VALUE!</v>
      </c>
      <c r="AH89" s="713" t="s">
        <v>99</v>
      </c>
      <c r="AI89" s="5">
        <v>202720000</v>
      </c>
      <c r="AJ89" s="714">
        <v>1.8966666666666665</v>
      </c>
      <c r="AK89" s="750">
        <f>AI89*AJ89</f>
        <v>384492266.66666663</v>
      </c>
      <c r="AL89" s="32"/>
      <c r="AM89" s="146">
        <v>1949</v>
      </c>
      <c r="AN89" s="713" t="s">
        <v>99</v>
      </c>
      <c r="AO89" s="713" t="s">
        <v>99</v>
      </c>
      <c r="AP89" s="835" t="e">
        <f t="shared" si="3"/>
        <v>#VALUE!</v>
      </c>
      <c r="AQ89" s="713" t="s">
        <v>99</v>
      </c>
      <c r="AR89" s="713" t="s">
        <v>99</v>
      </c>
      <c r="AS89" s="714">
        <v>1.8949999999999996</v>
      </c>
      <c r="AT89" s="150" t="s">
        <v>99</v>
      </c>
      <c r="AU89" s="667"/>
      <c r="AV89" s="146">
        <v>1949</v>
      </c>
      <c r="AW89" s="722"/>
      <c r="AX89" s="722"/>
      <c r="AY89" s="854"/>
      <c r="AZ89" s="855"/>
      <c r="BA89" s="722"/>
      <c r="BB89" s="722"/>
      <c r="BC89" s="722"/>
      <c r="BD89" s="32"/>
      <c r="BE89" s="32"/>
      <c r="BF89" s="147"/>
      <c r="BG89" s="142"/>
      <c r="BH89" s="143"/>
      <c r="BI89" s="146">
        <v>1949</v>
      </c>
      <c r="BJ89" s="5">
        <v>18961000</v>
      </c>
      <c r="BK89" s="5">
        <v>17926000</v>
      </c>
      <c r="BL89" s="715">
        <v>11.2</v>
      </c>
      <c r="BM89" s="5">
        <v>201216000</v>
      </c>
      <c r="BN89" s="717">
        <v>1.93</v>
      </c>
      <c r="BO89" s="730">
        <v>388414000</v>
      </c>
      <c r="BP89" s="30"/>
      <c r="BQ89" s="146">
        <v>1949</v>
      </c>
      <c r="BR89" s="669" t="s">
        <v>99</v>
      </c>
      <c r="BS89" s="669" t="s">
        <v>99</v>
      </c>
      <c r="BT89" s="713" t="s">
        <v>99</v>
      </c>
      <c r="BU89" s="5">
        <v>169244000</v>
      </c>
      <c r="BV89" s="714" t="s">
        <v>99</v>
      </c>
      <c r="BW89" s="152" t="s">
        <v>99</v>
      </c>
      <c r="BX89" s="152"/>
      <c r="BY89" s="146">
        <v>1949</v>
      </c>
      <c r="BZ89" s="5">
        <v>3767000</v>
      </c>
      <c r="CA89" s="5">
        <v>3570000</v>
      </c>
      <c r="CB89" s="715">
        <v>10.9</v>
      </c>
      <c r="CC89" s="291">
        <v>39072000</v>
      </c>
      <c r="CD89" s="717">
        <v>1.95</v>
      </c>
      <c r="CE89" s="785">
        <v>76245000</v>
      </c>
      <c r="CF89" s="153"/>
      <c r="CG89" s="144"/>
      <c r="CH89" s="145"/>
    </row>
    <row r="90" spans="1:86" s="18" customFormat="1" ht="13.2" x14ac:dyDescent="0.25">
      <c r="A90" s="146">
        <v>1950</v>
      </c>
      <c r="B90" s="5">
        <v>71287000</v>
      </c>
      <c r="C90" s="5">
        <v>61607000</v>
      </c>
      <c r="D90" s="835">
        <f t="shared" si="4"/>
        <v>0.86421086593628571</v>
      </c>
      <c r="E90" s="715">
        <v>16.5</v>
      </c>
      <c r="F90" s="5">
        <v>1019344000</v>
      </c>
      <c r="G90" s="717">
        <v>2</v>
      </c>
      <c r="H90" s="718">
        <v>2042297000</v>
      </c>
      <c r="I90" s="147"/>
      <c r="J90" s="148"/>
      <c r="K90" s="140"/>
      <c r="L90" s="146">
        <v>1950</v>
      </c>
      <c r="M90" s="5">
        <v>52399000</v>
      </c>
      <c r="N90" s="5">
        <v>43250000</v>
      </c>
      <c r="O90" s="835">
        <f t="shared" si="0"/>
        <v>0.82539743124868792</v>
      </c>
      <c r="P90" s="715">
        <v>17.100000000000001</v>
      </c>
      <c r="Q90" s="5">
        <v>740637000</v>
      </c>
      <c r="R90" s="717">
        <v>2.0099999999999998</v>
      </c>
      <c r="S90" s="719">
        <v>1485124000</v>
      </c>
      <c r="T90" s="30"/>
      <c r="U90" s="146">
        <v>1950</v>
      </c>
      <c r="V90" s="669" t="s">
        <v>99</v>
      </c>
      <c r="W90" s="669" t="s">
        <v>99</v>
      </c>
      <c r="X90" s="669" t="s">
        <v>99</v>
      </c>
      <c r="Y90" s="713" t="s">
        <v>99</v>
      </c>
      <c r="Z90" s="669" t="e">
        <v>#VALUE!</v>
      </c>
      <c r="AA90" s="714">
        <v>2.0526666666666666</v>
      </c>
      <c r="AB90" s="750" t="e">
        <f t="shared" ref="AB90:AB155" si="8">Z90*AA90</f>
        <v>#VALUE!</v>
      </c>
      <c r="AC90" s="30"/>
      <c r="AD90" s="146">
        <v>1950</v>
      </c>
      <c r="AE90" s="713" t="s">
        <v>99</v>
      </c>
      <c r="AF90" s="713" t="s">
        <v>99</v>
      </c>
      <c r="AG90" s="835" t="e">
        <f t="shared" si="2"/>
        <v>#VALUE!</v>
      </c>
      <c r="AH90" s="713" t="s">
        <v>99</v>
      </c>
      <c r="AI90" s="713" t="e">
        <v>#VALUE!</v>
      </c>
      <c r="AJ90" s="714">
        <v>2.0858333333333339</v>
      </c>
      <c r="AK90" s="752" t="s">
        <v>99</v>
      </c>
      <c r="AL90" s="32"/>
      <c r="AM90" s="146">
        <v>1950</v>
      </c>
      <c r="AN90" s="713" t="s">
        <v>99</v>
      </c>
      <c r="AO90" s="713" t="s">
        <v>99</v>
      </c>
      <c r="AP90" s="835" t="e">
        <f t="shared" si="3"/>
        <v>#VALUE!</v>
      </c>
      <c r="AQ90" s="713" t="s">
        <v>99</v>
      </c>
      <c r="AR90" s="713" t="s">
        <v>99</v>
      </c>
      <c r="AS90" s="714">
        <v>1.9477777777777776</v>
      </c>
      <c r="AT90" s="150" t="s">
        <v>99</v>
      </c>
      <c r="AU90" s="667"/>
      <c r="AV90" s="146">
        <v>1950</v>
      </c>
      <c r="AW90" s="722"/>
      <c r="AX90" s="722"/>
      <c r="AY90" s="854"/>
      <c r="AZ90" s="855"/>
      <c r="BA90" s="722"/>
      <c r="BB90" s="722"/>
      <c r="BC90" s="722"/>
      <c r="BD90" s="32"/>
      <c r="BE90" s="32"/>
      <c r="BF90" s="147"/>
      <c r="BG90" s="142"/>
      <c r="BH90" s="143"/>
      <c r="BI90" s="146">
        <v>1950</v>
      </c>
      <c r="BJ90" s="5">
        <v>15970000</v>
      </c>
      <c r="BK90" s="5">
        <v>15528000</v>
      </c>
      <c r="BL90" s="715">
        <v>15.6</v>
      </c>
      <c r="BM90" s="5">
        <v>241495000</v>
      </c>
      <c r="BN90" s="717">
        <v>1.99</v>
      </c>
      <c r="BO90" s="730">
        <v>480061000</v>
      </c>
      <c r="BP90" s="30"/>
      <c r="BQ90" s="146">
        <v>1950</v>
      </c>
      <c r="BR90" s="669" t="s">
        <v>99</v>
      </c>
      <c r="BS90" s="669" t="s">
        <v>99</v>
      </c>
      <c r="BT90" s="713" t="s">
        <v>99</v>
      </c>
      <c r="BU90" s="291"/>
      <c r="BV90" s="714" t="s">
        <v>99</v>
      </c>
      <c r="BW90" s="152" t="s">
        <v>99</v>
      </c>
      <c r="BX90" s="152"/>
      <c r="BY90" s="146">
        <v>1950</v>
      </c>
      <c r="BZ90" s="5">
        <v>2918000</v>
      </c>
      <c r="CA90" s="5">
        <v>2829000</v>
      </c>
      <c r="CB90" s="715">
        <v>13.2</v>
      </c>
      <c r="CC90" s="291">
        <v>37212000</v>
      </c>
      <c r="CD90" s="717">
        <v>2.0699999999999998</v>
      </c>
      <c r="CE90" s="785">
        <v>77112000</v>
      </c>
      <c r="CF90" s="153"/>
      <c r="CG90" s="144"/>
      <c r="CH90" s="145"/>
    </row>
    <row r="91" spans="1:86" s="18" customFormat="1" ht="13.2" x14ac:dyDescent="0.25">
      <c r="A91" s="146">
        <v>1951</v>
      </c>
      <c r="B91" s="5">
        <v>78524000</v>
      </c>
      <c r="C91" s="5">
        <v>61873000</v>
      </c>
      <c r="D91" s="835">
        <f t="shared" si="4"/>
        <v>0.7879501808364322</v>
      </c>
      <c r="E91" s="715">
        <v>16</v>
      </c>
      <c r="F91" s="5">
        <v>988161000</v>
      </c>
      <c r="G91" s="717">
        <v>2.11</v>
      </c>
      <c r="H91" s="718">
        <v>2088739000</v>
      </c>
      <c r="I91" s="147"/>
      <c r="J91" s="148"/>
      <c r="K91" s="140"/>
      <c r="L91" s="146">
        <v>1951</v>
      </c>
      <c r="M91" s="5">
        <v>56145000</v>
      </c>
      <c r="N91" s="5">
        <v>40093000</v>
      </c>
      <c r="O91" s="835">
        <f t="shared" si="0"/>
        <v>0.714097426306884</v>
      </c>
      <c r="P91" s="715">
        <v>16.2</v>
      </c>
      <c r="Q91" s="5">
        <v>650822000</v>
      </c>
      <c r="R91" s="717">
        <v>2.14</v>
      </c>
      <c r="S91" s="719">
        <v>1390463000</v>
      </c>
      <c r="T91" s="30"/>
      <c r="U91" s="146">
        <v>1951</v>
      </c>
      <c r="V91" s="669" t="s">
        <v>99</v>
      </c>
      <c r="W91" s="669" t="s">
        <v>99</v>
      </c>
      <c r="X91" s="669" t="s">
        <v>99</v>
      </c>
      <c r="Y91" s="713" t="s">
        <v>99</v>
      </c>
      <c r="Z91" s="669" t="e">
        <v>#VALUE!</v>
      </c>
      <c r="AA91" s="714">
        <v>2.1878333333333333</v>
      </c>
      <c r="AB91" s="750" t="e">
        <f t="shared" si="8"/>
        <v>#VALUE!</v>
      </c>
      <c r="AC91" s="30"/>
      <c r="AD91" s="146">
        <v>1951</v>
      </c>
      <c r="AE91" s="713" t="s">
        <v>99</v>
      </c>
      <c r="AF91" s="713" t="s">
        <v>99</v>
      </c>
      <c r="AG91" s="835" t="e">
        <f t="shared" si="2"/>
        <v>#VALUE!</v>
      </c>
      <c r="AH91" s="713" t="s">
        <v>99</v>
      </c>
      <c r="AI91" s="713" t="e">
        <v>#VALUE!</v>
      </c>
      <c r="AJ91" s="714">
        <v>2.2422916666666666</v>
      </c>
      <c r="AK91" s="752" t="s">
        <v>99</v>
      </c>
      <c r="AL91" s="32"/>
      <c r="AM91" s="146">
        <v>1951</v>
      </c>
      <c r="AN91" s="713" t="s">
        <v>99</v>
      </c>
      <c r="AO91" s="713" t="s">
        <v>99</v>
      </c>
      <c r="AP91" s="835" t="e">
        <f t="shared" si="3"/>
        <v>#VALUE!</v>
      </c>
      <c r="AQ91" s="713" t="s">
        <v>99</v>
      </c>
      <c r="AR91" s="713" t="s">
        <v>99</v>
      </c>
      <c r="AS91" s="714">
        <v>2.0866666666666664</v>
      </c>
      <c r="AT91" s="150" t="s">
        <v>99</v>
      </c>
      <c r="AU91" s="667"/>
      <c r="AV91" s="146">
        <v>1951</v>
      </c>
      <c r="AW91" s="722"/>
      <c r="AX91" s="722"/>
      <c r="AY91" s="854"/>
      <c r="AZ91" s="855"/>
      <c r="BA91" s="722"/>
      <c r="BB91" s="722"/>
      <c r="BC91" s="722"/>
      <c r="BD91" s="32"/>
      <c r="BE91" s="32"/>
      <c r="BF91" s="147"/>
      <c r="BG91" s="142"/>
      <c r="BH91" s="143"/>
      <c r="BI91" s="146">
        <v>1951</v>
      </c>
      <c r="BJ91" s="5">
        <v>19793000</v>
      </c>
      <c r="BK91" s="5">
        <v>19262000</v>
      </c>
      <c r="BL91" s="715">
        <v>15.7</v>
      </c>
      <c r="BM91" s="5">
        <v>302577000</v>
      </c>
      <c r="BN91" s="717">
        <v>2.0699999999999998</v>
      </c>
      <c r="BO91" s="730">
        <v>624839000</v>
      </c>
      <c r="BP91" s="30"/>
      <c r="BQ91" s="146">
        <v>1951</v>
      </c>
      <c r="BR91" s="669" t="s">
        <v>99</v>
      </c>
      <c r="BS91" s="669" t="s">
        <v>99</v>
      </c>
      <c r="BT91" s="713" t="s">
        <v>99</v>
      </c>
      <c r="BU91" s="291"/>
      <c r="BV91" s="714" t="s">
        <v>99</v>
      </c>
      <c r="BW91" s="152" t="s">
        <v>99</v>
      </c>
      <c r="BX91" s="152"/>
      <c r="BY91" s="146">
        <v>1951</v>
      </c>
      <c r="BZ91" s="5">
        <v>2586000</v>
      </c>
      <c r="CA91" s="5">
        <v>2518000</v>
      </c>
      <c r="CB91" s="715">
        <v>13.8</v>
      </c>
      <c r="CC91" s="291">
        <v>34762000</v>
      </c>
      <c r="CD91" s="717">
        <v>2.11</v>
      </c>
      <c r="CE91" s="785">
        <v>73437000</v>
      </c>
      <c r="CF91" s="153"/>
      <c r="CG91" s="144"/>
      <c r="CH91" s="145"/>
    </row>
    <row r="92" spans="1:86" s="18" customFormat="1" ht="13.2" x14ac:dyDescent="0.25">
      <c r="A92" s="146">
        <v>1952</v>
      </c>
      <c r="B92" s="5">
        <v>78645000</v>
      </c>
      <c r="C92" s="5">
        <v>71130000</v>
      </c>
      <c r="D92" s="835">
        <f t="shared" si="4"/>
        <v>0.90444402059889373</v>
      </c>
      <c r="E92" s="715">
        <v>18.399999999999999</v>
      </c>
      <c r="F92" s="5">
        <v>1306440000</v>
      </c>
      <c r="G92" s="717">
        <v>2.09</v>
      </c>
      <c r="H92" s="718">
        <v>2729402000</v>
      </c>
      <c r="I92" s="147"/>
      <c r="J92" s="148"/>
      <c r="K92" s="140"/>
      <c r="L92" s="146">
        <v>1952</v>
      </c>
      <c r="M92" s="5">
        <v>56997000</v>
      </c>
      <c r="N92" s="5">
        <v>50895000</v>
      </c>
      <c r="O92" s="835">
        <f t="shared" si="0"/>
        <v>0.89294173377546182</v>
      </c>
      <c r="P92" s="715">
        <v>20.9</v>
      </c>
      <c r="Q92" s="5">
        <v>1065220000</v>
      </c>
      <c r="R92" s="717">
        <v>2.09</v>
      </c>
      <c r="S92" s="719">
        <v>2224228000</v>
      </c>
      <c r="T92" s="30"/>
      <c r="U92" s="146">
        <v>1952</v>
      </c>
      <c r="V92" s="669" t="s">
        <v>99</v>
      </c>
      <c r="W92" s="669" t="s">
        <v>99</v>
      </c>
      <c r="X92" s="669" t="s">
        <v>99</v>
      </c>
      <c r="Y92" s="713" t="s">
        <v>99</v>
      </c>
      <c r="Z92" s="669" t="e">
        <v>#VALUE!</v>
      </c>
      <c r="AA92" s="714">
        <v>2.1</v>
      </c>
      <c r="AB92" s="750" t="e">
        <f t="shared" si="8"/>
        <v>#VALUE!</v>
      </c>
      <c r="AC92" s="30"/>
      <c r="AD92" s="146">
        <v>1952</v>
      </c>
      <c r="AE92" s="713" t="s">
        <v>99</v>
      </c>
      <c r="AF92" s="713" t="s">
        <v>99</v>
      </c>
      <c r="AG92" s="835" t="e">
        <f t="shared" si="2"/>
        <v>#VALUE!</v>
      </c>
      <c r="AH92" s="713" t="s">
        <v>99</v>
      </c>
      <c r="AI92" s="713" t="e">
        <v>#VALUE!</v>
      </c>
      <c r="AJ92" s="714">
        <v>2.0527083333333334</v>
      </c>
      <c r="AK92" s="752" t="s">
        <v>99</v>
      </c>
      <c r="AL92" s="32"/>
      <c r="AM92" s="146">
        <v>1952</v>
      </c>
      <c r="AN92" s="713" t="s">
        <v>99</v>
      </c>
      <c r="AO92" s="713" t="s">
        <v>99</v>
      </c>
      <c r="AP92" s="835" t="e">
        <f t="shared" si="3"/>
        <v>#VALUE!</v>
      </c>
      <c r="AQ92" s="713" t="s">
        <v>99</v>
      </c>
      <c r="AR92" s="713" t="s">
        <v>99</v>
      </c>
      <c r="AS92" s="714">
        <v>2.0672222222222221</v>
      </c>
      <c r="AT92" s="150" t="s">
        <v>99</v>
      </c>
      <c r="AU92" s="667"/>
      <c r="AV92" s="146">
        <v>1952</v>
      </c>
      <c r="AW92" s="722"/>
      <c r="AX92" s="722"/>
      <c r="AY92" s="854"/>
      <c r="AZ92" s="855"/>
      <c r="BA92" s="722"/>
      <c r="BB92" s="722"/>
      <c r="BC92" s="722"/>
      <c r="BD92" s="32"/>
      <c r="BE92" s="32"/>
      <c r="BF92" s="147"/>
      <c r="BG92" s="142"/>
      <c r="BH92" s="143"/>
      <c r="BI92" s="146">
        <v>1952</v>
      </c>
      <c r="BJ92" s="5">
        <v>19320000</v>
      </c>
      <c r="BK92" s="5">
        <v>18061000</v>
      </c>
      <c r="BL92" s="715">
        <v>12.1</v>
      </c>
      <c r="BM92" s="5">
        <v>218727000</v>
      </c>
      <c r="BN92" s="717">
        <v>2.06</v>
      </c>
      <c r="BO92" s="730">
        <v>450305000</v>
      </c>
      <c r="BP92" s="30"/>
      <c r="BQ92" s="146">
        <v>1952</v>
      </c>
      <c r="BR92" s="669" t="s">
        <v>99</v>
      </c>
      <c r="BS92" s="669" t="s">
        <v>99</v>
      </c>
      <c r="BT92" s="713" t="s">
        <v>99</v>
      </c>
      <c r="BU92" s="291"/>
      <c r="BV92" s="714" t="s">
        <v>99</v>
      </c>
      <c r="BW92" s="152" t="s">
        <v>99</v>
      </c>
      <c r="BX92" s="152"/>
      <c r="BY92" s="146">
        <v>1952</v>
      </c>
      <c r="BZ92" s="5">
        <v>2328000</v>
      </c>
      <c r="CA92" s="5">
        <v>2174000</v>
      </c>
      <c r="CB92" s="715">
        <v>10.3</v>
      </c>
      <c r="CC92" s="291">
        <v>22493000</v>
      </c>
      <c r="CD92" s="717">
        <v>2.44</v>
      </c>
      <c r="CE92" s="785">
        <v>54869000</v>
      </c>
      <c r="CF92" s="153"/>
      <c r="CG92" s="144"/>
      <c r="CH92" s="145"/>
    </row>
    <row r="93" spans="1:86" s="18" customFormat="1" ht="13.2" x14ac:dyDescent="0.25">
      <c r="A93" s="146">
        <v>1953</v>
      </c>
      <c r="B93" s="5">
        <v>78931000</v>
      </c>
      <c r="C93" s="5">
        <v>67840000</v>
      </c>
      <c r="D93" s="835">
        <f t="shared" si="4"/>
        <v>0.8594848665289937</v>
      </c>
      <c r="E93" s="715">
        <v>17.3</v>
      </c>
      <c r="F93" s="5">
        <v>1173071000</v>
      </c>
      <c r="G93" s="717">
        <v>2.04</v>
      </c>
      <c r="H93" s="718">
        <v>2390936000</v>
      </c>
      <c r="I93" s="147"/>
      <c r="J93" s="148"/>
      <c r="K93" s="140"/>
      <c r="L93" s="146">
        <v>1953</v>
      </c>
      <c r="M93" s="5">
        <v>57087000</v>
      </c>
      <c r="N93" s="5">
        <v>46933000</v>
      </c>
      <c r="O93" s="835">
        <f t="shared" si="0"/>
        <v>0.82213113318268605</v>
      </c>
      <c r="P93" s="715">
        <v>18.899999999999999</v>
      </c>
      <c r="Q93" s="5">
        <v>885032000</v>
      </c>
      <c r="R93" s="717">
        <v>2.0299999999999998</v>
      </c>
      <c r="S93" s="719">
        <v>1792628000</v>
      </c>
      <c r="T93" s="30"/>
      <c r="U93" s="146">
        <v>1953</v>
      </c>
      <c r="V93" s="669" t="s">
        <v>99</v>
      </c>
      <c r="W93" s="669" t="s">
        <v>99</v>
      </c>
      <c r="X93" s="669" t="s">
        <v>99</v>
      </c>
      <c r="Y93" s="713" t="s">
        <v>99</v>
      </c>
      <c r="Z93" s="669" t="e">
        <v>#VALUE!</v>
      </c>
      <c r="AA93" s="714">
        <v>2.0171666666666663</v>
      </c>
      <c r="AB93" s="750" t="e">
        <f t="shared" si="8"/>
        <v>#VALUE!</v>
      </c>
      <c r="AC93" s="30"/>
      <c r="AD93" s="146">
        <v>1953</v>
      </c>
      <c r="AE93" s="713" t="s">
        <v>99</v>
      </c>
      <c r="AF93" s="713" t="s">
        <v>99</v>
      </c>
      <c r="AG93" s="835" t="e">
        <f t="shared" si="2"/>
        <v>#VALUE!</v>
      </c>
      <c r="AH93" s="713" t="s">
        <v>99</v>
      </c>
      <c r="AI93" s="713" t="e">
        <v>#VALUE!</v>
      </c>
      <c r="AJ93" s="714">
        <v>1.8641666666666667</v>
      </c>
      <c r="AK93" s="752" t="s">
        <v>99</v>
      </c>
      <c r="AL93" s="32"/>
      <c r="AM93" s="146">
        <v>1953</v>
      </c>
      <c r="AN93" s="713" t="s">
        <v>99</v>
      </c>
      <c r="AO93" s="713" t="s">
        <v>99</v>
      </c>
      <c r="AP93" s="835" t="e">
        <f t="shared" si="3"/>
        <v>#VALUE!</v>
      </c>
      <c r="AQ93" s="713" t="s">
        <v>99</v>
      </c>
      <c r="AR93" s="713" t="s">
        <v>99</v>
      </c>
      <c r="AS93" s="714">
        <v>1.9952777777777777</v>
      </c>
      <c r="AT93" s="150" t="s">
        <v>99</v>
      </c>
      <c r="AU93" s="667"/>
      <c r="AV93" s="146">
        <v>1953</v>
      </c>
      <c r="AW93" s="722"/>
      <c r="AX93" s="722"/>
      <c r="AY93" s="854"/>
      <c r="AZ93" s="855"/>
      <c r="BA93" s="722"/>
      <c r="BB93" s="722"/>
      <c r="BC93" s="722"/>
      <c r="BD93" s="32"/>
      <c r="BE93" s="32"/>
      <c r="BF93" s="147"/>
      <c r="BG93" s="142"/>
      <c r="BH93" s="143"/>
      <c r="BI93" s="146">
        <v>1953</v>
      </c>
      <c r="BJ93" s="5">
        <v>19741000</v>
      </c>
      <c r="BK93" s="5">
        <v>19042000</v>
      </c>
      <c r="BL93" s="715">
        <v>14.4</v>
      </c>
      <c r="BM93" s="5">
        <v>275072000</v>
      </c>
      <c r="BN93" s="717">
        <v>2.04</v>
      </c>
      <c r="BO93" s="730">
        <v>561444000</v>
      </c>
      <c r="BP93" s="30"/>
      <c r="BQ93" s="146">
        <v>1953</v>
      </c>
      <c r="BR93" s="669" t="s">
        <v>99</v>
      </c>
      <c r="BS93" s="669" t="s">
        <v>99</v>
      </c>
      <c r="BT93" s="713" t="s">
        <v>99</v>
      </c>
      <c r="BU93" s="291"/>
      <c r="BV93" s="714" t="s">
        <v>99</v>
      </c>
      <c r="BW93" s="152" t="s">
        <v>99</v>
      </c>
      <c r="BX93" s="152"/>
      <c r="BY93" s="146">
        <v>1953</v>
      </c>
      <c r="BZ93" s="5">
        <v>2103000</v>
      </c>
      <c r="CA93" s="5">
        <v>1865000</v>
      </c>
      <c r="CB93" s="715">
        <v>7</v>
      </c>
      <c r="CC93" s="291">
        <v>12967000</v>
      </c>
      <c r="CD93" s="717">
        <v>2.84</v>
      </c>
      <c r="CE93" s="785">
        <v>36864000</v>
      </c>
      <c r="CF93" s="153"/>
      <c r="CG93" s="144"/>
      <c r="CH93" s="145"/>
    </row>
    <row r="94" spans="1:86" s="18" customFormat="1" ht="13.2" x14ac:dyDescent="0.25">
      <c r="A94" s="146">
        <v>1954</v>
      </c>
      <c r="B94" s="5">
        <v>62539000</v>
      </c>
      <c r="C94" s="5">
        <v>54356000</v>
      </c>
      <c r="D94" s="835">
        <f t="shared" si="4"/>
        <v>0.86915364812357088</v>
      </c>
      <c r="E94" s="715">
        <v>18.100000000000001</v>
      </c>
      <c r="F94" s="5">
        <v>983900000</v>
      </c>
      <c r="G94" s="717">
        <v>2.12</v>
      </c>
      <c r="H94" s="718">
        <v>2082485000</v>
      </c>
      <c r="I94" s="147"/>
      <c r="J94" s="148"/>
      <c r="K94" s="140"/>
      <c r="L94" s="146">
        <v>1954</v>
      </c>
      <c r="M94" s="5">
        <v>46617000</v>
      </c>
      <c r="N94" s="5">
        <v>39218000</v>
      </c>
      <c r="O94" s="835">
        <f t="shared" si="0"/>
        <v>0.84128107771842886</v>
      </c>
      <c r="P94" s="715">
        <v>20.399999999999999</v>
      </c>
      <c r="Q94" s="5">
        <v>801369000</v>
      </c>
      <c r="R94" s="717">
        <v>2.11</v>
      </c>
      <c r="S94" s="719">
        <v>1688328000</v>
      </c>
      <c r="T94" s="30"/>
      <c r="U94" s="146">
        <v>1954</v>
      </c>
      <c r="V94" s="669" t="s">
        <v>99</v>
      </c>
      <c r="W94" s="669" t="s">
        <v>99</v>
      </c>
      <c r="X94" s="669" t="s">
        <v>99</v>
      </c>
      <c r="Y94" s="713" t="s">
        <v>99</v>
      </c>
      <c r="Z94" s="5">
        <v>488854000</v>
      </c>
      <c r="AA94" s="714">
        <v>2.091333333333333</v>
      </c>
      <c r="AB94" s="750">
        <f t="shared" si="8"/>
        <v>1022356665.3333331</v>
      </c>
      <c r="AC94" s="30"/>
      <c r="AD94" s="146">
        <v>1954</v>
      </c>
      <c r="AE94" s="713" t="s">
        <v>99</v>
      </c>
      <c r="AF94" s="713" t="s">
        <v>99</v>
      </c>
      <c r="AG94" s="835" t="e">
        <f t="shared" si="2"/>
        <v>#VALUE!</v>
      </c>
      <c r="AH94" s="713" t="s">
        <v>99</v>
      </c>
      <c r="AI94" s="5">
        <v>184533000</v>
      </c>
      <c r="AJ94" s="714">
        <v>1.9789583333333332</v>
      </c>
      <c r="AK94" s="750">
        <f t="shared" ref="AK94:AK155" si="9">AI94*AJ94</f>
        <v>365183118.12499994</v>
      </c>
      <c r="AL94" s="32"/>
      <c r="AM94" s="146">
        <v>1954</v>
      </c>
      <c r="AN94" s="713" t="s">
        <v>99</v>
      </c>
      <c r="AO94" s="713" t="s">
        <v>99</v>
      </c>
      <c r="AP94" s="835" t="e">
        <f t="shared" si="3"/>
        <v>#VALUE!</v>
      </c>
      <c r="AQ94" s="713" t="s">
        <v>99</v>
      </c>
      <c r="AR94" s="713" t="s">
        <v>99</v>
      </c>
      <c r="AS94" s="714">
        <v>2.0316666666666667</v>
      </c>
      <c r="AT94" s="150" t="s">
        <v>99</v>
      </c>
      <c r="AU94" s="667"/>
      <c r="AV94" s="146">
        <v>1954</v>
      </c>
      <c r="AW94" s="722"/>
      <c r="AX94" s="722"/>
      <c r="AY94" s="854"/>
      <c r="AZ94" s="855"/>
      <c r="BA94" s="722"/>
      <c r="BB94" s="722"/>
      <c r="BC94" s="722"/>
      <c r="BD94" s="32"/>
      <c r="BE94" s="32"/>
      <c r="BF94" s="147"/>
      <c r="BG94" s="142"/>
      <c r="BH94" s="143"/>
      <c r="BI94" s="146">
        <v>1954</v>
      </c>
      <c r="BJ94" s="5">
        <v>14285000</v>
      </c>
      <c r="BK94" s="5">
        <v>13829000</v>
      </c>
      <c r="BL94" s="715">
        <v>12.8</v>
      </c>
      <c r="BM94" s="5">
        <v>177549000</v>
      </c>
      <c r="BN94" s="717">
        <v>2.14</v>
      </c>
      <c r="BO94" s="730">
        <v>378761000</v>
      </c>
      <c r="BP94" s="30"/>
      <c r="BQ94" s="146">
        <v>1954</v>
      </c>
      <c r="BR94" s="669" t="s">
        <v>99</v>
      </c>
      <c r="BS94" s="669" t="s">
        <v>99</v>
      </c>
      <c r="BT94" s="713" t="s">
        <v>99</v>
      </c>
      <c r="BU94" s="5">
        <v>145265000</v>
      </c>
      <c r="BV94" s="714" t="s">
        <v>99</v>
      </c>
      <c r="BW94" s="152" t="s">
        <v>99</v>
      </c>
      <c r="BX94" s="152"/>
      <c r="BY94" s="146">
        <v>1954</v>
      </c>
      <c r="BZ94" s="5">
        <v>1637000</v>
      </c>
      <c r="CA94" s="5">
        <v>1309000</v>
      </c>
      <c r="CB94" s="715">
        <v>3.8</v>
      </c>
      <c r="CC94" s="291">
        <v>4982000</v>
      </c>
      <c r="CD94" s="717">
        <v>3.09</v>
      </c>
      <c r="CE94" s="785">
        <v>15396000</v>
      </c>
      <c r="CF94" s="153"/>
      <c r="CG94" s="144"/>
      <c r="CH94" s="145"/>
    </row>
    <row r="95" spans="1:86" s="18" customFormat="1" ht="13.2" x14ac:dyDescent="0.25">
      <c r="A95" s="146">
        <v>1955</v>
      </c>
      <c r="B95" s="5">
        <v>58246000</v>
      </c>
      <c r="C95" s="5">
        <v>47290000</v>
      </c>
      <c r="D95" s="835">
        <f t="shared" si="4"/>
        <v>0.81190124643752359</v>
      </c>
      <c r="E95" s="715">
        <v>19.8</v>
      </c>
      <c r="F95" s="5">
        <v>937094000</v>
      </c>
      <c r="G95" s="717">
        <v>1.98</v>
      </c>
      <c r="H95" s="718">
        <v>1858518000</v>
      </c>
      <c r="I95" s="147"/>
      <c r="J95" s="148"/>
      <c r="K95" s="140"/>
      <c r="L95" s="146">
        <v>1955</v>
      </c>
      <c r="M95" s="5">
        <v>44297000</v>
      </c>
      <c r="N95" s="5">
        <v>33707000</v>
      </c>
      <c r="O95" s="835">
        <f t="shared" si="0"/>
        <v>0.7609318915502179</v>
      </c>
      <c r="P95" s="715">
        <v>20.9</v>
      </c>
      <c r="Q95" s="5">
        <v>705636000</v>
      </c>
      <c r="R95" s="717">
        <v>1.96</v>
      </c>
      <c r="S95" s="719">
        <v>1385609000</v>
      </c>
      <c r="T95" s="30"/>
      <c r="U95" s="146">
        <v>1955</v>
      </c>
      <c r="V95" s="669" t="s">
        <v>99</v>
      </c>
      <c r="W95" s="669" t="s">
        <v>99</v>
      </c>
      <c r="X95" s="669" t="s">
        <v>99</v>
      </c>
      <c r="Y95" s="713" t="s">
        <v>99</v>
      </c>
      <c r="Z95" s="5">
        <v>415365000</v>
      </c>
      <c r="AA95" s="714">
        <v>1.9698333333333331</v>
      </c>
      <c r="AB95" s="750">
        <f t="shared" si="8"/>
        <v>818199822.49999988</v>
      </c>
      <c r="AC95" s="30"/>
      <c r="AD95" s="146">
        <v>1955</v>
      </c>
      <c r="AE95" s="713" t="s">
        <v>99</v>
      </c>
      <c r="AF95" s="713" t="s">
        <v>99</v>
      </c>
      <c r="AG95" s="835" t="e">
        <f t="shared" si="2"/>
        <v>#VALUE!</v>
      </c>
      <c r="AH95" s="713" t="s">
        <v>99</v>
      </c>
      <c r="AI95" s="5">
        <v>174859000</v>
      </c>
      <c r="AJ95" s="714">
        <v>1.9033333333333333</v>
      </c>
      <c r="AK95" s="750">
        <f t="shared" si="9"/>
        <v>332814963.33333331</v>
      </c>
      <c r="AL95" s="32"/>
      <c r="AM95" s="146">
        <v>1955</v>
      </c>
      <c r="AN95" s="713" t="s">
        <v>99</v>
      </c>
      <c r="AO95" s="713" t="s">
        <v>99</v>
      </c>
      <c r="AP95" s="835" t="e">
        <f t="shared" si="3"/>
        <v>#VALUE!</v>
      </c>
      <c r="AQ95" s="713" t="s">
        <v>99</v>
      </c>
      <c r="AR95" s="713" t="s">
        <v>99</v>
      </c>
      <c r="AS95" s="714">
        <v>1.9111111111111108</v>
      </c>
      <c r="AT95" s="150" t="s">
        <v>99</v>
      </c>
      <c r="AU95" s="667"/>
      <c r="AV95" s="146">
        <v>1955</v>
      </c>
      <c r="AW95" s="722"/>
      <c r="AX95" s="722"/>
      <c r="AY95" s="854"/>
      <c r="AZ95" s="855"/>
      <c r="BA95" s="722"/>
      <c r="BB95" s="722"/>
      <c r="BC95" s="722"/>
      <c r="BD95" s="32"/>
      <c r="BE95" s="32"/>
      <c r="BF95" s="147"/>
      <c r="BG95" s="142"/>
      <c r="BH95" s="143"/>
      <c r="BI95" s="146">
        <v>1955</v>
      </c>
      <c r="BJ95" s="5">
        <v>12564000</v>
      </c>
      <c r="BK95" s="5">
        <v>12235000</v>
      </c>
      <c r="BL95" s="715">
        <v>17.3</v>
      </c>
      <c r="BM95" s="5">
        <v>211878000</v>
      </c>
      <c r="BN95" s="717">
        <v>2.0099999999999998</v>
      </c>
      <c r="BO95" s="730">
        <v>425243000</v>
      </c>
      <c r="BP95" s="30"/>
      <c r="BQ95" s="146">
        <v>1955</v>
      </c>
      <c r="BR95" s="669" t="s">
        <v>99</v>
      </c>
      <c r="BS95" s="669" t="s">
        <v>99</v>
      </c>
      <c r="BT95" s="713" t="s">
        <v>99</v>
      </c>
      <c r="BU95" s="5">
        <v>184035000</v>
      </c>
      <c r="BV95" s="714" t="s">
        <v>99</v>
      </c>
      <c r="BW95" s="152" t="s">
        <v>99</v>
      </c>
      <c r="BX95" s="152"/>
      <c r="BY95" s="146">
        <v>1955</v>
      </c>
      <c r="BZ95" s="5">
        <v>1385000</v>
      </c>
      <c r="CA95" s="5">
        <v>1348000</v>
      </c>
      <c r="CB95" s="715">
        <v>14.5</v>
      </c>
      <c r="CC95" s="291">
        <v>19580000</v>
      </c>
      <c r="CD95" s="717">
        <v>2.4300000000000002</v>
      </c>
      <c r="CE95" s="785">
        <v>47666000</v>
      </c>
      <c r="CF95" s="153"/>
      <c r="CG95" s="144"/>
      <c r="CH95" s="145"/>
    </row>
    <row r="96" spans="1:86" s="18" customFormat="1" ht="13.2" x14ac:dyDescent="0.25">
      <c r="A96" s="146">
        <v>1956</v>
      </c>
      <c r="B96" s="5">
        <v>60655000</v>
      </c>
      <c r="C96" s="5">
        <v>49768000</v>
      </c>
      <c r="D96" s="835">
        <f t="shared" si="4"/>
        <v>0.82050943862830761</v>
      </c>
      <c r="E96" s="715">
        <v>20.2</v>
      </c>
      <c r="F96" s="5">
        <v>1005397000</v>
      </c>
      <c r="G96" s="717">
        <v>1.97</v>
      </c>
      <c r="H96" s="718">
        <v>1976240000</v>
      </c>
      <c r="I96" s="147"/>
      <c r="J96" s="148"/>
      <c r="K96" s="140"/>
      <c r="L96" s="146">
        <v>1956</v>
      </c>
      <c r="M96" s="5">
        <v>44418000</v>
      </c>
      <c r="N96" s="5">
        <v>35532000</v>
      </c>
      <c r="O96" s="835">
        <f t="shared" si="0"/>
        <v>0.79994596785087124</v>
      </c>
      <c r="P96" s="715">
        <v>20.8</v>
      </c>
      <c r="Q96" s="5">
        <v>740592000</v>
      </c>
      <c r="R96" s="717">
        <v>1.96</v>
      </c>
      <c r="S96" s="719">
        <v>1449455000</v>
      </c>
      <c r="T96" s="30"/>
      <c r="U96" s="146">
        <v>1956</v>
      </c>
      <c r="V96" s="669" t="s">
        <v>99</v>
      </c>
      <c r="W96" s="669" t="s">
        <v>99</v>
      </c>
      <c r="X96" s="669" t="s">
        <v>99</v>
      </c>
      <c r="Y96" s="713" t="s">
        <v>99</v>
      </c>
      <c r="Z96" s="5">
        <v>446039000</v>
      </c>
      <c r="AA96" s="714">
        <v>1.9964999999999999</v>
      </c>
      <c r="AB96" s="750">
        <f t="shared" si="8"/>
        <v>890516863.5</v>
      </c>
      <c r="AC96" s="30"/>
      <c r="AD96" s="146">
        <v>1956</v>
      </c>
      <c r="AE96" s="713" t="s">
        <v>99</v>
      </c>
      <c r="AF96" s="713" t="s">
        <v>99</v>
      </c>
      <c r="AG96" s="835" t="e">
        <f t="shared" si="2"/>
        <v>#VALUE!</v>
      </c>
      <c r="AH96" s="713" t="s">
        <v>99</v>
      </c>
      <c r="AI96" s="5">
        <v>187733000</v>
      </c>
      <c r="AJ96" s="714">
        <v>2.0377083333333332</v>
      </c>
      <c r="AK96" s="750">
        <f t="shared" si="9"/>
        <v>382545098.54166663</v>
      </c>
      <c r="AL96" s="32"/>
      <c r="AM96" s="146">
        <v>1956</v>
      </c>
      <c r="AN96" s="713" t="s">
        <v>99</v>
      </c>
      <c r="AO96" s="713" t="s">
        <v>99</v>
      </c>
      <c r="AP96" s="835" t="e">
        <f t="shared" si="3"/>
        <v>#VALUE!</v>
      </c>
      <c r="AQ96" s="713" t="s">
        <v>99</v>
      </c>
      <c r="AR96" s="713" t="s">
        <v>99</v>
      </c>
      <c r="AS96" s="714">
        <v>1.9997222222222222</v>
      </c>
      <c r="AT96" s="150" t="s">
        <v>99</v>
      </c>
      <c r="AU96" s="667"/>
      <c r="AV96" s="146">
        <v>1956</v>
      </c>
      <c r="AW96" s="722"/>
      <c r="AX96" s="722"/>
      <c r="AY96" s="854"/>
      <c r="AZ96" s="855"/>
      <c r="BA96" s="722"/>
      <c r="BB96" s="722"/>
      <c r="BC96" s="722"/>
      <c r="BD96" s="32"/>
      <c r="BE96" s="32"/>
      <c r="BF96" s="147"/>
      <c r="BG96" s="142"/>
      <c r="BH96" s="143"/>
      <c r="BI96" s="146">
        <v>1956</v>
      </c>
      <c r="BJ96" s="5">
        <v>13748000</v>
      </c>
      <c r="BK96" s="5">
        <v>11918000</v>
      </c>
      <c r="BL96" s="715">
        <v>19</v>
      </c>
      <c r="BM96" s="5">
        <v>226014000</v>
      </c>
      <c r="BN96" s="717">
        <v>1.97</v>
      </c>
      <c r="BO96" s="730">
        <v>444566000</v>
      </c>
      <c r="BP96" s="30"/>
      <c r="BQ96" s="146">
        <v>1956</v>
      </c>
      <c r="BR96" s="669" t="s">
        <v>99</v>
      </c>
      <c r="BS96" s="669" t="s">
        <v>99</v>
      </c>
      <c r="BT96" s="713" t="s">
        <v>99</v>
      </c>
      <c r="BU96" s="5">
        <v>177734000</v>
      </c>
      <c r="BV96" s="714" t="s">
        <v>99</v>
      </c>
      <c r="BW96" s="152" t="s">
        <v>99</v>
      </c>
      <c r="BX96" s="152"/>
      <c r="BY96" s="146">
        <v>1956</v>
      </c>
      <c r="BZ96" s="5">
        <v>2489000</v>
      </c>
      <c r="CA96" s="5">
        <v>2318000</v>
      </c>
      <c r="CB96" s="715">
        <v>16.7</v>
      </c>
      <c r="CC96" s="291">
        <v>38791000</v>
      </c>
      <c r="CD96" s="717">
        <v>2.12</v>
      </c>
      <c r="CE96" s="785">
        <v>82219000</v>
      </c>
      <c r="CF96" s="153"/>
      <c r="CG96" s="144"/>
      <c r="CH96" s="145"/>
    </row>
    <row r="97" spans="1:86" s="18" customFormat="1" ht="13.2" x14ac:dyDescent="0.25">
      <c r="A97" s="146">
        <v>1957</v>
      </c>
      <c r="B97" s="5">
        <v>49843000</v>
      </c>
      <c r="C97" s="5">
        <v>43754000</v>
      </c>
      <c r="D97" s="835">
        <f t="shared" si="4"/>
        <v>0.87783640631583171</v>
      </c>
      <c r="E97" s="715">
        <v>21.8</v>
      </c>
      <c r="F97" s="5">
        <v>955740000</v>
      </c>
      <c r="G97" s="717">
        <v>1.93</v>
      </c>
      <c r="H97" s="718">
        <v>1848437000</v>
      </c>
      <c r="I97" s="147"/>
      <c r="J97" s="148"/>
      <c r="K97" s="140"/>
      <c r="L97" s="146">
        <v>1957</v>
      </c>
      <c r="M97" s="5">
        <v>37420000</v>
      </c>
      <c r="N97" s="5">
        <v>31670000</v>
      </c>
      <c r="O97" s="835">
        <f t="shared" si="0"/>
        <v>0.84633885622661675</v>
      </c>
      <c r="P97" s="715">
        <v>22.5</v>
      </c>
      <c r="Q97" s="5">
        <v>711798000</v>
      </c>
      <c r="R97" s="717">
        <v>1.92</v>
      </c>
      <c r="S97" s="719">
        <v>1369233000</v>
      </c>
      <c r="T97" s="30"/>
      <c r="U97" s="146">
        <v>1957</v>
      </c>
      <c r="V97" s="669" t="s">
        <v>99</v>
      </c>
      <c r="W97" s="669" t="s">
        <v>99</v>
      </c>
      <c r="X97" s="669" t="s">
        <v>99</v>
      </c>
      <c r="Y97" s="713" t="s">
        <v>99</v>
      </c>
      <c r="Z97" s="5">
        <v>429263000</v>
      </c>
      <c r="AA97" s="714">
        <v>1.9048333333333332</v>
      </c>
      <c r="AB97" s="750">
        <f t="shared" si="8"/>
        <v>817674471.16666663</v>
      </c>
      <c r="AC97" s="30"/>
      <c r="AD97" s="146">
        <v>1957</v>
      </c>
      <c r="AE97" s="713" t="s">
        <v>99</v>
      </c>
      <c r="AF97" s="713" t="s">
        <v>99</v>
      </c>
      <c r="AG97" s="835" t="e">
        <f t="shared" si="2"/>
        <v>#VALUE!</v>
      </c>
      <c r="AH97" s="713" t="s">
        <v>99</v>
      </c>
      <c r="AI97" s="5">
        <v>154615000</v>
      </c>
      <c r="AJ97" s="714">
        <v>1.9683333333333335</v>
      </c>
      <c r="AK97" s="750">
        <f t="shared" si="9"/>
        <v>304333858.33333337</v>
      </c>
      <c r="AL97" s="32"/>
      <c r="AM97" s="146">
        <v>1957</v>
      </c>
      <c r="AN97" s="713" t="s">
        <v>99</v>
      </c>
      <c r="AO97" s="713" t="s">
        <v>99</v>
      </c>
      <c r="AP97" s="835" t="e">
        <f t="shared" si="3"/>
        <v>#VALUE!</v>
      </c>
      <c r="AQ97" s="713" t="s">
        <v>99</v>
      </c>
      <c r="AR97" s="713" t="s">
        <v>99</v>
      </c>
      <c r="AS97" s="714">
        <v>1.931111111111111</v>
      </c>
      <c r="AT97" s="150" t="s">
        <v>99</v>
      </c>
      <c r="AU97" s="667"/>
      <c r="AV97" s="146">
        <v>1957</v>
      </c>
      <c r="AW97" s="722"/>
      <c r="AX97" s="722"/>
      <c r="AY97" s="854"/>
      <c r="AZ97" s="855"/>
      <c r="BA97" s="722"/>
      <c r="BB97" s="722"/>
      <c r="BC97" s="722"/>
      <c r="BD97" s="32"/>
      <c r="BE97" s="32"/>
      <c r="BF97" s="147"/>
      <c r="BG97" s="142"/>
      <c r="BH97" s="143"/>
      <c r="BI97" s="146">
        <v>1957</v>
      </c>
      <c r="BJ97" s="5">
        <v>10053000</v>
      </c>
      <c r="BK97" s="5">
        <v>9798000</v>
      </c>
      <c r="BL97" s="715">
        <v>20.8</v>
      </c>
      <c r="BM97" s="5">
        <v>204007000</v>
      </c>
      <c r="BN97" s="717">
        <v>1.97</v>
      </c>
      <c r="BO97" s="730">
        <v>400324000</v>
      </c>
      <c r="BP97" s="30"/>
      <c r="BQ97" s="146">
        <v>1957</v>
      </c>
      <c r="BR97" s="669" t="s">
        <v>99</v>
      </c>
      <c r="BS97" s="669" t="s">
        <v>99</v>
      </c>
      <c r="BT97" s="713" t="s">
        <v>99</v>
      </c>
      <c r="BU97" s="5">
        <v>168638000</v>
      </c>
      <c r="BV97" s="714" t="s">
        <v>99</v>
      </c>
      <c r="BW97" s="152" t="s">
        <v>99</v>
      </c>
      <c r="BX97" s="152"/>
      <c r="BY97" s="146">
        <v>1957</v>
      </c>
      <c r="BZ97" s="5">
        <v>2370000</v>
      </c>
      <c r="CA97" s="5">
        <v>2286000</v>
      </c>
      <c r="CB97" s="715">
        <v>17.5</v>
      </c>
      <c r="CC97" s="291">
        <v>39935000</v>
      </c>
      <c r="CD97" s="717">
        <v>1.97</v>
      </c>
      <c r="CE97" s="785">
        <v>78880000</v>
      </c>
      <c r="CF97" s="153"/>
      <c r="CG97" s="144"/>
      <c r="CH97" s="145"/>
    </row>
    <row r="98" spans="1:86" s="18" customFormat="1" ht="13.2" x14ac:dyDescent="0.25">
      <c r="A98" s="146">
        <v>1958</v>
      </c>
      <c r="B98" s="5">
        <v>56017000</v>
      </c>
      <c r="C98" s="5">
        <v>53047000</v>
      </c>
      <c r="D98" s="835">
        <f t="shared" si="4"/>
        <v>0.9469803809557813</v>
      </c>
      <c r="E98" s="715">
        <v>27.5</v>
      </c>
      <c r="F98" s="5">
        <v>1457435000</v>
      </c>
      <c r="G98" s="717">
        <v>1.75</v>
      </c>
      <c r="H98" s="718">
        <v>2543688000</v>
      </c>
      <c r="I98" s="147"/>
      <c r="J98" s="148"/>
      <c r="K98" s="140"/>
      <c r="L98" s="146">
        <v>1958</v>
      </c>
      <c r="M98" s="5">
        <v>43674000</v>
      </c>
      <c r="N98" s="5">
        <v>41023000</v>
      </c>
      <c r="O98" s="835">
        <f t="shared" si="0"/>
        <v>0.93930027018363327</v>
      </c>
      <c r="P98" s="715">
        <v>28.6</v>
      </c>
      <c r="Q98" s="5">
        <v>1173538000</v>
      </c>
      <c r="R98" s="717">
        <v>1.73</v>
      </c>
      <c r="S98" s="719">
        <v>2027412000</v>
      </c>
      <c r="T98" s="30"/>
      <c r="U98" s="146">
        <v>1958</v>
      </c>
      <c r="V98" s="669" t="s">
        <v>99</v>
      </c>
      <c r="W98" s="669" t="s">
        <v>99</v>
      </c>
      <c r="X98" s="669" t="s">
        <v>99</v>
      </c>
      <c r="Y98" s="713" t="s">
        <v>99</v>
      </c>
      <c r="Z98" s="5">
        <v>836372000</v>
      </c>
      <c r="AA98" s="714">
        <v>1.7361666666666666</v>
      </c>
      <c r="AB98" s="750">
        <f t="shared" si="8"/>
        <v>1452081187.3333333</v>
      </c>
      <c r="AC98" s="30"/>
      <c r="AD98" s="146">
        <v>1958</v>
      </c>
      <c r="AE98" s="713" t="s">
        <v>99</v>
      </c>
      <c r="AF98" s="713" t="s">
        <v>99</v>
      </c>
      <c r="AG98" s="835" t="e">
        <f t="shared" si="2"/>
        <v>#VALUE!</v>
      </c>
      <c r="AH98" s="713" t="s">
        <v>99</v>
      </c>
      <c r="AI98" s="5">
        <v>192186000</v>
      </c>
      <c r="AJ98" s="714">
        <v>1.7064583333333332</v>
      </c>
      <c r="AK98" s="750">
        <f t="shared" si="9"/>
        <v>327957401.25</v>
      </c>
      <c r="AL98" s="32"/>
      <c r="AM98" s="146">
        <v>1958</v>
      </c>
      <c r="AN98" s="713" t="s">
        <v>99</v>
      </c>
      <c r="AO98" s="713" t="s">
        <v>99</v>
      </c>
      <c r="AP98" s="835" t="e">
        <f t="shared" si="3"/>
        <v>#VALUE!</v>
      </c>
      <c r="AQ98" s="713" t="s">
        <v>99</v>
      </c>
      <c r="AR98" s="713" t="s">
        <v>99</v>
      </c>
      <c r="AS98" s="714">
        <v>1.7311111111111115</v>
      </c>
      <c r="AT98" s="150" t="s">
        <v>99</v>
      </c>
      <c r="AU98" s="667"/>
      <c r="AV98" s="146">
        <v>1958</v>
      </c>
      <c r="AW98" s="722"/>
      <c r="AX98" s="722"/>
      <c r="AY98" s="854"/>
      <c r="AZ98" s="855"/>
      <c r="BA98" s="722"/>
      <c r="BB98" s="722"/>
      <c r="BC98" s="722"/>
      <c r="BD98" s="32"/>
      <c r="BE98" s="32"/>
      <c r="BF98" s="147"/>
      <c r="BG98" s="142"/>
      <c r="BH98" s="143"/>
      <c r="BI98" s="146">
        <v>1958</v>
      </c>
      <c r="BJ98" s="5">
        <v>11405000</v>
      </c>
      <c r="BK98" s="5">
        <v>11118000</v>
      </c>
      <c r="BL98" s="715">
        <v>23.6</v>
      </c>
      <c r="BM98" s="5">
        <v>262228000</v>
      </c>
      <c r="BN98" s="717">
        <v>1.81</v>
      </c>
      <c r="BO98" s="730">
        <v>473333000</v>
      </c>
      <c r="BP98" s="30"/>
      <c r="BQ98" s="146">
        <v>1958</v>
      </c>
      <c r="BR98" s="669" t="s">
        <v>99</v>
      </c>
      <c r="BS98" s="669" t="s">
        <v>99</v>
      </c>
      <c r="BT98" s="713" t="s">
        <v>99</v>
      </c>
      <c r="BU98" s="5">
        <v>232791000</v>
      </c>
      <c r="BV98" s="714" t="s">
        <v>99</v>
      </c>
      <c r="BW98" s="152" t="s">
        <v>99</v>
      </c>
      <c r="BX98" s="152"/>
      <c r="BY98" s="146">
        <v>1958</v>
      </c>
      <c r="BZ98" s="5">
        <v>938000</v>
      </c>
      <c r="CA98" s="5">
        <v>906000</v>
      </c>
      <c r="CB98" s="715">
        <v>23.9</v>
      </c>
      <c r="CC98" s="291">
        <v>21669000</v>
      </c>
      <c r="CD98" s="717">
        <v>1.98</v>
      </c>
      <c r="CE98" s="785">
        <v>42943000</v>
      </c>
      <c r="CF98" s="153"/>
      <c r="CG98" s="144"/>
      <c r="CH98" s="145"/>
    </row>
    <row r="99" spans="1:86" s="18" customFormat="1" ht="13.2" x14ac:dyDescent="0.25">
      <c r="A99" s="146">
        <v>1959</v>
      </c>
      <c r="B99" s="5">
        <v>56706000</v>
      </c>
      <c r="C99" s="5">
        <v>51716000</v>
      </c>
      <c r="D99" s="835">
        <f t="shared" si="4"/>
        <v>0.91200225725672768</v>
      </c>
      <c r="E99" s="715">
        <v>21.6</v>
      </c>
      <c r="F99" s="5">
        <v>1117735000</v>
      </c>
      <c r="G99" s="717">
        <v>1.76</v>
      </c>
      <c r="H99" s="718">
        <v>1969547000</v>
      </c>
      <c r="I99" s="147"/>
      <c r="J99" s="148"/>
      <c r="K99" s="140"/>
      <c r="L99" s="146">
        <v>1959</v>
      </c>
      <c r="M99" s="5">
        <v>43615000</v>
      </c>
      <c r="N99" s="5">
        <v>39562000</v>
      </c>
      <c r="O99" s="835">
        <f t="shared" si="0"/>
        <v>0.90707325461423827</v>
      </c>
      <c r="P99" s="715">
        <v>23.2</v>
      </c>
      <c r="Q99" s="5">
        <v>917752000</v>
      </c>
      <c r="R99" s="717">
        <v>1.74</v>
      </c>
      <c r="S99" s="719">
        <v>1601369000</v>
      </c>
      <c r="T99" s="30"/>
      <c r="U99" s="146">
        <v>1959</v>
      </c>
      <c r="V99" s="669" t="s">
        <v>99</v>
      </c>
      <c r="W99" s="669" t="s">
        <v>99</v>
      </c>
      <c r="X99" s="669" t="s">
        <v>99</v>
      </c>
      <c r="Y99" s="713" t="s">
        <v>99</v>
      </c>
      <c r="Z99" s="5">
        <v>619395000</v>
      </c>
      <c r="AA99" s="714">
        <v>1.7776666666666667</v>
      </c>
      <c r="AB99" s="750">
        <f t="shared" si="8"/>
        <v>1101077845</v>
      </c>
      <c r="AC99" s="30"/>
      <c r="AD99" s="146">
        <v>1959</v>
      </c>
      <c r="AE99" s="713" t="s">
        <v>99</v>
      </c>
      <c r="AF99" s="713" t="s">
        <v>99</v>
      </c>
      <c r="AG99" s="835" t="e">
        <f t="shared" si="2"/>
        <v>#VALUE!</v>
      </c>
      <c r="AH99" s="713" t="s">
        <v>99</v>
      </c>
      <c r="AI99" s="5">
        <v>156294000</v>
      </c>
      <c r="AJ99" s="714">
        <v>1.8020833333333333</v>
      </c>
      <c r="AK99" s="750">
        <f t="shared" si="9"/>
        <v>281654812.5</v>
      </c>
      <c r="AL99" s="32"/>
      <c r="AM99" s="146">
        <v>1959</v>
      </c>
      <c r="AN99" s="713" t="s">
        <v>99</v>
      </c>
      <c r="AO99" s="713" t="s">
        <v>99</v>
      </c>
      <c r="AP99" s="835" t="e">
        <f t="shared" si="3"/>
        <v>#VALUE!</v>
      </c>
      <c r="AQ99" s="713" t="s">
        <v>99</v>
      </c>
      <c r="AR99" s="713" t="s">
        <v>99</v>
      </c>
      <c r="AS99" s="714">
        <v>1.7244444444444442</v>
      </c>
      <c r="AT99" s="150" t="s">
        <v>99</v>
      </c>
      <c r="AU99" s="667"/>
      <c r="AV99" s="146">
        <v>1959</v>
      </c>
      <c r="AW99" s="722"/>
      <c r="AX99" s="722"/>
      <c r="AY99" s="854"/>
      <c r="AZ99" s="855"/>
      <c r="BA99" s="722"/>
      <c r="BB99" s="722"/>
      <c r="BC99" s="722"/>
      <c r="BD99" s="32"/>
      <c r="BE99" s="32"/>
      <c r="BF99" s="147"/>
      <c r="BG99" s="142"/>
      <c r="BH99" s="143"/>
      <c r="BI99" s="146">
        <v>1959</v>
      </c>
      <c r="BJ99" s="5">
        <v>11874000</v>
      </c>
      <c r="BK99" s="5">
        <v>11013000</v>
      </c>
      <c r="BL99" s="715">
        <v>16.3</v>
      </c>
      <c r="BM99" s="5">
        <v>179791000</v>
      </c>
      <c r="BN99" s="717">
        <v>1.81</v>
      </c>
      <c r="BO99" s="730">
        <v>326152000</v>
      </c>
      <c r="BP99" s="30"/>
      <c r="BQ99" s="146">
        <v>1959</v>
      </c>
      <c r="BR99" s="669" t="s">
        <v>99</v>
      </c>
      <c r="BS99" s="669" t="s">
        <v>99</v>
      </c>
      <c r="BT99" s="713" t="s">
        <v>99</v>
      </c>
      <c r="BU99" s="5">
        <v>150464000</v>
      </c>
      <c r="BV99" s="714" t="s">
        <v>99</v>
      </c>
      <c r="BW99" s="152" t="s">
        <v>99</v>
      </c>
      <c r="BX99" s="152"/>
      <c r="BY99" s="146">
        <v>1959</v>
      </c>
      <c r="BZ99" s="5">
        <v>1217000</v>
      </c>
      <c r="CA99" s="5">
        <v>1141000</v>
      </c>
      <c r="CB99" s="715">
        <v>17.7</v>
      </c>
      <c r="CC99" s="291">
        <v>20192000</v>
      </c>
      <c r="CD99" s="717">
        <v>2.08</v>
      </c>
      <c r="CE99" s="785">
        <v>42026000</v>
      </c>
      <c r="CF99" s="153"/>
      <c r="CG99" s="144"/>
      <c r="CH99" s="145"/>
    </row>
    <row r="100" spans="1:86" s="18" customFormat="1" ht="13.2" x14ac:dyDescent="0.25">
      <c r="A100" s="146">
        <v>1960</v>
      </c>
      <c r="B100" s="5">
        <v>54906000</v>
      </c>
      <c r="C100" s="5">
        <v>51879000</v>
      </c>
      <c r="D100" s="835">
        <f t="shared" si="4"/>
        <v>0.94486941317888751</v>
      </c>
      <c r="E100" s="715">
        <v>26.1</v>
      </c>
      <c r="F100" s="5">
        <v>1354709000</v>
      </c>
      <c r="G100" s="717">
        <v>1.74</v>
      </c>
      <c r="H100" s="718">
        <v>2361212000</v>
      </c>
      <c r="I100" s="147"/>
      <c r="J100" s="148"/>
      <c r="K100" s="140"/>
      <c r="L100" s="146">
        <v>1960</v>
      </c>
      <c r="M100" s="5">
        <v>42725000</v>
      </c>
      <c r="N100" s="5">
        <v>40027000</v>
      </c>
      <c r="O100" s="835">
        <f t="shared" si="0"/>
        <v>0.93685196021064954</v>
      </c>
      <c r="P100" s="715">
        <v>27.8</v>
      </c>
      <c r="Q100" s="5">
        <v>1111403000</v>
      </c>
      <c r="R100" s="717">
        <v>1.74</v>
      </c>
      <c r="S100" s="719">
        <v>1924588000</v>
      </c>
      <c r="T100" s="30"/>
      <c r="U100" s="146">
        <v>1960</v>
      </c>
      <c r="V100" s="669" t="s">
        <v>99</v>
      </c>
      <c r="W100" s="669" t="s">
        <v>99</v>
      </c>
      <c r="X100" s="669" t="s">
        <v>99</v>
      </c>
      <c r="Y100" s="713" t="s">
        <v>99</v>
      </c>
      <c r="Z100" s="5">
        <v>794386000</v>
      </c>
      <c r="AA100" s="714">
        <v>1.7463749999999998</v>
      </c>
      <c r="AB100" s="750">
        <f t="shared" si="8"/>
        <v>1387295850.7499998</v>
      </c>
      <c r="AC100" s="30"/>
      <c r="AD100" s="146">
        <v>1960</v>
      </c>
      <c r="AE100" s="713" t="s">
        <v>99</v>
      </c>
      <c r="AF100" s="713" t="s">
        <v>99</v>
      </c>
      <c r="AG100" s="835" t="e">
        <f t="shared" si="2"/>
        <v>#VALUE!</v>
      </c>
      <c r="AH100" s="713" t="s">
        <v>99</v>
      </c>
      <c r="AI100" s="5">
        <v>189808000</v>
      </c>
      <c r="AJ100" s="714">
        <v>1.7788194444444445</v>
      </c>
      <c r="AK100" s="750">
        <f t="shared" si="9"/>
        <v>337634161.1111111</v>
      </c>
      <c r="AL100" s="32"/>
      <c r="AM100" s="146">
        <v>1960</v>
      </c>
      <c r="AN100" s="713" t="s">
        <v>99</v>
      </c>
      <c r="AO100" s="713" t="s">
        <v>99</v>
      </c>
      <c r="AP100" s="835" t="e">
        <f t="shared" si="3"/>
        <v>#VALUE!</v>
      </c>
      <c r="AQ100" s="713" t="s">
        <v>99</v>
      </c>
      <c r="AR100" s="713" t="s">
        <v>99</v>
      </c>
      <c r="AS100" s="714">
        <v>1.7730555555555556</v>
      </c>
      <c r="AT100" s="150" t="s">
        <v>99</v>
      </c>
      <c r="AU100" s="667"/>
      <c r="AV100" s="146">
        <v>1960</v>
      </c>
      <c r="AW100" s="722"/>
      <c r="AX100" s="722"/>
      <c r="AY100" s="854"/>
      <c r="AZ100" s="855"/>
      <c r="BA100" s="722"/>
      <c r="BB100" s="722"/>
      <c r="BC100" s="722"/>
      <c r="BD100" s="32"/>
      <c r="BE100" s="32"/>
      <c r="BF100" s="147"/>
      <c r="BG100" s="142"/>
      <c r="BH100" s="143"/>
      <c r="BI100" s="146">
        <v>1960</v>
      </c>
      <c r="BJ100" s="5">
        <v>10500000</v>
      </c>
      <c r="BK100" s="5">
        <v>10202000</v>
      </c>
      <c r="BL100" s="715">
        <v>20.5</v>
      </c>
      <c r="BM100" s="5">
        <v>208945000</v>
      </c>
      <c r="BN100" s="717">
        <v>1.78</v>
      </c>
      <c r="BO100" s="730">
        <v>371147000</v>
      </c>
      <c r="BP100" s="30"/>
      <c r="BQ100" s="146">
        <v>1960</v>
      </c>
      <c r="BR100" s="669" t="s">
        <v>99</v>
      </c>
      <c r="BS100" s="669" t="s">
        <v>99</v>
      </c>
      <c r="BT100" s="713" t="s">
        <v>99</v>
      </c>
      <c r="BU100" s="5">
        <v>187925000</v>
      </c>
      <c r="BV100" s="714" t="s">
        <v>99</v>
      </c>
      <c r="BW100" s="152" t="s">
        <v>99</v>
      </c>
      <c r="BX100" s="152"/>
      <c r="BY100" s="146">
        <v>1960</v>
      </c>
      <c r="BZ100" s="5">
        <v>1681000</v>
      </c>
      <c r="CA100" s="5">
        <v>1650000</v>
      </c>
      <c r="CB100" s="715">
        <v>20.8</v>
      </c>
      <c r="CC100" s="291">
        <v>34361000</v>
      </c>
      <c r="CD100" s="717">
        <v>1.92</v>
      </c>
      <c r="CE100" s="785">
        <v>65937000</v>
      </c>
      <c r="CF100" s="153"/>
      <c r="CG100" s="144"/>
      <c r="CH100" s="145"/>
    </row>
    <row r="101" spans="1:86" s="18" customFormat="1" ht="13.2" x14ac:dyDescent="0.25">
      <c r="A101" s="146">
        <v>1961</v>
      </c>
      <c r="B101" s="5">
        <v>55707000</v>
      </c>
      <c r="C101" s="5">
        <v>51571000</v>
      </c>
      <c r="D101" s="835">
        <f t="shared" si="4"/>
        <v>0.92575439352325561</v>
      </c>
      <c r="E101" s="715">
        <v>23.9</v>
      </c>
      <c r="F101" s="5">
        <v>1232359000</v>
      </c>
      <c r="G101" s="717">
        <v>1.83</v>
      </c>
      <c r="H101" s="718">
        <v>2254675000</v>
      </c>
      <c r="I101" s="147"/>
      <c r="J101" s="148"/>
      <c r="K101" s="140"/>
      <c r="L101" s="146">
        <v>1961</v>
      </c>
      <c r="M101" s="5">
        <v>43489000</v>
      </c>
      <c r="N101" s="5">
        <v>40754000</v>
      </c>
      <c r="O101" s="835">
        <f t="shared" si="0"/>
        <v>0.93711053369817654</v>
      </c>
      <c r="P101" s="715">
        <v>26.4</v>
      </c>
      <c r="Q101" s="5">
        <v>1074807000</v>
      </c>
      <c r="R101" s="717">
        <v>1.79</v>
      </c>
      <c r="S101" s="719">
        <v>1921128000</v>
      </c>
      <c r="T101" s="30"/>
      <c r="U101" s="146">
        <v>1961</v>
      </c>
      <c r="V101" s="669" t="s">
        <v>99</v>
      </c>
      <c r="W101" s="669" t="s">
        <v>99</v>
      </c>
      <c r="X101" s="669" t="s">
        <v>99</v>
      </c>
      <c r="Y101" s="713" t="s">
        <v>99</v>
      </c>
      <c r="Z101" s="5">
        <v>753802000</v>
      </c>
      <c r="AA101" s="714">
        <v>1.8235416666666664</v>
      </c>
      <c r="AB101" s="750">
        <f t="shared" si="8"/>
        <v>1374589355.4166665</v>
      </c>
      <c r="AC101" s="30"/>
      <c r="AD101" s="146">
        <v>1961</v>
      </c>
      <c r="AE101" s="713" t="s">
        <v>99</v>
      </c>
      <c r="AF101" s="713" t="s">
        <v>99</v>
      </c>
      <c r="AG101" s="835" t="e">
        <f t="shared" si="2"/>
        <v>#VALUE!</v>
      </c>
      <c r="AH101" s="713" t="s">
        <v>99</v>
      </c>
      <c r="AI101" s="5">
        <v>201522000</v>
      </c>
      <c r="AJ101" s="714">
        <v>1.8408333333333333</v>
      </c>
      <c r="AK101" s="750">
        <f t="shared" si="9"/>
        <v>370968415</v>
      </c>
      <c r="AL101" s="32"/>
      <c r="AM101" s="146">
        <v>1961</v>
      </c>
      <c r="AN101" s="713" t="s">
        <v>99</v>
      </c>
      <c r="AO101" s="713" t="s">
        <v>99</v>
      </c>
      <c r="AP101" s="835" t="e">
        <f t="shared" si="3"/>
        <v>#VALUE!</v>
      </c>
      <c r="AQ101" s="713" t="s">
        <v>99</v>
      </c>
      <c r="AR101" s="713" t="s">
        <v>99</v>
      </c>
      <c r="AS101" s="714">
        <v>1.8394444444444442</v>
      </c>
      <c r="AT101" s="150" t="s">
        <v>99</v>
      </c>
      <c r="AU101" s="667"/>
      <c r="AV101" s="146">
        <v>1961</v>
      </c>
      <c r="AW101" s="722"/>
      <c r="AX101" s="722"/>
      <c r="AY101" s="854"/>
      <c r="AZ101" s="855"/>
      <c r="BA101" s="722"/>
      <c r="BB101" s="722"/>
      <c r="BC101" s="722"/>
      <c r="BD101" s="32"/>
      <c r="BE101" s="32"/>
      <c r="BF101" s="147"/>
      <c r="BG101" s="142"/>
      <c r="BH101" s="143"/>
      <c r="BI101" s="146">
        <v>1961</v>
      </c>
      <c r="BJ101" s="5">
        <v>10430000</v>
      </c>
      <c r="BK101" s="5">
        <v>9193000</v>
      </c>
      <c r="BL101" s="715">
        <v>14.8</v>
      </c>
      <c r="BM101" s="5">
        <v>136213000</v>
      </c>
      <c r="BN101" s="717">
        <v>1.99</v>
      </c>
      <c r="BO101" s="730">
        <v>270877000</v>
      </c>
      <c r="BP101" s="30"/>
      <c r="BQ101" s="146">
        <v>1961</v>
      </c>
      <c r="BR101" s="669" t="s">
        <v>99</v>
      </c>
      <c r="BS101" s="669" t="s">
        <v>99</v>
      </c>
      <c r="BT101" s="713" t="s">
        <v>99</v>
      </c>
      <c r="BU101" s="5">
        <v>116535000</v>
      </c>
      <c r="BV101" s="714" t="s">
        <v>99</v>
      </c>
      <c r="BW101" s="152" t="s">
        <v>99</v>
      </c>
      <c r="BX101" s="152"/>
      <c r="BY101" s="146">
        <v>1961</v>
      </c>
      <c r="BZ101" s="5">
        <v>1788000</v>
      </c>
      <c r="CA101" s="5">
        <v>1624000</v>
      </c>
      <c r="CB101" s="715">
        <v>13.1</v>
      </c>
      <c r="CC101" s="291">
        <v>21339000</v>
      </c>
      <c r="CD101" s="717">
        <v>2.93</v>
      </c>
      <c r="CE101" s="785">
        <v>62671000</v>
      </c>
      <c r="CF101" s="153"/>
      <c r="CG101" s="144"/>
      <c r="CH101" s="145"/>
    </row>
    <row r="102" spans="1:86" s="18" customFormat="1" ht="13.2" x14ac:dyDescent="0.25">
      <c r="A102" s="146">
        <v>1962</v>
      </c>
      <c r="B102" s="5">
        <v>49274000</v>
      </c>
      <c r="C102" s="5">
        <v>43688000</v>
      </c>
      <c r="D102" s="835">
        <f t="shared" si="4"/>
        <v>0.88663392458497381</v>
      </c>
      <c r="E102" s="715">
        <v>25</v>
      </c>
      <c r="F102" s="5">
        <v>1091958000</v>
      </c>
      <c r="G102" s="717">
        <v>2.04</v>
      </c>
      <c r="H102" s="718">
        <v>2225738000</v>
      </c>
      <c r="I102" s="147"/>
      <c r="J102" s="148"/>
      <c r="K102" s="140"/>
      <c r="L102" s="146">
        <v>1962</v>
      </c>
      <c r="M102" s="5">
        <v>38895000</v>
      </c>
      <c r="N102" s="5">
        <v>33734000</v>
      </c>
      <c r="O102" s="835">
        <f t="shared" si="0"/>
        <v>0.8673094228049878</v>
      </c>
      <c r="P102" s="715">
        <v>24.4</v>
      </c>
      <c r="Q102" s="5">
        <v>822887000</v>
      </c>
      <c r="R102" s="717">
        <v>2</v>
      </c>
      <c r="S102" s="719">
        <v>1646539000</v>
      </c>
      <c r="T102" s="30"/>
      <c r="U102" s="146">
        <v>1962</v>
      </c>
      <c r="V102" s="669" t="s">
        <v>99</v>
      </c>
      <c r="W102" s="669" t="s">
        <v>99</v>
      </c>
      <c r="X102" s="669" t="s">
        <v>99</v>
      </c>
      <c r="Y102" s="713" t="s">
        <v>99</v>
      </c>
      <c r="Z102" s="5">
        <v>535160000</v>
      </c>
      <c r="AA102" s="714">
        <v>2.0061249999999995</v>
      </c>
      <c r="AB102" s="750">
        <f t="shared" si="8"/>
        <v>1073597854.9999998</v>
      </c>
      <c r="AC102" s="30"/>
      <c r="AD102" s="146">
        <v>1962</v>
      </c>
      <c r="AE102" s="713" t="s">
        <v>99</v>
      </c>
      <c r="AF102" s="713" t="s">
        <v>99</v>
      </c>
      <c r="AG102" s="835" t="e">
        <f t="shared" si="2"/>
        <v>#VALUE!</v>
      </c>
      <c r="AH102" s="713" t="s">
        <v>99</v>
      </c>
      <c r="AI102" s="5">
        <v>155599000</v>
      </c>
      <c r="AJ102" s="714">
        <v>1.9655555555555555</v>
      </c>
      <c r="AK102" s="750">
        <f t="shared" si="9"/>
        <v>305838478.8888889</v>
      </c>
      <c r="AL102" s="32"/>
      <c r="AM102" s="146">
        <v>1962</v>
      </c>
      <c r="AN102" s="713" t="s">
        <v>99</v>
      </c>
      <c r="AO102" s="713" t="s">
        <v>99</v>
      </c>
      <c r="AP102" s="835" t="e">
        <f t="shared" si="3"/>
        <v>#VALUE!</v>
      </c>
      <c r="AQ102" s="713" t="s">
        <v>99</v>
      </c>
      <c r="AR102" s="713" t="s">
        <v>99</v>
      </c>
      <c r="AS102" s="714">
        <v>1.9555555555555557</v>
      </c>
      <c r="AT102" s="150" t="s">
        <v>99</v>
      </c>
      <c r="AU102" s="667"/>
      <c r="AV102" s="146">
        <v>1962</v>
      </c>
      <c r="AW102" s="722"/>
      <c r="AX102" s="722"/>
      <c r="AY102" s="854"/>
      <c r="AZ102" s="855"/>
      <c r="BA102" s="722"/>
      <c r="BB102" s="722"/>
      <c r="BC102" s="722"/>
      <c r="BD102" s="32"/>
      <c r="BE102" s="32"/>
      <c r="BF102" s="147"/>
      <c r="BG102" s="142"/>
      <c r="BH102" s="143"/>
      <c r="BI102" s="146">
        <v>1962</v>
      </c>
      <c r="BJ102" s="5">
        <v>7945000</v>
      </c>
      <c r="BK102" s="5">
        <v>7587000</v>
      </c>
      <c r="BL102" s="715">
        <v>26.2</v>
      </c>
      <c r="BM102" s="5">
        <v>198811000</v>
      </c>
      <c r="BN102" s="717">
        <v>2.1</v>
      </c>
      <c r="BO102" s="730">
        <v>418921000</v>
      </c>
      <c r="BP102" s="30"/>
      <c r="BQ102" s="146">
        <v>1962</v>
      </c>
      <c r="BR102" s="669" t="s">
        <v>99</v>
      </c>
      <c r="BS102" s="669" t="s">
        <v>99</v>
      </c>
      <c r="BT102" s="713" t="s">
        <v>99</v>
      </c>
      <c r="BU102" s="5">
        <v>178686000</v>
      </c>
      <c r="BV102" s="714" t="s">
        <v>99</v>
      </c>
      <c r="BW102" s="152" t="s">
        <v>99</v>
      </c>
      <c r="BX102" s="152"/>
      <c r="BY102" s="146">
        <v>1962</v>
      </c>
      <c r="BZ102" s="5">
        <v>2434000</v>
      </c>
      <c r="CA102" s="5">
        <v>2367000</v>
      </c>
      <c r="CB102" s="715">
        <v>29.7</v>
      </c>
      <c r="CC102" s="291">
        <v>70260000</v>
      </c>
      <c r="CD102" s="717">
        <v>2.2799999999999998</v>
      </c>
      <c r="CE102" s="785">
        <v>160283000</v>
      </c>
      <c r="CF102" s="153"/>
      <c r="CG102" s="144"/>
      <c r="CH102" s="145"/>
    </row>
    <row r="103" spans="1:86" s="18" customFormat="1" ht="13.2" x14ac:dyDescent="0.25">
      <c r="A103" s="146">
        <v>1963</v>
      </c>
      <c r="B103" s="5">
        <v>53364000</v>
      </c>
      <c r="C103" s="5">
        <v>45506000</v>
      </c>
      <c r="D103" s="835">
        <f t="shared" si="4"/>
        <v>0.85274717037703318</v>
      </c>
      <c r="E103" s="715">
        <v>25.2</v>
      </c>
      <c r="F103" s="5">
        <v>1146821000</v>
      </c>
      <c r="G103" s="717">
        <v>1.85</v>
      </c>
      <c r="H103" s="718">
        <v>2125315000</v>
      </c>
      <c r="I103" s="147"/>
      <c r="J103" s="148"/>
      <c r="K103" s="140"/>
      <c r="L103" s="146">
        <v>1963</v>
      </c>
      <c r="M103" s="5">
        <v>42289000</v>
      </c>
      <c r="N103" s="5">
        <v>34807000</v>
      </c>
      <c r="O103" s="835">
        <f t="shared" si="0"/>
        <v>0.82307455839580035</v>
      </c>
      <c r="P103" s="715">
        <v>26.3</v>
      </c>
      <c r="Q103" s="5">
        <v>914090000</v>
      </c>
      <c r="R103" s="717">
        <v>1.83</v>
      </c>
      <c r="S103" s="719">
        <v>1673693000</v>
      </c>
      <c r="T103" s="30"/>
      <c r="U103" s="146">
        <v>1963</v>
      </c>
      <c r="V103" s="669" t="s">
        <v>99</v>
      </c>
      <c r="W103" s="669" t="s">
        <v>99</v>
      </c>
      <c r="X103" s="669" t="s">
        <v>99</v>
      </c>
      <c r="Y103" s="713" t="s">
        <v>99</v>
      </c>
      <c r="Z103" s="5">
        <v>543852000</v>
      </c>
      <c r="AA103" s="714">
        <v>1.9088333333333336</v>
      </c>
      <c r="AB103" s="750">
        <f t="shared" si="8"/>
        <v>1038122826.0000001</v>
      </c>
      <c r="AC103" s="30"/>
      <c r="AD103" s="146">
        <v>1963</v>
      </c>
      <c r="AE103" s="713" t="s">
        <v>99</v>
      </c>
      <c r="AF103" s="713" t="s">
        <v>99</v>
      </c>
      <c r="AG103" s="835" t="e">
        <f t="shared" si="2"/>
        <v>#VALUE!</v>
      </c>
      <c r="AH103" s="713" t="s">
        <v>99</v>
      </c>
      <c r="AI103" s="5">
        <v>218293000</v>
      </c>
      <c r="AJ103" s="714">
        <v>1.9044444444444446</v>
      </c>
      <c r="AK103" s="750">
        <f t="shared" si="9"/>
        <v>415726891.11111116</v>
      </c>
      <c r="AL103" s="32"/>
      <c r="AM103" s="146">
        <v>1963</v>
      </c>
      <c r="AN103" s="713" t="s">
        <v>99</v>
      </c>
      <c r="AO103" s="713" t="s">
        <v>99</v>
      </c>
      <c r="AP103" s="835" t="e">
        <f t="shared" si="3"/>
        <v>#VALUE!</v>
      </c>
      <c r="AQ103" s="713" t="s">
        <v>99</v>
      </c>
      <c r="AR103" s="713" t="s">
        <v>99</v>
      </c>
      <c r="AS103" s="714">
        <v>1.8950000000000002</v>
      </c>
      <c r="AT103" s="150" t="s">
        <v>99</v>
      </c>
      <c r="AU103" s="667"/>
      <c r="AV103" s="146">
        <v>1963</v>
      </c>
      <c r="AW103" s="722"/>
      <c r="AX103" s="722"/>
      <c r="AY103" s="854"/>
      <c r="AZ103" s="855"/>
      <c r="BA103" s="722"/>
      <c r="BB103" s="722"/>
      <c r="BC103" s="722"/>
      <c r="BD103" s="32"/>
      <c r="BE103" s="32"/>
      <c r="BF103" s="147"/>
      <c r="BG103" s="142"/>
      <c r="BH103" s="143"/>
      <c r="BI103" s="146">
        <v>1963</v>
      </c>
      <c r="BJ103" s="5">
        <v>9021000</v>
      </c>
      <c r="BK103" s="5">
        <v>8700000</v>
      </c>
      <c r="BL103" s="715">
        <v>20.8</v>
      </c>
      <c r="BM103" s="5">
        <v>181304000</v>
      </c>
      <c r="BN103" s="717">
        <v>1.93</v>
      </c>
      <c r="BO103" s="730">
        <v>350603000</v>
      </c>
      <c r="BP103" s="30"/>
      <c r="BQ103" s="146">
        <v>1963</v>
      </c>
      <c r="BR103" s="669" t="s">
        <v>99</v>
      </c>
      <c r="BS103" s="669" t="s">
        <v>99</v>
      </c>
      <c r="BT103" s="713" t="s">
        <v>99</v>
      </c>
      <c r="BU103" s="5">
        <v>167923000</v>
      </c>
      <c r="BV103" s="714" t="s">
        <v>99</v>
      </c>
      <c r="BW103" s="152" t="s">
        <v>99</v>
      </c>
      <c r="BX103" s="152"/>
      <c r="BY103" s="146">
        <v>1963</v>
      </c>
      <c r="BZ103" s="5">
        <v>2053999.9999999998</v>
      </c>
      <c r="CA103" s="5">
        <v>1999000</v>
      </c>
      <c r="CB103" s="715">
        <v>25.7</v>
      </c>
      <c r="CC103" s="291">
        <v>51427000</v>
      </c>
      <c r="CD103" s="717">
        <v>1.96</v>
      </c>
      <c r="CE103" s="785">
        <v>101020000</v>
      </c>
      <c r="CF103" s="153"/>
      <c r="CG103" s="144"/>
      <c r="CH103" s="145"/>
    </row>
    <row r="104" spans="1:86" s="18" customFormat="1" ht="13.2" x14ac:dyDescent="0.25">
      <c r="A104" s="146">
        <v>1964</v>
      </c>
      <c r="B104" s="5">
        <v>55672000</v>
      </c>
      <c r="C104" s="5">
        <v>49762000</v>
      </c>
      <c r="D104" s="835">
        <f t="shared" si="4"/>
        <v>0.89384250610719929</v>
      </c>
      <c r="E104" s="715">
        <v>25.8</v>
      </c>
      <c r="F104" s="5">
        <v>1283371000</v>
      </c>
      <c r="G104" s="717">
        <v>1.37</v>
      </c>
      <c r="H104" s="718">
        <v>1756970000</v>
      </c>
      <c r="I104" s="147"/>
      <c r="J104" s="148"/>
      <c r="K104" s="140"/>
      <c r="L104" s="146">
        <v>1964</v>
      </c>
      <c r="M104" s="5">
        <v>43632000</v>
      </c>
      <c r="N104" s="5">
        <v>38075000</v>
      </c>
      <c r="O104" s="835">
        <f t="shared" si="0"/>
        <v>0.87263934726806014</v>
      </c>
      <c r="P104" s="715">
        <v>26.8</v>
      </c>
      <c r="Q104" s="5">
        <v>1020987000</v>
      </c>
      <c r="R104" s="717">
        <v>1.35</v>
      </c>
      <c r="S104" s="719">
        <v>1389380000</v>
      </c>
      <c r="T104" s="30"/>
      <c r="U104" s="146">
        <v>1964</v>
      </c>
      <c r="V104" s="669" t="s">
        <v>99</v>
      </c>
      <c r="W104" s="669" t="s">
        <v>99</v>
      </c>
      <c r="X104" s="669" t="s">
        <v>99</v>
      </c>
      <c r="Y104" s="713" t="s">
        <v>99</v>
      </c>
      <c r="Z104" s="5">
        <v>634755000</v>
      </c>
      <c r="AA104" s="714">
        <v>1.3966666666666665</v>
      </c>
      <c r="AB104" s="750">
        <f t="shared" si="8"/>
        <v>886541149.99999988</v>
      </c>
      <c r="AC104" s="30"/>
      <c r="AD104" s="146">
        <v>1964</v>
      </c>
      <c r="AE104" s="713" t="s">
        <v>99</v>
      </c>
      <c r="AF104" s="713" t="s">
        <v>99</v>
      </c>
      <c r="AG104" s="835" t="e">
        <f t="shared" si="2"/>
        <v>#VALUE!</v>
      </c>
      <c r="AH104" s="713" t="s">
        <v>99</v>
      </c>
      <c r="AI104" s="5">
        <v>222423000</v>
      </c>
      <c r="AJ104" s="714">
        <v>1.3678472222222222</v>
      </c>
      <c r="AK104" s="750">
        <f t="shared" si="9"/>
        <v>304240682.70833331</v>
      </c>
      <c r="AL104" s="32"/>
      <c r="AM104" s="146">
        <v>1964</v>
      </c>
      <c r="AN104" s="713" t="s">
        <v>99</v>
      </c>
      <c r="AO104" s="713" t="s">
        <v>99</v>
      </c>
      <c r="AP104" s="835" t="e">
        <f t="shared" si="3"/>
        <v>#VALUE!</v>
      </c>
      <c r="AQ104" s="713" t="s">
        <v>99</v>
      </c>
      <c r="AR104" s="713" t="s">
        <v>99</v>
      </c>
      <c r="AS104" s="714">
        <v>1.3286111111111112</v>
      </c>
      <c r="AT104" s="150" t="s">
        <v>99</v>
      </c>
      <c r="AU104" s="667"/>
      <c r="AV104" s="146">
        <v>1964</v>
      </c>
      <c r="AW104" s="722"/>
      <c r="AX104" s="722"/>
      <c r="AY104" s="854"/>
      <c r="AZ104" s="855"/>
      <c r="BA104" s="722"/>
      <c r="BB104" s="722"/>
      <c r="BC104" s="722"/>
      <c r="BD104" s="32"/>
      <c r="BE104" s="32"/>
      <c r="BF104" s="147"/>
      <c r="BG104" s="142"/>
      <c r="BH104" s="143"/>
      <c r="BI104" s="146">
        <v>1964</v>
      </c>
      <c r="BJ104" s="5">
        <v>9521000</v>
      </c>
      <c r="BK104" s="5">
        <v>9220000</v>
      </c>
      <c r="BL104" s="715">
        <v>21.1</v>
      </c>
      <c r="BM104" s="5">
        <v>194238000</v>
      </c>
      <c r="BN104" s="717">
        <v>1.42</v>
      </c>
      <c r="BO104" s="730">
        <v>273702000</v>
      </c>
      <c r="BP104" s="30"/>
      <c r="BQ104" s="146">
        <v>1964</v>
      </c>
      <c r="BR104" s="669" t="s">
        <v>99</v>
      </c>
      <c r="BS104" s="669" t="s">
        <v>99</v>
      </c>
      <c r="BT104" s="713" t="s">
        <v>99</v>
      </c>
      <c r="BU104" s="5">
        <v>179819000</v>
      </c>
      <c r="BV104" s="714" t="s">
        <v>99</v>
      </c>
      <c r="BW104" s="152" t="s">
        <v>99</v>
      </c>
      <c r="BX104" s="152"/>
      <c r="BY104" s="146">
        <v>1964</v>
      </c>
      <c r="BZ104" s="5">
        <v>2519000</v>
      </c>
      <c r="CA104" s="5">
        <v>2467000</v>
      </c>
      <c r="CB104" s="715">
        <v>27.6</v>
      </c>
      <c r="CC104" s="291">
        <v>68146000</v>
      </c>
      <c r="CD104" s="717">
        <v>1.41</v>
      </c>
      <c r="CE104" s="785">
        <v>93888000</v>
      </c>
      <c r="CF104" s="153"/>
      <c r="CG104" s="144"/>
      <c r="CH104" s="145"/>
    </row>
    <row r="105" spans="1:86" s="18" customFormat="1" ht="13.2" x14ac:dyDescent="0.25">
      <c r="A105" s="146">
        <v>1965</v>
      </c>
      <c r="B105" s="5">
        <v>57361000</v>
      </c>
      <c r="C105" s="5">
        <v>49560000</v>
      </c>
      <c r="D105" s="835">
        <f t="shared" si="4"/>
        <v>0.86400167361099001</v>
      </c>
      <c r="E105" s="715">
        <v>26.5</v>
      </c>
      <c r="F105" s="5">
        <v>1315603000</v>
      </c>
      <c r="G105" s="717">
        <v>1.35</v>
      </c>
      <c r="H105" s="718">
        <v>1774535000</v>
      </c>
      <c r="I105" s="147"/>
      <c r="J105" s="148"/>
      <c r="K105" s="140"/>
      <c r="L105" s="146">
        <v>1965</v>
      </c>
      <c r="M105" s="5">
        <v>45142000</v>
      </c>
      <c r="N105" s="5">
        <v>37586000</v>
      </c>
      <c r="O105" s="835">
        <f t="shared" si="0"/>
        <v>0.83261707500775328</v>
      </c>
      <c r="P105" s="715">
        <v>27.1</v>
      </c>
      <c r="Q105" s="5">
        <v>1017075000</v>
      </c>
      <c r="R105" s="717">
        <v>1.33</v>
      </c>
      <c r="S105" s="719">
        <v>1359702000</v>
      </c>
      <c r="T105" s="30"/>
      <c r="U105" s="146">
        <v>1965</v>
      </c>
      <c r="V105" s="669" t="s">
        <v>99</v>
      </c>
      <c r="W105" s="669" t="s">
        <v>99</v>
      </c>
      <c r="X105" s="669" t="s">
        <v>99</v>
      </c>
      <c r="Y105" s="713" t="s">
        <v>99</v>
      </c>
      <c r="Z105" s="5">
        <v>673896000</v>
      </c>
      <c r="AA105" s="714">
        <v>1.3945833333333335</v>
      </c>
      <c r="AB105" s="750">
        <f t="shared" si="8"/>
        <v>939804130.00000012</v>
      </c>
      <c r="AC105" s="30"/>
      <c r="AD105" s="146">
        <v>1965</v>
      </c>
      <c r="AE105" s="713" t="s">
        <v>99</v>
      </c>
      <c r="AF105" s="713" t="s">
        <v>99</v>
      </c>
      <c r="AG105" s="835" t="e">
        <f t="shared" si="2"/>
        <v>#VALUE!</v>
      </c>
      <c r="AH105" s="713" t="s">
        <v>99</v>
      </c>
      <c r="AI105" s="5">
        <v>183220000</v>
      </c>
      <c r="AJ105" s="714">
        <v>1.440277777777778</v>
      </c>
      <c r="AK105" s="750">
        <f t="shared" si="9"/>
        <v>263887694.44444448</v>
      </c>
      <c r="AL105" s="32"/>
      <c r="AM105" s="146">
        <v>1965</v>
      </c>
      <c r="AN105" s="713" t="s">
        <v>99</v>
      </c>
      <c r="AO105" s="713" t="s">
        <v>99</v>
      </c>
      <c r="AP105" s="835" t="e">
        <f t="shared" si="3"/>
        <v>#VALUE!</v>
      </c>
      <c r="AQ105" s="713" t="s">
        <v>99</v>
      </c>
      <c r="AR105" s="713" t="s">
        <v>99</v>
      </c>
      <c r="AS105" s="714">
        <v>1.3277777777777777</v>
      </c>
      <c r="AT105" s="150" t="s">
        <v>99</v>
      </c>
      <c r="AU105" s="667"/>
      <c r="AV105" s="146">
        <v>1965</v>
      </c>
      <c r="AW105" s="722"/>
      <c r="AX105" s="722"/>
      <c r="AY105" s="854"/>
      <c r="AZ105" s="855"/>
      <c r="BA105" s="722"/>
      <c r="BB105" s="722"/>
      <c r="BC105" s="722"/>
      <c r="BD105" s="32"/>
      <c r="BE105" s="32"/>
      <c r="BF105" s="147"/>
      <c r="BG105" s="142"/>
      <c r="BH105" s="143"/>
      <c r="BI105" s="146">
        <v>1965</v>
      </c>
      <c r="BJ105" s="5">
        <v>9858000</v>
      </c>
      <c r="BK105" s="5">
        <v>9678000</v>
      </c>
      <c r="BL105" s="715">
        <v>23.6</v>
      </c>
      <c r="BM105" s="5">
        <v>228662000</v>
      </c>
      <c r="BN105" s="717">
        <v>1.44</v>
      </c>
      <c r="BO105" s="730">
        <v>324846000</v>
      </c>
      <c r="BP105" s="30"/>
      <c r="BQ105" s="146">
        <v>1965</v>
      </c>
      <c r="BR105" s="669" t="s">
        <v>99</v>
      </c>
      <c r="BS105" s="669" t="s">
        <v>99</v>
      </c>
      <c r="BT105" s="713" t="s">
        <v>99</v>
      </c>
      <c r="BU105" s="5">
        <v>209113000</v>
      </c>
      <c r="BV105" s="714" t="s">
        <v>99</v>
      </c>
      <c r="BW105" s="152" t="s">
        <v>99</v>
      </c>
      <c r="BX105" s="152"/>
      <c r="BY105" s="146">
        <v>1965</v>
      </c>
      <c r="BZ105" s="5">
        <v>2361000</v>
      </c>
      <c r="CA105" s="5">
        <v>2296000</v>
      </c>
      <c r="CB105" s="715">
        <v>30.4</v>
      </c>
      <c r="CC105" s="291">
        <v>69866000</v>
      </c>
      <c r="CD105" s="717">
        <v>1.32</v>
      </c>
      <c r="CE105" s="785">
        <v>89987000</v>
      </c>
      <c r="CF105" s="153"/>
      <c r="CG105" s="144"/>
      <c r="CH105" s="145"/>
    </row>
    <row r="106" spans="1:86" s="18" customFormat="1" ht="13.2" x14ac:dyDescent="0.25">
      <c r="A106" s="146">
        <v>1966</v>
      </c>
      <c r="B106" s="5">
        <v>54105000</v>
      </c>
      <c r="C106" s="5">
        <v>49613000</v>
      </c>
      <c r="D106" s="835">
        <f t="shared" si="4"/>
        <v>0.9169762498844839</v>
      </c>
      <c r="E106" s="715">
        <v>26.3</v>
      </c>
      <c r="F106" s="5">
        <v>1304889000</v>
      </c>
      <c r="G106" s="717">
        <v>1.63</v>
      </c>
      <c r="H106" s="718">
        <v>2140655000</v>
      </c>
      <c r="I106" s="147"/>
      <c r="J106" s="148"/>
      <c r="K106" s="140"/>
      <c r="L106" s="146">
        <v>1966</v>
      </c>
      <c r="M106" s="5">
        <v>42746000</v>
      </c>
      <c r="N106" s="5">
        <v>38616000</v>
      </c>
      <c r="O106" s="835">
        <f t="shared" si="0"/>
        <v>0.90338277265709077</v>
      </c>
      <c r="P106" s="715">
        <v>27.4</v>
      </c>
      <c r="Q106" s="5">
        <v>1057371000</v>
      </c>
      <c r="R106" s="717">
        <v>1.63</v>
      </c>
      <c r="S106" s="719">
        <v>1719595000</v>
      </c>
      <c r="T106" s="30"/>
      <c r="U106" s="146">
        <v>1966</v>
      </c>
      <c r="V106" s="669" t="s">
        <v>99</v>
      </c>
      <c r="W106" s="669" t="s">
        <v>99</v>
      </c>
      <c r="X106" s="669" t="s">
        <v>99</v>
      </c>
      <c r="Y106" s="713" t="s">
        <v>99</v>
      </c>
      <c r="Z106" s="5">
        <v>677004000</v>
      </c>
      <c r="AA106" s="714">
        <v>1.6380833333333333</v>
      </c>
      <c r="AB106" s="750">
        <f t="shared" si="8"/>
        <v>1108988969</v>
      </c>
      <c r="AC106" s="30"/>
      <c r="AD106" s="146">
        <v>1966</v>
      </c>
      <c r="AE106" s="713" t="s">
        <v>99</v>
      </c>
      <c r="AF106" s="713" t="s">
        <v>99</v>
      </c>
      <c r="AG106" s="835" t="e">
        <f t="shared" si="2"/>
        <v>#VALUE!</v>
      </c>
      <c r="AH106" s="713" t="s">
        <v>99</v>
      </c>
      <c r="AI106" s="5">
        <v>215003000</v>
      </c>
      <c r="AJ106" s="714">
        <v>1.629791666666667</v>
      </c>
      <c r="AK106" s="750">
        <f t="shared" si="9"/>
        <v>350410097.70833337</v>
      </c>
      <c r="AL106" s="32"/>
      <c r="AM106" s="146">
        <v>1966</v>
      </c>
      <c r="AN106" s="713" t="s">
        <v>99</v>
      </c>
      <c r="AO106" s="713" t="s">
        <v>99</v>
      </c>
      <c r="AP106" s="835" t="e">
        <f t="shared" si="3"/>
        <v>#VALUE!</v>
      </c>
      <c r="AQ106" s="713" t="s">
        <v>99</v>
      </c>
      <c r="AR106" s="713" t="s">
        <v>99</v>
      </c>
      <c r="AS106" s="714">
        <v>1.5377777777777777</v>
      </c>
      <c r="AT106" s="150" t="s">
        <v>99</v>
      </c>
      <c r="AU106" s="667"/>
      <c r="AV106" s="146">
        <v>1966</v>
      </c>
      <c r="AW106" s="722"/>
      <c r="AX106" s="722"/>
      <c r="AY106" s="854"/>
      <c r="AZ106" s="855"/>
      <c r="BA106" s="722"/>
      <c r="BB106" s="722"/>
      <c r="BC106" s="722"/>
      <c r="BD106" s="32"/>
      <c r="BE106" s="32"/>
      <c r="BF106" s="147"/>
      <c r="BG106" s="142"/>
      <c r="BH106" s="143"/>
      <c r="BI106" s="146">
        <v>1966</v>
      </c>
      <c r="BJ106" s="5">
        <v>8868000</v>
      </c>
      <c r="BK106" s="5">
        <v>8574000</v>
      </c>
      <c r="BL106" s="715">
        <v>21.6</v>
      </c>
      <c r="BM106" s="5">
        <v>184880000</v>
      </c>
      <c r="BN106" s="717">
        <v>1.65</v>
      </c>
      <c r="BO106" s="730">
        <v>304971000</v>
      </c>
      <c r="BP106" s="30"/>
      <c r="BQ106" s="146">
        <v>1966</v>
      </c>
      <c r="BR106" s="669" t="s">
        <v>99</v>
      </c>
      <c r="BS106" s="669" t="s">
        <v>99</v>
      </c>
      <c r="BT106" s="713" t="s">
        <v>99</v>
      </c>
      <c r="BU106" s="5">
        <v>174738000</v>
      </c>
      <c r="BV106" s="714" t="s">
        <v>99</v>
      </c>
      <c r="BW106" s="152" t="s">
        <v>99</v>
      </c>
      <c r="BX106" s="152"/>
      <c r="BY106" s="146">
        <v>1966</v>
      </c>
      <c r="BZ106" s="5">
        <v>2491000</v>
      </c>
      <c r="CA106" s="5">
        <v>2423000</v>
      </c>
      <c r="CB106" s="715">
        <v>25.9</v>
      </c>
      <c r="CC106" s="291">
        <v>62638000</v>
      </c>
      <c r="CD106" s="717">
        <v>1.68</v>
      </c>
      <c r="CE106" s="785">
        <v>105299000</v>
      </c>
      <c r="CF106" s="153"/>
      <c r="CG106" s="144"/>
      <c r="CH106" s="145"/>
    </row>
    <row r="107" spans="1:86" s="18" customFormat="1" ht="13.2" x14ac:dyDescent="0.25">
      <c r="A107" s="146">
        <v>1967</v>
      </c>
      <c r="B107" s="5">
        <v>67264000</v>
      </c>
      <c r="C107" s="5">
        <v>58353000</v>
      </c>
      <c r="D107" s="835">
        <f t="shared" si="4"/>
        <v>0.86752200285442438</v>
      </c>
      <c r="E107" s="715">
        <v>25.8</v>
      </c>
      <c r="F107" s="5">
        <v>1507598000</v>
      </c>
      <c r="G107" s="717">
        <v>1.39</v>
      </c>
      <c r="H107" s="718">
        <v>2090107000</v>
      </c>
      <c r="I107" s="147"/>
      <c r="J107" s="148"/>
      <c r="K107" s="140"/>
      <c r="L107" s="146">
        <v>1967</v>
      </c>
      <c r="M107" s="5">
        <v>53649000</v>
      </c>
      <c r="N107" s="5">
        <v>45039000</v>
      </c>
      <c r="O107" s="835">
        <f t="shared" si="0"/>
        <v>0.83951238606497791</v>
      </c>
      <c r="P107" s="715">
        <v>26.5</v>
      </c>
      <c r="Q107" s="5">
        <v>1194119000</v>
      </c>
      <c r="R107" s="717">
        <v>1.36</v>
      </c>
      <c r="S107" s="719">
        <v>1622485000</v>
      </c>
      <c r="T107" s="30"/>
      <c r="U107" s="146">
        <v>1967</v>
      </c>
      <c r="V107" s="669" t="s">
        <v>99</v>
      </c>
      <c r="W107" s="669" t="s">
        <v>99</v>
      </c>
      <c r="X107" s="669" t="s">
        <v>99</v>
      </c>
      <c r="Y107" s="713" t="s">
        <v>99</v>
      </c>
      <c r="Z107" s="5">
        <v>703378000</v>
      </c>
      <c r="AA107" s="714">
        <v>1.3788750000000001</v>
      </c>
      <c r="AB107" s="750">
        <f t="shared" si="8"/>
        <v>969870339.75</v>
      </c>
      <c r="AC107" s="30"/>
      <c r="AD107" s="146">
        <v>1967</v>
      </c>
      <c r="AE107" s="713" t="s">
        <v>99</v>
      </c>
      <c r="AF107" s="713" t="s">
        <v>99</v>
      </c>
      <c r="AG107" s="835" t="e">
        <f t="shared" si="2"/>
        <v>#VALUE!</v>
      </c>
      <c r="AH107" s="713" t="s">
        <v>99</v>
      </c>
      <c r="AI107" s="5">
        <v>270197000</v>
      </c>
      <c r="AJ107" s="714">
        <v>1.3360416666666668</v>
      </c>
      <c r="AK107" s="750">
        <f t="shared" si="9"/>
        <v>360994450.20833337</v>
      </c>
      <c r="AL107" s="32"/>
      <c r="AM107" s="146">
        <v>1967</v>
      </c>
      <c r="AN107" s="713" t="s">
        <v>99</v>
      </c>
      <c r="AO107" s="713" t="s">
        <v>99</v>
      </c>
      <c r="AP107" s="835" t="e">
        <f t="shared" si="3"/>
        <v>#VALUE!</v>
      </c>
      <c r="AQ107" s="713" t="s">
        <v>99</v>
      </c>
      <c r="AR107" s="713" t="s">
        <v>99</v>
      </c>
      <c r="AS107" s="714">
        <v>1.4116666666666664</v>
      </c>
      <c r="AT107" s="150" t="s">
        <v>99</v>
      </c>
      <c r="AU107" s="667"/>
      <c r="AV107" s="146">
        <v>1967</v>
      </c>
      <c r="AW107" s="722"/>
      <c r="AX107" s="722"/>
      <c r="AY107" s="854"/>
      <c r="AZ107" s="855"/>
      <c r="BA107" s="722"/>
      <c r="BB107" s="722"/>
      <c r="BC107" s="722"/>
      <c r="BD107" s="32"/>
      <c r="BE107" s="32"/>
      <c r="BF107" s="147"/>
      <c r="BG107" s="142"/>
      <c r="BH107" s="143"/>
      <c r="BI107" s="146">
        <v>1967</v>
      </c>
      <c r="BJ107" s="5">
        <v>10789000</v>
      </c>
      <c r="BK107" s="5">
        <v>10560000</v>
      </c>
      <c r="BL107" s="715">
        <v>23.4</v>
      </c>
      <c r="BM107" s="5">
        <v>247036000</v>
      </c>
      <c r="BN107" s="717">
        <v>1.44</v>
      </c>
      <c r="BO107" s="730">
        <v>355521000</v>
      </c>
      <c r="BP107" s="30"/>
      <c r="BQ107" s="146">
        <v>1967</v>
      </c>
      <c r="BR107" s="669" t="s">
        <v>99</v>
      </c>
      <c r="BS107" s="669" t="s">
        <v>99</v>
      </c>
      <c r="BT107" s="713" t="s">
        <v>99</v>
      </c>
      <c r="BU107" s="5">
        <v>230013000</v>
      </c>
      <c r="BV107" s="714" t="s">
        <v>99</v>
      </c>
      <c r="BW107" s="152" t="s">
        <v>99</v>
      </c>
      <c r="BX107" s="152"/>
      <c r="BY107" s="146">
        <v>1967</v>
      </c>
      <c r="BZ107" s="5">
        <v>2826000</v>
      </c>
      <c r="CA107" s="5">
        <v>2754000</v>
      </c>
      <c r="CB107" s="715">
        <v>24.1</v>
      </c>
      <c r="CC107" s="291">
        <v>66443000</v>
      </c>
      <c r="CD107" s="717">
        <v>1.69</v>
      </c>
      <c r="CE107" s="785">
        <v>112101000</v>
      </c>
      <c r="CF107" s="153"/>
      <c r="CG107" s="144"/>
      <c r="CH107" s="145"/>
    </row>
    <row r="108" spans="1:86" s="18" customFormat="1" ht="13.2" x14ac:dyDescent="0.25">
      <c r="A108" s="146">
        <v>1968</v>
      </c>
      <c r="B108" s="5">
        <v>61860000</v>
      </c>
      <c r="C108" s="5">
        <v>54765000</v>
      </c>
      <c r="D108" s="835">
        <f t="shared" si="4"/>
        <v>0.88530552861299705</v>
      </c>
      <c r="E108" s="715">
        <v>28.4</v>
      </c>
      <c r="F108" s="5">
        <v>1556635000</v>
      </c>
      <c r="G108" s="717">
        <v>1.24</v>
      </c>
      <c r="H108" s="718">
        <v>1929131000</v>
      </c>
      <c r="I108" s="147"/>
      <c r="J108" s="148"/>
      <c r="K108" s="140"/>
      <c r="L108" s="146">
        <v>1968</v>
      </c>
      <c r="M108" s="5">
        <v>48667000</v>
      </c>
      <c r="N108" s="5">
        <v>41929000</v>
      </c>
      <c r="O108" s="835">
        <f t="shared" si="0"/>
        <v>0.8615488935007295</v>
      </c>
      <c r="P108" s="715">
        <v>29</v>
      </c>
      <c r="Q108" s="5">
        <v>1217555000</v>
      </c>
      <c r="R108" s="717">
        <v>1.2</v>
      </c>
      <c r="S108" s="719">
        <v>1462504000</v>
      </c>
      <c r="T108" s="30"/>
      <c r="U108" s="146">
        <v>1968</v>
      </c>
      <c r="V108" s="669" t="s">
        <v>99</v>
      </c>
      <c r="W108" s="669" t="s">
        <v>99</v>
      </c>
      <c r="X108" s="669" t="s">
        <v>99</v>
      </c>
      <c r="Y108" s="713" t="s">
        <v>99</v>
      </c>
      <c r="Z108" s="5">
        <v>801746000</v>
      </c>
      <c r="AA108" s="714">
        <v>1.2082083333333331</v>
      </c>
      <c r="AB108" s="750">
        <f t="shared" si="8"/>
        <v>968676198.41666651</v>
      </c>
      <c r="AC108" s="30"/>
      <c r="AD108" s="146">
        <v>1968</v>
      </c>
      <c r="AE108" s="713" t="s">
        <v>99</v>
      </c>
      <c r="AF108" s="713" t="s">
        <v>99</v>
      </c>
      <c r="AG108" s="835" t="e">
        <f t="shared" si="2"/>
        <v>#VALUE!</v>
      </c>
      <c r="AH108" s="713" t="s">
        <v>99</v>
      </c>
      <c r="AI108" s="5">
        <v>218102000</v>
      </c>
      <c r="AJ108" s="714">
        <v>1.1641666666666668</v>
      </c>
      <c r="AK108" s="750">
        <f t="shared" si="9"/>
        <v>253907078.33333337</v>
      </c>
      <c r="AL108" s="32"/>
      <c r="AM108" s="146">
        <v>1968</v>
      </c>
      <c r="AN108" s="713" t="s">
        <v>99</v>
      </c>
      <c r="AO108" s="713" t="s">
        <v>99</v>
      </c>
      <c r="AP108" s="835" t="e">
        <f t="shared" si="3"/>
        <v>#VALUE!</v>
      </c>
      <c r="AQ108" s="713" t="s">
        <v>99</v>
      </c>
      <c r="AR108" s="713" t="s">
        <v>99</v>
      </c>
      <c r="AS108" s="714">
        <v>1.2641666666666669</v>
      </c>
      <c r="AT108" s="150" t="s">
        <v>99</v>
      </c>
      <c r="AU108" s="667"/>
      <c r="AV108" s="146">
        <v>1968</v>
      </c>
      <c r="AW108" s="722"/>
      <c r="AX108" s="722"/>
      <c r="AY108" s="854"/>
      <c r="AZ108" s="855"/>
      <c r="BA108" s="722"/>
      <c r="BB108" s="722"/>
      <c r="BC108" s="722"/>
      <c r="BD108" s="32"/>
      <c r="BE108" s="32"/>
      <c r="BF108" s="147"/>
      <c r="BG108" s="142"/>
      <c r="BH108" s="143"/>
      <c r="BI108" s="146">
        <v>1968</v>
      </c>
      <c r="BJ108" s="5">
        <v>9478000</v>
      </c>
      <c r="BK108" s="5">
        <v>9215000</v>
      </c>
      <c r="BL108" s="715">
        <v>26</v>
      </c>
      <c r="BM108" s="5">
        <v>239436000</v>
      </c>
      <c r="BN108" s="717">
        <v>1.33</v>
      </c>
      <c r="BO108" s="730">
        <v>318235000</v>
      </c>
      <c r="BP108" s="30"/>
      <c r="BQ108" s="146">
        <v>1968</v>
      </c>
      <c r="BR108" s="669" t="s">
        <v>99</v>
      </c>
      <c r="BS108" s="669" t="s">
        <v>99</v>
      </c>
      <c r="BT108" s="713" t="s">
        <v>99</v>
      </c>
      <c r="BU108" s="5">
        <v>228871000</v>
      </c>
      <c r="BV108" s="714" t="s">
        <v>99</v>
      </c>
      <c r="BW108" s="152" t="s">
        <v>99</v>
      </c>
      <c r="BX108" s="152"/>
      <c r="BY108" s="146">
        <v>1968</v>
      </c>
      <c r="BZ108" s="5">
        <v>3715000</v>
      </c>
      <c r="CA108" s="5">
        <v>3621000</v>
      </c>
      <c r="CB108" s="715">
        <v>27.5</v>
      </c>
      <c r="CC108" s="291">
        <v>99644000</v>
      </c>
      <c r="CD108" s="717">
        <v>1.49</v>
      </c>
      <c r="CE108" s="785">
        <v>148392000</v>
      </c>
      <c r="CF108" s="153"/>
      <c r="CG108" s="144"/>
      <c r="CH108" s="145"/>
    </row>
    <row r="109" spans="1:86" s="18" customFormat="1" ht="13.2" x14ac:dyDescent="0.25">
      <c r="A109" s="146">
        <v>1969</v>
      </c>
      <c r="B109" s="5">
        <v>53450000</v>
      </c>
      <c r="C109" s="5">
        <v>47146000</v>
      </c>
      <c r="D109" s="835">
        <f t="shared" si="4"/>
        <v>0.88205799812909258</v>
      </c>
      <c r="E109" s="715">
        <v>30.6</v>
      </c>
      <c r="F109" s="5">
        <v>1442679000</v>
      </c>
      <c r="G109" s="717">
        <v>1.25</v>
      </c>
      <c r="H109" s="718">
        <v>1795738000</v>
      </c>
      <c r="I109" s="147"/>
      <c r="J109" s="148"/>
      <c r="K109" s="140"/>
      <c r="L109" s="146">
        <v>1969</v>
      </c>
      <c r="M109" s="5">
        <v>42338000</v>
      </c>
      <c r="N109" s="5">
        <v>36303000</v>
      </c>
      <c r="O109" s="835">
        <f t="shared" si="0"/>
        <v>0.85745665832112994</v>
      </c>
      <c r="P109" s="715">
        <v>31.2</v>
      </c>
      <c r="Q109" s="5">
        <v>1131439000</v>
      </c>
      <c r="R109" s="717">
        <v>1.21</v>
      </c>
      <c r="S109" s="719">
        <v>1371711000</v>
      </c>
      <c r="T109" s="30"/>
      <c r="U109" s="146">
        <v>1969</v>
      </c>
      <c r="V109" s="669" t="s">
        <v>99</v>
      </c>
      <c r="W109" s="669" t="s">
        <v>99</v>
      </c>
      <c r="X109" s="669" t="s">
        <v>99</v>
      </c>
      <c r="Y109" s="713" t="s">
        <v>99</v>
      </c>
      <c r="Z109" s="5">
        <v>788595000</v>
      </c>
      <c r="AA109" s="714">
        <v>1.2173333333333332</v>
      </c>
      <c r="AB109" s="750">
        <f t="shared" si="8"/>
        <v>959982979.99999988</v>
      </c>
      <c r="AC109" s="30"/>
      <c r="AD109" s="146">
        <v>1969</v>
      </c>
      <c r="AE109" s="713" t="s">
        <v>99</v>
      </c>
      <c r="AF109" s="713" t="s">
        <v>99</v>
      </c>
      <c r="AG109" s="835" t="e">
        <f t="shared" si="2"/>
        <v>#VALUE!</v>
      </c>
      <c r="AH109" s="713" t="s">
        <v>99</v>
      </c>
      <c r="AI109" s="5">
        <v>185151000</v>
      </c>
      <c r="AJ109" s="714">
        <v>1.2415277777777776</v>
      </c>
      <c r="AK109" s="750">
        <f t="shared" si="9"/>
        <v>229870109.58333328</v>
      </c>
      <c r="AL109" s="32"/>
      <c r="AM109" s="146">
        <v>1969</v>
      </c>
      <c r="AN109" s="713" t="s">
        <v>99</v>
      </c>
      <c r="AO109" s="713" t="s">
        <v>99</v>
      </c>
      <c r="AP109" s="835" t="e">
        <f t="shared" si="3"/>
        <v>#VALUE!</v>
      </c>
      <c r="AQ109" s="713" t="s">
        <v>99</v>
      </c>
      <c r="AR109" s="713" t="s">
        <v>99</v>
      </c>
      <c r="AS109" s="714">
        <v>1.2955555555555553</v>
      </c>
      <c r="AT109" s="150" t="s">
        <v>99</v>
      </c>
      <c r="AU109" s="667"/>
      <c r="AV109" s="146">
        <v>1969</v>
      </c>
      <c r="AW109" s="722"/>
      <c r="AX109" s="722"/>
      <c r="AY109" s="854"/>
      <c r="AZ109" s="855"/>
      <c r="BA109" s="722"/>
      <c r="BB109" s="722"/>
      <c r="BC109" s="722"/>
      <c r="BD109" s="32"/>
      <c r="BE109" s="32"/>
      <c r="BF109" s="147"/>
      <c r="BG109" s="142"/>
      <c r="BH109" s="143"/>
      <c r="BI109" s="146">
        <v>1969</v>
      </c>
      <c r="BJ109" s="5">
        <v>7646000</v>
      </c>
      <c r="BK109" s="5">
        <v>7423000</v>
      </c>
      <c r="BL109" s="715">
        <v>27.3</v>
      </c>
      <c r="BM109" s="5">
        <v>202837000</v>
      </c>
      <c r="BN109" s="717">
        <v>1.39</v>
      </c>
      <c r="BO109" s="730">
        <v>281743000</v>
      </c>
      <c r="BP109" s="30"/>
      <c r="BQ109" s="146">
        <v>1969</v>
      </c>
      <c r="BR109" s="669" t="s">
        <v>99</v>
      </c>
      <c r="BS109" s="669" t="s">
        <v>99</v>
      </c>
      <c r="BT109" s="713" t="s">
        <v>99</v>
      </c>
      <c r="BU109" s="5">
        <v>189718000</v>
      </c>
      <c r="BV109" s="714" t="s">
        <v>99</v>
      </c>
      <c r="BW109" s="152" t="s">
        <v>99</v>
      </c>
      <c r="BX109" s="152"/>
      <c r="BY109" s="146">
        <v>1969</v>
      </c>
      <c r="BZ109" s="5">
        <v>3466000</v>
      </c>
      <c r="CA109" s="5">
        <v>3420000</v>
      </c>
      <c r="CB109" s="715">
        <v>31.7</v>
      </c>
      <c r="CC109" s="291">
        <v>108403000</v>
      </c>
      <c r="CD109" s="717">
        <v>1.31</v>
      </c>
      <c r="CE109" s="785">
        <v>142284000</v>
      </c>
      <c r="CF109" s="153"/>
      <c r="CG109" s="144"/>
      <c r="CH109" s="145"/>
    </row>
    <row r="110" spans="1:86" s="18" customFormat="1" ht="13.2" x14ac:dyDescent="0.25">
      <c r="A110" s="146">
        <v>1970</v>
      </c>
      <c r="B110" s="5">
        <v>48739000</v>
      </c>
      <c r="C110" s="5">
        <v>43564000</v>
      </c>
      <c r="D110" s="835">
        <f t="shared" si="4"/>
        <v>0.89382219577750877</v>
      </c>
      <c r="E110" s="715">
        <v>31</v>
      </c>
      <c r="F110" s="5">
        <v>1351558000</v>
      </c>
      <c r="G110" s="717">
        <v>1.33</v>
      </c>
      <c r="H110" s="718">
        <v>1803241000</v>
      </c>
      <c r="I110" s="147"/>
      <c r="J110" s="148"/>
      <c r="K110" s="140"/>
      <c r="L110" s="146">
        <v>1970</v>
      </c>
      <c r="M110" s="5">
        <v>37623000</v>
      </c>
      <c r="N110" s="5">
        <v>32702000</v>
      </c>
      <c r="O110" s="835">
        <f t="shared" si="0"/>
        <v>0.86920234962655818</v>
      </c>
      <c r="P110" s="715">
        <v>33.4</v>
      </c>
      <c r="Q110" s="5">
        <v>1091744000</v>
      </c>
      <c r="R110" s="717">
        <v>1.3</v>
      </c>
      <c r="S110" s="719">
        <v>1424927000</v>
      </c>
      <c r="T110" s="30"/>
      <c r="U110" s="146">
        <v>1970</v>
      </c>
      <c r="V110" s="669" t="s">
        <v>99</v>
      </c>
      <c r="W110" s="669" t="s">
        <v>99</v>
      </c>
      <c r="X110" s="669" t="s">
        <v>99</v>
      </c>
      <c r="Y110" s="713" t="s">
        <v>99</v>
      </c>
      <c r="Z110" s="5">
        <v>755130000</v>
      </c>
      <c r="AA110" s="714">
        <v>1.3247916666666668</v>
      </c>
      <c r="AB110" s="750">
        <f t="shared" si="8"/>
        <v>1000389931.2500001</v>
      </c>
      <c r="AC110" s="30"/>
      <c r="AD110" s="146">
        <v>1970</v>
      </c>
      <c r="AE110" s="713" t="s">
        <v>99</v>
      </c>
      <c r="AF110" s="713" t="s">
        <v>99</v>
      </c>
      <c r="AG110" s="835" t="e">
        <f t="shared" si="2"/>
        <v>#VALUE!</v>
      </c>
      <c r="AH110" s="713" t="s">
        <v>99</v>
      </c>
      <c r="AI110" s="5">
        <v>174169000</v>
      </c>
      <c r="AJ110" s="714">
        <v>1.4424999999999999</v>
      </c>
      <c r="AK110" s="750">
        <f t="shared" si="9"/>
        <v>251238782.49999997</v>
      </c>
      <c r="AL110" s="32"/>
      <c r="AM110" s="146">
        <v>1970</v>
      </c>
      <c r="AN110" s="713" t="s">
        <v>99</v>
      </c>
      <c r="AO110" s="713" t="s">
        <v>99</v>
      </c>
      <c r="AP110" s="835" t="e">
        <f t="shared" si="3"/>
        <v>#VALUE!</v>
      </c>
      <c r="AQ110" s="713" t="s">
        <v>99</v>
      </c>
      <c r="AR110" s="713" t="s">
        <v>99</v>
      </c>
      <c r="AS110" s="714">
        <v>1.4580555555555554</v>
      </c>
      <c r="AT110" s="150" t="s">
        <v>99</v>
      </c>
      <c r="AU110" s="667"/>
      <c r="AV110" s="146">
        <v>1970</v>
      </c>
      <c r="AW110" s="722"/>
      <c r="AX110" s="722"/>
      <c r="AY110" s="854"/>
      <c r="AZ110" s="855"/>
      <c r="BA110" s="722"/>
      <c r="BB110" s="722"/>
      <c r="BC110" s="722"/>
      <c r="BD110" s="32"/>
      <c r="BE110" s="32"/>
      <c r="BF110" s="147"/>
      <c r="BG110" s="142"/>
      <c r="BH110" s="143"/>
      <c r="BI110" s="146">
        <v>1970</v>
      </c>
      <c r="BJ110" s="5">
        <v>8949000</v>
      </c>
      <c r="BK110" s="5">
        <v>8757000</v>
      </c>
      <c r="BL110" s="715">
        <v>23.6</v>
      </c>
      <c r="BM110" s="5">
        <v>207043000</v>
      </c>
      <c r="BN110" s="717">
        <v>1.48</v>
      </c>
      <c r="BO110" s="730">
        <v>305370000</v>
      </c>
      <c r="BP110" s="30"/>
      <c r="BQ110" s="146">
        <v>1970</v>
      </c>
      <c r="BR110" s="669" t="s">
        <v>99</v>
      </c>
      <c r="BS110" s="669" t="s">
        <v>99</v>
      </c>
      <c r="BT110" s="713" t="s">
        <v>99</v>
      </c>
      <c r="BU110" s="5">
        <v>197746000</v>
      </c>
      <c r="BV110" s="714" t="s">
        <v>99</v>
      </c>
      <c r="BW110" s="152" t="s">
        <v>99</v>
      </c>
      <c r="BX110" s="152"/>
      <c r="BY110" s="146">
        <v>1970</v>
      </c>
      <c r="BZ110" s="5">
        <v>2167000</v>
      </c>
      <c r="CA110" s="5">
        <v>2105000</v>
      </c>
      <c r="CB110" s="715">
        <v>25.1</v>
      </c>
      <c r="CC110" s="291">
        <v>52771000</v>
      </c>
      <c r="CD110" s="717">
        <v>1.38</v>
      </c>
      <c r="CE110" s="785">
        <v>72944000</v>
      </c>
      <c r="CF110" s="153"/>
      <c r="CG110" s="144"/>
      <c r="CH110" s="145"/>
    </row>
    <row r="111" spans="1:86" s="18" customFormat="1" ht="13.2" x14ac:dyDescent="0.25">
      <c r="A111" s="146">
        <v>1971</v>
      </c>
      <c r="B111" s="5">
        <v>53822000</v>
      </c>
      <c r="C111" s="5">
        <v>47685000</v>
      </c>
      <c r="D111" s="835">
        <f t="shared" si="4"/>
        <v>0.88597599494630452</v>
      </c>
      <c r="E111" s="715">
        <v>33.9</v>
      </c>
      <c r="F111" s="5">
        <v>1618636000</v>
      </c>
      <c r="G111" s="717">
        <v>1.34</v>
      </c>
      <c r="H111" s="718">
        <v>2167797000</v>
      </c>
      <c r="I111" s="147"/>
      <c r="J111" s="148"/>
      <c r="K111" s="140"/>
      <c r="L111" s="146">
        <v>1971</v>
      </c>
      <c r="M111" s="5">
        <v>38072000</v>
      </c>
      <c r="N111" s="5">
        <v>32370000</v>
      </c>
      <c r="O111" s="835">
        <f t="shared" si="0"/>
        <v>0.85023114099600761</v>
      </c>
      <c r="P111" s="715">
        <v>35.4</v>
      </c>
      <c r="Q111" s="5">
        <v>1145011000</v>
      </c>
      <c r="R111" s="717">
        <v>1.35</v>
      </c>
      <c r="S111" s="719">
        <v>1544116000</v>
      </c>
      <c r="T111" s="30"/>
      <c r="U111" s="146">
        <v>1971</v>
      </c>
      <c r="V111" s="669" t="s">
        <v>99</v>
      </c>
      <c r="W111" s="669" t="s">
        <v>99</v>
      </c>
      <c r="X111" s="669" t="s">
        <v>99</v>
      </c>
      <c r="Y111" s="713" t="s">
        <v>99</v>
      </c>
      <c r="Z111" s="5">
        <v>747786000</v>
      </c>
      <c r="AA111" s="714">
        <v>1.3607916666666666</v>
      </c>
      <c r="AB111" s="750">
        <f t="shared" si="8"/>
        <v>1017580957.25</v>
      </c>
      <c r="AC111" s="30"/>
      <c r="AD111" s="146">
        <v>1971</v>
      </c>
      <c r="AE111" s="713" t="s">
        <v>99</v>
      </c>
      <c r="AF111" s="713" t="s">
        <v>99</v>
      </c>
      <c r="AG111" s="835" t="e">
        <f t="shared" si="2"/>
        <v>#VALUE!</v>
      </c>
      <c r="AH111" s="713" t="s">
        <v>99</v>
      </c>
      <c r="AI111" s="5">
        <v>211876000</v>
      </c>
      <c r="AJ111" s="714">
        <v>1.3806250000000002</v>
      </c>
      <c r="AK111" s="750">
        <f t="shared" si="9"/>
        <v>292521302.50000006</v>
      </c>
      <c r="AL111" s="32"/>
      <c r="AM111" s="146">
        <v>1971</v>
      </c>
      <c r="AN111" s="713" t="s">
        <v>99</v>
      </c>
      <c r="AO111" s="713" t="s">
        <v>99</v>
      </c>
      <c r="AP111" s="835" t="e">
        <f t="shared" si="3"/>
        <v>#VALUE!</v>
      </c>
      <c r="AQ111" s="713" t="s">
        <v>99</v>
      </c>
      <c r="AR111" s="713" t="s">
        <v>99</v>
      </c>
      <c r="AS111" s="714">
        <v>1.4008333333333332</v>
      </c>
      <c r="AT111" s="150" t="s">
        <v>99</v>
      </c>
      <c r="AU111" s="667"/>
      <c r="AV111" s="146">
        <v>1971</v>
      </c>
      <c r="AW111" s="722"/>
      <c r="AX111" s="722"/>
      <c r="AY111" s="854"/>
      <c r="AZ111" s="855"/>
      <c r="BA111" s="722"/>
      <c r="BB111" s="722"/>
      <c r="BC111" s="722"/>
      <c r="BD111" s="32"/>
      <c r="BE111" s="32"/>
      <c r="BF111" s="147"/>
      <c r="BG111" s="142"/>
      <c r="BH111" s="143"/>
      <c r="BI111" s="146">
        <v>1971</v>
      </c>
      <c r="BJ111" s="5">
        <v>12807000</v>
      </c>
      <c r="BK111" s="5">
        <v>12451000</v>
      </c>
      <c r="BL111" s="715">
        <v>30.7</v>
      </c>
      <c r="BM111" s="5">
        <v>381820000</v>
      </c>
      <c r="BN111" s="717">
        <v>1.32</v>
      </c>
      <c r="BO111" s="730">
        <v>503331000</v>
      </c>
      <c r="BP111" s="30"/>
      <c r="BQ111" s="146">
        <v>1971</v>
      </c>
      <c r="BR111" s="669" t="s">
        <v>99</v>
      </c>
      <c r="BS111" s="669" t="s">
        <v>99</v>
      </c>
      <c r="BT111" s="713" t="s">
        <v>99</v>
      </c>
      <c r="BU111" s="5">
        <v>366447000</v>
      </c>
      <c r="BV111" s="714" t="s">
        <v>99</v>
      </c>
      <c r="BW111" s="152" t="s">
        <v>99</v>
      </c>
      <c r="BX111" s="152"/>
      <c r="BY111" s="146">
        <v>1971</v>
      </c>
      <c r="BZ111" s="5">
        <v>2943000</v>
      </c>
      <c r="CA111" s="5">
        <v>2864000</v>
      </c>
      <c r="CB111" s="715">
        <v>32.1</v>
      </c>
      <c r="CC111" s="291">
        <v>91805000</v>
      </c>
      <c r="CD111" s="717">
        <v>1.31</v>
      </c>
      <c r="CE111" s="785">
        <v>120479000</v>
      </c>
      <c r="CF111" s="153"/>
      <c r="CG111" s="144"/>
      <c r="CH111" s="145"/>
    </row>
    <row r="112" spans="1:86" s="18" customFormat="1" ht="13.2" x14ac:dyDescent="0.25">
      <c r="A112" s="146">
        <v>1972</v>
      </c>
      <c r="B112" s="5">
        <v>54913000</v>
      </c>
      <c r="C112" s="5">
        <v>47303000</v>
      </c>
      <c r="D112" s="835">
        <f t="shared" si="4"/>
        <v>0.86141715076575676</v>
      </c>
      <c r="E112" s="715">
        <v>32.700000000000003</v>
      </c>
      <c r="F112" s="5">
        <v>1546209000</v>
      </c>
      <c r="G112" s="717">
        <v>1.76</v>
      </c>
      <c r="H112" s="718">
        <v>2706121000</v>
      </c>
      <c r="I112" s="147"/>
      <c r="J112" s="148"/>
      <c r="K112" s="140"/>
      <c r="L112" s="146">
        <v>1972</v>
      </c>
      <c r="M112" s="5">
        <v>42183000</v>
      </c>
      <c r="N112" s="5">
        <v>34859000</v>
      </c>
      <c r="O112" s="835">
        <f t="shared" si="0"/>
        <v>0.82637555413318164</v>
      </c>
      <c r="P112" s="715">
        <v>34</v>
      </c>
      <c r="Q112" s="5">
        <v>1186498000</v>
      </c>
      <c r="R112" s="717">
        <v>1.71</v>
      </c>
      <c r="S112" s="719">
        <v>2022251000</v>
      </c>
      <c r="T112" s="30"/>
      <c r="U112" s="146">
        <v>1972</v>
      </c>
      <c r="V112" s="669" t="s">
        <v>99</v>
      </c>
      <c r="W112" s="669" t="s">
        <v>99</v>
      </c>
      <c r="X112" s="669" t="s">
        <v>99</v>
      </c>
      <c r="Y112" s="713" t="s">
        <v>99</v>
      </c>
      <c r="Z112" s="5">
        <v>761663000</v>
      </c>
      <c r="AA112" s="714">
        <v>1.9120833333333334</v>
      </c>
      <c r="AB112" s="750">
        <f t="shared" si="8"/>
        <v>1456363127.9166667</v>
      </c>
      <c r="AC112" s="30"/>
      <c r="AD112" s="146">
        <v>1972</v>
      </c>
      <c r="AE112" s="713" t="s">
        <v>99</v>
      </c>
      <c r="AF112" s="713" t="s">
        <v>99</v>
      </c>
      <c r="AG112" s="835" t="e">
        <f t="shared" si="2"/>
        <v>#VALUE!</v>
      </c>
      <c r="AH112" s="713" t="s">
        <v>99</v>
      </c>
      <c r="AI112" s="5">
        <v>226384000</v>
      </c>
      <c r="AJ112" s="714">
        <v>1.9341666666666668</v>
      </c>
      <c r="AK112" s="750">
        <f t="shared" si="9"/>
        <v>437864386.66666669</v>
      </c>
      <c r="AL112" s="32"/>
      <c r="AM112" s="146">
        <v>1972</v>
      </c>
      <c r="AN112" s="713" t="s">
        <v>99</v>
      </c>
      <c r="AO112" s="713" t="s">
        <v>99</v>
      </c>
      <c r="AP112" s="835" t="e">
        <f t="shared" si="3"/>
        <v>#VALUE!</v>
      </c>
      <c r="AQ112" s="713" t="s">
        <v>99</v>
      </c>
      <c r="AR112" s="713" t="s">
        <v>99</v>
      </c>
      <c r="AS112" s="714">
        <v>2.0822222222222222</v>
      </c>
      <c r="AT112" s="150" t="s">
        <v>99</v>
      </c>
      <c r="AU112" s="667"/>
      <c r="AV112" s="146">
        <v>1972</v>
      </c>
      <c r="AW112" s="722"/>
      <c r="AX112" s="722"/>
      <c r="AY112" s="854"/>
      <c r="AZ112" s="855"/>
      <c r="BA112" s="722"/>
      <c r="BB112" s="722"/>
      <c r="BC112" s="722"/>
      <c r="BD112" s="32"/>
      <c r="BE112" s="32"/>
      <c r="BF112" s="147"/>
      <c r="BG112" s="142"/>
      <c r="BH112" s="143"/>
      <c r="BI112" s="146">
        <v>1972</v>
      </c>
      <c r="BJ112" s="5">
        <v>10138000</v>
      </c>
      <c r="BK112" s="5">
        <v>9894000</v>
      </c>
      <c r="BL112" s="715">
        <v>29</v>
      </c>
      <c r="BM112" s="5">
        <v>286799000</v>
      </c>
      <c r="BN112" s="717">
        <v>1.89</v>
      </c>
      <c r="BO112" s="730">
        <v>542830000</v>
      </c>
      <c r="BP112" s="30"/>
      <c r="BQ112" s="146">
        <v>1972</v>
      </c>
      <c r="BR112" s="669" t="s">
        <v>99</v>
      </c>
      <c r="BS112" s="669" t="s">
        <v>99</v>
      </c>
      <c r="BT112" s="713" t="s">
        <v>99</v>
      </c>
      <c r="BU112" s="5">
        <v>275919000</v>
      </c>
      <c r="BV112" s="714" t="s">
        <v>99</v>
      </c>
      <c r="BW112" s="152" t="s">
        <v>99</v>
      </c>
      <c r="BX112" s="152"/>
      <c r="BY112" s="146">
        <v>1972</v>
      </c>
      <c r="BZ112" s="5">
        <v>2592000</v>
      </c>
      <c r="CA112" s="5">
        <v>2550000</v>
      </c>
      <c r="CB112" s="715">
        <v>28.6</v>
      </c>
      <c r="CC112" s="291">
        <v>72912000</v>
      </c>
      <c r="CD112" s="717">
        <v>1.93</v>
      </c>
      <c r="CE112" s="785">
        <v>141040000</v>
      </c>
      <c r="CF112" s="153"/>
      <c r="CG112" s="144"/>
      <c r="CH112" s="145"/>
    </row>
    <row r="113" spans="1:86" s="18" customFormat="1" ht="13.2" x14ac:dyDescent="0.25">
      <c r="A113" s="146">
        <v>1973</v>
      </c>
      <c r="B113" s="5">
        <v>59254000</v>
      </c>
      <c r="C113" s="5">
        <v>54148000</v>
      </c>
      <c r="D113" s="835">
        <f t="shared" si="4"/>
        <v>0.91382860228845308</v>
      </c>
      <c r="E113" s="715">
        <v>31.6</v>
      </c>
      <c r="F113" s="5">
        <v>1710787000</v>
      </c>
      <c r="G113" s="717">
        <v>3.95</v>
      </c>
      <c r="H113" s="718">
        <v>6744631000</v>
      </c>
      <c r="I113" s="147"/>
      <c r="J113" s="148"/>
      <c r="K113" s="140"/>
      <c r="L113" s="146">
        <v>1973</v>
      </c>
      <c r="M113" s="5">
        <v>43501000</v>
      </c>
      <c r="N113" s="5">
        <v>38747000</v>
      </c>
      <c r="O113" s="835">
        <f t="shared" ref="O113:O156" si="10">N113/M113</f>
        <v>0.89071515597342588</v>
      </c>
      <c r="P113" s="715">
        <v>33</v>
      </c>
      <c r="Q113" s="5">
        <v>1278220000</v>
      </c>
      <c r="R113" s="717">
        <v>3.72</v>
      </c>
      <c r="S113" s="719">
        <v>4745524000</v>
      </c>
      <c r="T113" s="30"/>
      <c r="U113" s="146">
        <v>1973</v>
      </c>
      <c r="V113" s="669" t="s">
        <v>99</v>
      </c>
      <c r="W113" s="669" t="s">
        <v>99</v>
      </c>
      <c r="X113" s="669" t="s">
        <v>99</v>
      </c>
      <c r="Y113" s="713" t="s">
        <v>99</v>
      </c>
      <c r="Z113" s="5">
        <v>961167000</v>
      </c>
      <c r="AA113" s="714">
        <v>4.0435000000000008</v>
      </c>
      <c r="AB113" s="750">
        <f t="shared" si="8"/>
        <v>3886478764.500001</v>
      </c>
      <c r="AC113" s="30"/>
      <c r="AD113" s="146">
        <v>1973</v>
      </c>
      <c r="AE113" s="713" t="s">
        <v>99</v>
      </c>
      <c r="AF113" s="713" t="s">
        <v>99</v>
      </c>
      <c r="AG113" s="835" t="e">
        <f t="shared" ref="AG113:AG157" si="11">AF113/AE113</f>
        <v>#VALUE!</v>
      </c>
      <c r="AH113" s="713" t="s">
        <v>99</v>
      </c>
      <c r="AI113" s="5">
        <v>161364000</v>
      </c>
      <c r="AJ113" s="714">
        <v>4.3193749999999991</v>
      </c>
      <c r="AK113" s="750">
        <f t="shared" si="9"/>
        <v>696991627.49999988</v>
      </c>
      <c r="AL113" s="32"/>
      <c r="AM113" s="146">
        <v>1973</v>
      </c>
      <c r="AN113" s="713" t="s">
        <v>99</v>
      </c>
      <c r="AO113" s="713" t="s">
        <v>99</v>
      </c>
      <c r="AP113" s="835" t="e">
        <f t="shared" ref="AP113:AP157" si="12">AO113/AN113</f>
        <v>#VALUE!</v>
      </c>
      <c r="AQ113" s="713" t="s">
        <v>99</v>
      </c>
      <c r="AR113" s="713" t="s">
        <v>99</v>
      </c>
      <c r="AS113" s="714">
        <v>4.4094444444444445</v>
      </c>
      <c r="AT113" s="150" t="s">
        <v>99</v>
      </c>
      <c r="AU113" s="667"/>
      <c r="AV113" s="146">
        <v>1973</v>
      </c>
      <c r="AW113" s="722"/>
      <c r="AX113" s="722"/>
      <c r="AY113" s="854"/>
      <c r="AZ113" s="855"/>
      <c r="BA113" s="722"/>
      <c r="BB113" s="722"/>
      <c r="BC113" s="722"/>
      <c r="BD113" s="32"/>
      <c r="BE113" s="32"/>
      <c r="BF113" s="147"/>
      <c r="BG113" s="142"/>
      <c r="BH113" s="143"/>
      <c r="BI113" s="146">
        <v>1973</v>
      </c>
      <c r="BJ113" s="5">
        <v>12801000</v>
      </c>
      <c r="BK113" s="5">
        <v>12517000</v>
      </c>
      <c r="BL113" s="715">
        <v>28.3</v>
      </c>
      <c r="BM113" s="5">
        <v>354112000</v>
      </c>
      <c r="BN113" s="717">
        <v>4.28</v>
      </c>
      <c r="BO113" s="730">
        <v>1516105000</v>
      </c>
      <c r="BP113" s="30"/>
      <c r="BQ113" s="146">
        <v>1973</v>
      </c>
      <c r="BR113" s="669" t="s">
        <v>99</v>
      </c>
      <c r="BS113" s="669" t="s">
        <v>99</v>
      </c>
      <c r="BT113" s="713" t="s">
        <v>99</v>
      </c>
      <c r="BU113" s="5">
        <v>328253000</v>
      </c>
      <c r="BV113" s="714" t="s">
        <v>99</v>
      </c>
      <c r="BW113" s="152" t="s">
        <v>99</v>
      </c>
      <c r="BX113" s="152"/>
      <c r="BY113" s="146">
        <v>1973</v>
      </c>
      <c r="BZ113" s="5">
        <v>2952000</v>
      </c>
      <c r="CA113" s="5">
        <v>2884000</v>
      </c>
      <c r="CB113" s="715">
        <v>27.2</v>
      </c>
      <c r="CC113" s="291">
        <v>78455000</v>
      </c>
      <c r="CD113" s="717">
        <v>6.16</v>
      </c>
      <c r="CE113" s="785">
        <v>483002000</v>
      </c>
      <c r="CF113" s="153"/>
      <c r="CG113" s="144"/>
      <c r="CH113" s="145"/>
    </row>
    <row r="114" spans="1:86" s="18" customFormat="1" ht="13.2" x14ac:dyDescent="0.25">
      <c r="A114" s="146">
        <v>1974</v>
      </c>
      <c r="B114" s="5">
        <v>71044000</v>
      </c>
      <c r="C114" s="5">
        <v>65368000</v>
      </c>
      <c r="D114" s="835">
        <f t="shared" si="4"/>
        <v>0.92010584989583921</v>
      </c>
      <c r="E114" s="715">
        <v>27.3</v>
      </c>
      <c r="F114" s="5">
        <v>1781918000</v>
      </c>
      <c r="G114" s="717">
        <v>4.09</v>
      </c>
      <c r="H114" s="718">
        <v>7287261000</v>
      </c>
      <c r="I114" s="147"/>
      <c r="J114" s="148"/>
      <c r="K114" s="140"/>
      <c r="L114" s="146">
        <v>1974</v>
      </c>
      <c r="M114" s="5">
        <v>52023000</v>
      </c>
      <c r="N114" s="5">
        <v>46778000</v>
      </c>
      <c r="O114" s="835">
        <f t="shared" si="10"/>
        <v>0.89917920919593253</v>
      </c>
      <c r="P114" s="715">
        <v>29.4</v>
      </c>
      <c r="Q114" s="5">
        <v>1375526000</v>
      </c>
      <c r="R114" s="717">
        <v>3.9</v>
      </c>
      <c r="S114" s="719">
        <v>5370469000</v>
      </c>
      <c r="T114" s="30"/>
      <c r="U114" s="146">
        <v>1974</v>
      </c>
      <c r="V114" s="669" t="s">
        <v>99</v>
      </c>
      <c r="W114" s="669" t="s">
        <v>99</v>
      </c>
      <c r="X114" s="669" t="s">
        <v>99</v>
      </c>
      <c r="Y114" s="713" t="s">
        <v>99</v>
      </c>
      <c r="Z114" s="5">
        <v>882577000</v>
      </c>
      <c r="AA114" s="714">
        <v>3.848875</v>
      </c>
      <c r="AB114" s="750">
        <f t="shared" si="8"/>
        <v>3396928550.875</v>
      </c>
      <c r="AC114" s="30"/>
      <c r="AD114" s="146">
        <v>1974</v>
      </c>
      <c r="AE114" s="713" t="s">
        <v>99</v>
      </c>
      <c r="AF114" s="713" t="s">
        <v>99</v>
      </c>
      <c r="AG114" s="835" t="e">
        <f t="shared" si="11"/>
        <v>#VALUE!</v>
      </c>
      <c r="AH114" s="713" t="s">
        <v>99</v>
      </c>
      <c r="AI114" s="5">
        <v>272667000</v>
      </c>
      <c r="AJ114" s="714">
        <v>3.8152083333333331</v>
      </c>
      <c r="AK114" s="750">
        <f t="shared" si="9"/>
        <v>1040281410.6249999</v>
      </c>
      <c r="AL114" s="32"/>
      <c r="AM114" s="146">
        <v>1974</v>
      </c>
      <c r="AN114" s="713" t="s">
        <v>99</v>
      </c>
      <c r="AO114" s="713" t="s">
        <v>99</v>
      </c>
      <c r="AP114" s="835" t="e">
        <f t="shared" si="12"/>
        <v>#VALUE!</v>
      </c>
      <c r="AQ114" s="713" t="s">
        <v>99</v>
      </c>
      <c r="AR114" s="5">
        <v>252321000.00000003</v>
      </c>
      <c r="AS114" s="714">
        <v>4.0922222222222215</v>
      </c>
      <c r="AT114" s="750">
        <f t="shared" ref="AT114:AT155" si="13">AR114*AS114</f>
        <v>1032553603.3333333</v>
      </c>
      <c r="AU114" s="667"/>
      <c r="AV114" s="146">
        <v>1974</v>
      </c>
      <c r="AW114" s="5">
        <v>32039000</v>
      </c>
      <c r="AX114" s="722"/>
      <c r="AY114" s="854"/>
      <c r="AZ114" s="855"/>
      <c r="BA114" s="722"/>
      <c r="BB114" s="722"/>
      <c r="BC114" s="722">
        <v>220282000</v>
      </c>
      <c r="BD114" s="149">
        <f t="shared" ref="BD114:BD155" si="14">AR114</f>
        <v>252321000.00000003</v>
      </c>
      <c r="BE114" s="757">
        <f t="shared" ref="BE114:BE148" si="15">BD114-BC114</f>
        <v>32039000.00000003</v>
      </c>
      <c r="BF114" s="147"/>
      <c r="BG114" s="142"/>
      <c r="BH114" s="143"/>
      <c r="BI114" s="146">
        <v>1974</v>
      </c>
      <c r="BJ114" s="5">
        <v>14847000</v>
      </c>
      <c r="BK114" s="5">
        <v>14491000</v>
      </c>
      <c r="BL114" s="715">
        <v>22.4</v>
      </c>
      <c r="BM114" s="5">
        <v>325147000</v>
      </c>
      <c r="BN114" s="717">
        <v>4.41</v>
      </c>
      <c r="BO114" s="730">
        <v>1432751000</v>
      </c>
      <c r="BP114" s="30"/>
      <c r="BQ114" s="146">
        <v>1974</v>
      </c>
      <c r="BR114" s="669" t="s">
        <v>99</v>
      </c>
      <c r="BS114" s="669" t="s">
        <v>99</v>
      </c>
      <c r="BT114" s="713" t="s">
        <v>99</v>
      </c>
      <c r="BU114" s="5">
        <v>293108000</v>
      </c>
      <c r="BV114" s="714" t="s">
        <v>99</v>
      </c>
      <c r="BW114" s="152" t="s">
        <v>99</v>
      </c>
      <c r="BX114" s="152"/>
      <c r="BY114" s="146">
        <v>1974</v>
      </c>
      <c r="BZ114" s="5">
        <v>4174000.0000000005</v>
      </c>
      <c r="CA114" s="5">
        <v>4099000</v>
      </c>
      <c r="CB114" s="715">
        <v>19.8</v>
      </c>
      <c r="CC114" s="291">
        <v>81245000</v>
      </c>
      <c r="CD114" s="717">
        <v>5.96</v>
      </c>
      <c r="CE114" s="785">
        <v>484041000</v>
      </c>
      <c r="CF114" s="153"/>
      <c r="CG114" s="144"/>
      <c r="CH114" s="145"/>
    </row>
    <row r="115" spans="1:86" s="18" customFormat="1" ht="14.4" x14ac:dyDescent="0.3">
      <c r="A115" s="146">
        <v>1975</v>
      </c>
      <c r="B115" s="5">
        <v>74900000</v>
      </c>
      <c r="C115" s="5">
        <v>69499000</v>
      </c>
      <c r="D115" s="835">
        <f t="shared" si="4"/>
        <v>0.92789052069425904</v>
      </c>
      <c r="E115" s="715">
        <v>30.6</v>
      </c>
      <c r="F115" s="5">
        <v>2126927000</v>
      </c>
      <c r="G115" s="717">
        <v>3.55</v>
      </c>
      <c r="H115" s="718">
        <v>7549829000</v>
      </c>
      <c r="I115" s="147"/>
      <c r="J115" s="148"/>
      <c r="K115" s="140"/>
      <c r="L115" s="146">
        <v>1975</v>
      </c>
      <c r="M115" s="5">
        <v>55954000</v>
      </c>
      <c r="N115" s="5">
        <v>51376000</v>
      </c>
      <c r="O115" s="835">
        <f t="shared" si="10"/>
        <v>0.91818279300854277</v>
      </c>
      <c r="P115" s="715">
        <v>32</v>
      </c>
      <c r="Q115" s="5">
        <v>1642900000</v>
      </c>
      <c r="R115" s="717">
        <v>3.37</v>
      </c>
      <c r="S115" s="719">
        <v>5540438000</v>
      </c>
      <c r="T115" s="30"/>
      <c r="U115" s="146">
        <v>1975</v>
      </c>
      <c r="V115" s="669" t="s">
        <v>99</v>
      </c>
      <c r="W115" s="669" t="s">
        <v>99</v>
      </c>
      <c r="X115" s="669" t="s">
        <v>99</v>
      </c>
      <c r="Y115" s="713" t="s">
        <v>99</v>
      </c>
      <c r="Z115" s="5">
        <v>1054792000</v>
      </c>
      <c r="AA115" s="714">
        <v>3.412666666666667</v>
      </c>
      <c r="AB115" s="750">
        <f t="shared" si="8"/>
        <v>3599653498.666667</v>
      </c>
      <c r="AC115" s="30"/>
      <c r="AD115" s="146">
        <v>1975</v>
      </c>
      <c r="AE115" s="713" t="s">
        <v>99</v>
      </c>
      <c r="AF115" s="713" t="s">
        <v>99</v>
      </c>
      <c r="AG115" s="835" t="e">
        <f t="shared" si="11"/>
        <v>#VALUE!</v>
      </c>
      <c r="AH115" s="713" t="s">
        <v>99</v>
      </c>
      <c r="AI115" s="5">
        <v>330867000</v>
      </c>
      <c r="AJ115" s="714">
        <v>3.2495833333333333</v>
      </c>
      <c r="AK115" s="750">
        <f t="shared" si="9"/>
        <v>1075179888.75</v>
      </c>
      <c r="AL115" s="32"/>
      <c r="AM115" s="146">
        <v>1975</v>
      </c>
      <c r="AN115" s="713" t="s">
        <v>99</v>
      </c>
      <c r="AO115" s="713" t="s">
        <v>99</v>
      </c>
      <c r="AP115" s="835" t="e">
        <f t="shared" si="12"/>
        <v>#VALUE!</v>
      </c>
      <c r="AQ115" s="713" t="s">
        <v>99</v>
      </c>
      <c r="AR115" s="5">
        <v>290634000</v>
      </c>
      <c r="AS115" s="714">
        <v>3.5497222222222216</v>
      </c>
      <c r="AT115" s="750">
        <f t="shared" si="13"/>
        <v>1031669968.3333331</v>
      </c>
      <c r="AU115" s="667"/>
      <c r="AV115" s="146">
        <v>1975</v>
      </c>
      <c r="AW115" s="5">
        <v>33393000</v>
      </c>
      <c r="AX115" s="291"/>
      <c r="AY115" s="856"/>
      <c r="AZ115" s="857"/>
      <c r="BA115" s="291"/>
      <c r="BB115" s="858"/>
      <c r="BC115" s="291">
        <v>257241000</v>
      </c>
      <c r="BD115" s="149">
        <f t="shared" si="14"/>
        <v>290634000</v>
      </c>
      <c r="BE115" s="757">
        <f t="shared" si="15"/>
        <v>33393000</v>
      </c>
      <c r="BF115" s="147"/>
      <c r="BG115" s="142"/>
      <c r="BH115" s="143"/>
      <c r="BI115" s="146">
        <v>1975</v>
      </c>
      <c r="BJ115" s="5">
        <v>14116000</v>
      </c>
      <c r="BK115" s="5">
        <v>13443000</v>
      </c>
      <c r="BL115" s="715">
        <v>26.8</v>
      </c>
      <c r="BM115" s="5">
        <v>360665000</v>
      </c>
      <c r="BN115" s="717">
        <v>3.98</v>
      </c>
      <c r="BO115" s="730">
        <v>1434366000</v>
      </c>
      <c r="BP115" s="30"/>
      <c r="BQ115" s="146">
        <v>1975</v>
      </c>
      <c r="BR115" s="669" t="s">
        <v>99</v>
      </c>
      <c r="BS115" s="669" t="s">
        <v>99</v>
      </c>
      <c r="BT115" s="713" t="s">
        <v>99</v>
      </c>
      <c r="BU115" s="5">
        <v>327272000</v>
      </c>
      <c r="BV115" s="714" t="s">
        <v>99</v>
      </c>
      <c r="BW115" s="152" t="s">
        <v>99</v>
      </c>
      <c r="BX115" s="152"/>
      <c r="BY115" s="146">
        <v>1975</v>
      </c>
      <c r="BZ115" s="5">
        <v>4830000</v>
      </c>
      <c r="CA115" s="5">
        <v>4680000</v>
      </c>
      <c r="CB115" s="715">
        <v>26.4</v>
      </c>
      <c r="CC115" s="291">
        <v>123362000</v>
      </c>
      <c r="CD115" s="717">
        <v>4.66</v>
      </c>
      <c r="CE115" s="785">
        <v>575025000</v>
      </c>
      <c r="CF115" s="153"/>
      <c r="CG115" s="144"/>
      <c r="CH115" s="145"/>
    </row>
    <row r="116" spans="1:86" s="18" customFormat="1" ht="14.4" x14ac:dyDescent="0.3">
      <c r="A116" s="146">
        <v>1976</v>
      </c>
      <c r="B116" s="5">
        <v>80395000</v>
      </c>
      <c r="C116" s="5">
        <v>70927000</v>
      </c>
      <c r="D116" s="835">
        <f t="shared" si="4"/>
        <v>0.88223148205734192</v>
      </c>
      <c r="E116" s="715">
        <v>30.3</v>
      </c>
      <c r="F116" s="5">
        <v>2148780000</v>
      </c>
      <c r="G116" s="717">
        <v>2.73</v>
      </c>
      <c r="H116" s="718">
        <v>5867836000</v>
      </c>
      <c r="I116" s="147"/>
      <c r="J116" s="148"/>
      <c r="K116" s="140"/>
      <c r="L116" s="146">
        <v>1976</v>
      </c>
      <c r="M116" s="5">
        <v>57822000</v>
      </c>
      <c r="N116" s="5">
        <v>49578000</v>
      </c>
      <c r="O116" s="835">
        <f t="shared" si="10"/>
        <v>0.85742450970218953</v>
      </c>
      <c r="P116" s="715">
        <v>31.5</v>
      </c>
      <c r="Q116" s="5">
        <v>1564118000</v>
      </c>
      <c r="R116" s="717">
        <v>2.73</v>
      </c>
      <c r="S116" s="719">
        <v>4264862000</v>
      </c>
      <c r="T116" s="30"/>
      <c r="U116" s="146">
        <v>1976</v>
      </c>
      <c r="V116" s="669" t="s">
        <v>99</v>
      </c>
      <c r="W116" s="669" t="s">
        <v>99</v>
      </c>
      <c r="X116" s="669" t="s">
        <v>99</v>
      </c>
      <c r="Y116" s="713" t="s">
        <v>99</v>
      </c>
      <c r="Z116" s="5">
        <v>977366000</v>
      </c>
      <c r="AA116" s="714">
        <v>2.5514583333333332</v>
      </c>
      <c r="AB116" s="750">
        <f t="shared" si="8"/>
        <v>2493708625.4166665</v>
      </c>
      <c r="AC116" s="30"/>
      <c r="AD116" s="146">
        <v>1976</v>
      </c>
      <c r="AE116" s="713" t="s">
        <v>99</v>
      </c>
      <c r="AF116" s="713" t="s">
        <v>99</v>
      </c>
      <c r="AG116" s="835" t="e">
        <f t="shared" si="11"/>
        <v>#VALUE!</v>
      </c>
      <c r="AH116" s="713" t="s">
        <v>99</v>
      </c>
      <c r="AI116" s="5">
        <v>337389000</v>
      </c>
      <c r="AJ116" s="714">
        <v>2.5641666666666669</v>
      </c>
      <c r="AK116" s="750">
        <f t="shared" si="9"/>
        <v>865121627.50000012</v>
      </c>
      <c r="AL116" s="32"/>
      <c r="AM116" s="146">
        <v>1976</v>
      </c>
      <c r="AN116" s="713" t="s">
        <v>99</v>
      </c>
      <c r="AO116" s="713" t="s">
        <v>99</v>
      </c>
      <c r="AP116" s="835" t="e">
        <f t="shared" si="12"/>
        <v>#VALUE!</v>
      </c>
      <c r="AQ116" s="713" t="s">
        <v>99</v>
      </c>
      <c r="AR116" s="5">
        <v>287245000</v>
      </c>
      <c r="AS116" s="714">
        <v>2.7791666666666668</v>
      </c>
      <c r="AT116" s="750">
        <f t="shared" si="13"/>
        <v>798301729.16666675</v>
      </c>
      <c r="AU116" s="667"/>
      <c r="AV116" s="146">
        <v>1976</v>
      </c>
      <c r="AW116" s="5">
        <v>37882000</v>
      </c>
      <c r="AX116" s="291"/>
      <c r="AY116" s="856"/>
      <c r="AZ116" s="857"/>
      <c r="BA116" s="291"/>
      <c r="BB116" s="858"/>
      <c r="BC116" s="291">
        <v>249363000</v>
      </c>
      <c r="BD116" s="149">
        <f t="shared" si="14"/>
        <v>287245000</v>
      </c>
      <c r="BE116" s="757">
        <f t="shared" si="15"/>
        <v>37882000</v>
      </c>
      <c r="BF116" s="147"/>
      <c r="BG116" s="142"/>
      <c r="BH116" s="143"/>
      <c r="BI116" s="146">
        <v>1976</v>
      </c>
      <c r="BJ116" s="5">
        <v>17825000</v>
      </c>
      <c r="BK116" s="5">
        <v>16765000</v>
      </c>
      <c r="BL116" s="715">
        <v>26.8</v>
      </c>
      <c r="BM116" s="5">
        <v>449748000</v>
      </c>
      <c r="BN116" s="717">
        <v>2.68</v>
      </c>
      <c r="BO116" s="730">
        <v>1204738000</v>
      </c>
      <c r="BP116" s="30"/>
      <c r="BQ116" s="146">
        <v>1976</v>
      </c>
      <c r="BR116" s="669" t="s">
        <v>99</v>
      </c>
      <c r="BS116" s="669" t="s">
        <v>99</v>
      </c>
      <c r="BT116" s="713" t="s">
        <v>99</v>
      </c>
      <c r="BU116" s="5">
        <v>411866000</v>
      </c>
      <c r="BV116" s="714">
        <v>2.57</v>
      </c>
      <c r="BW116" s="753">
        <f t="shared" ref="BW116:BW125" si="16">BU116*BV116</f>
        <v>1058495619.9999999</v>
      </c>
      <c r="BX116" s="152"/>
      <c r="BY116" s="146">
        <v>1976</v>
      </c>
      <c r="BZ116" s="5">
        <v>4748000</v>
      </c>
      <c r="CA116" s="5">
        <v>4584000</v>
      </c>
      <c r="CB116" s="715">
        <v>29.4</v>
      </c>
      <c r="CC116" s="291">
        <v>134914000</v>
      </c>
      <c r="CD116" s="717">
        <v>2.96</v>
      </c>
      <c r="CE116" s="785">
        <v>394655000</v>
      </c>
      <c r="CF116" s="153"/>
      <c r="CG116" s="144"/>
      <c r="CH116" s="145"/>
    </row>
    <row r="117" spans="1:86" s="18" customFormat="1" ht="14.4" x14ac:dyDescent="0.3">
      <c r="A117" s="146">
        <v>1977</v>
      </c>
      <c r="B117" s="5">
        <v>75410000</v>
      </c>
      <c r="C117" s="5">
        <v>66686000</v>
      </c>
      <c r="D117" s="835">
        <f t="shared" si="4"/>
        <v>0.88431242540777089</v>
      </c>
      <c r="E117" s="715">
        <v>30.7</v>
      </c>
      <c r="F117" s="5">
        <v>2045527000</v>
      </c>
      <c r="G117" s="717">
        <v>2.33</v>
      </c>
      <c r="H117" s="718">
        <v>4764557000</v>
      </c>
      <c r="I117" s="147"/>
      <c r="J117" s="148"/>
      <c r="K117" s="140"/>
      <c r="L117" s="146">
        <v>1977</v>
      </c>
      <c r="M117" s="5">
        <v>56469000</v>
      </c>
      <c r="N117" s="5">
        <v>48772000</v>
      </c>
      <c r="O117" s="835">
        <f t="shared" si="10"/>
        <v>0.86369512475871713</v>
      </c>
      <c r="P117" s="715">
        <v>31.6</v>
      </c>
      <c r="Q117" s="5">
        <v>1540419000</v>
      </c>
      <c r="R117" s="717">
        <v>2.2799999999999998</v>
      </c>
      <c r="S117" s="719">
        <v>3506778000</v>
      </c>
      <c r="T117" s="30"/>
      <c r="U117" s="146">
        <v>1977</v>
      </c>
      <c r="V117" s="669" t="s">
        <v>99</v>
      </c>
      <c r="W117" s="669" t="s">
        <v>99</v>
      </c>
      <c r="X117" s="669" t="s">
        <v>99</v>
      </c>
      <c r="Y117" s="713" t="s">
        <v>99</v>
      </c>
      <c r="Z117" s="5">
        <v>996432000</v>
      </c>
      <c r="AA117" s="714">
        <v>2.3287916666666666</v>
      </c>
      <c r="AB117" s="750">
        <f t="shared" si="8"/>
        <v>2320482538</v>
      </c>
      <c r="AC117" s="30"/>
      <c r="AD117" s="146">
        <v>1977</v>
      </c>
      <c r="AE117" s="713" t="s">
        <v>99</v>
      </c>
      <c r="AF117" s="713" t="s">
        <v>99</v>
      </c>
      <c r="AG117" s="835" t="e">
        <f t="shared" si="11"/>
        <v>#VALUE!</v>
      </c>
      <c r="AH117" s="713" t="s">
        <v>99</v>
      </c>
      <c r="AI117" s="5">
        <v>349109000</v>
      </c>
      <c r="AJ117" s="714">
        <v>2.3222916666666671</v>
      </c>
      <c r="AK117" s="750">
        <f t="shared" si="9"/>
        <v>810732921.45833349</v>
      </c>
      <c r="AL117" s="32"/>
      <c r="AM117" s="146">
        <v>1977</v>
      </c>
      <c r="AN117" s="713" t="s">
        <v>99</v>
      </c>
      <c r="AO117" s="713" t="s">
        <v>99</v>
      </c>
      <c r="AP117" s="835" t="e">
        <f t="shared" si="12"/>
        <v>#VALUE!</v>
      </c>
      <c r="AQ117" s="713" t="s">
        <v>99</v>
      </c>
      <c r="AR117" s="5">
        <v>221039000</v>
      </c>
      <c r="AS117" s="714">
        <v>2.7219444444444445</v>
      </c>
      <c r="AT117" s="750">
        <f t="shared" si="13"/>
        <v>601655878.05555558</v>
      </c>
      <c r="AU117" s="667"/>
      <c r="AV117" s="146">
        <v>1977</v>
      </c>
      <c r="AW117" s="5">
        <v>26161000</v>
      </c>
      <c r="AX117" s="291"/>
      <c r="AY117" s="856"/>
      <c r="AZ117" s="857"/>
      <c r="BA117" s="291"/>
      <c r="BB117" s="858"/>
      <c r="BC117" s="291">
        <v>194878000</v>
      </c>
      <c r="BD117" s="149">
        <f t="shared" si="14"/>
        <v>221039000</v>
      </c>
      <c r="BE117" s="757">
        <f t="shared" si="15"/>
        <v>26161000</v>
      </c>
      <c r="BF117" s="147"/>
      <c r="BG117" s="142"/>
      <c r="BH117" s="143"/>
      <c r="BI117" s="146">
        <v>1977</v>
      </c>
      <c r="BJ117" s="5">
        <v>15758000</v>
      </c>
      <c r="BK117" s="5">
        <v>14889000</v>
      </c>
      <c r="BL117" s="715">
        <v>28.6</v>
      </c>
      <c r="BM117" s="5">
        <v>425144000</v>
      </c>
      <c r="BN117" s="717">
        <v>2.4500000000000002</v>
      </c>
      <c r="BO117" s="730">
        <v>1042366000</v>
      </c>
      <c r="BP117" s="30"/>
      <c r="BQ117" s="146">
        <v>1977</v>
      </c>
      <c r="BR117" s="669" t="s">
        <v>99</v>
      </c>
      <c r="BS117" s="669" t="s">
        <v>99</v>
      </c>
      <c r="BT117" s="713" t="s">
        <v>99</v>
      </c>
      <c r="BU117" s="5">
        <v>398983000</v>
      </c>
      <c r="BV117" s="714">
        <v>2.4566666666666666</v>
      </c>
      <c r="BW117" s="753">
        <f t="shared" si="16"/>
        <v>980168236.66666663</v>
      </c>
      <c r="BX117" s="152"/>
      <c r="BY117" s="146">
        <v>1977</v>
      </c>
      <c r="BZ117" s="5">
        <v>3183000</v>
      </c>
      <c r="CA117" s="5">
        <v>3025000</v>
      </c>
      <c r="CB117" s="715">
        <v>26.4</v>
      </c>
      <c r="CC117" s="291">
        <v>79964000</v>
      </c>
      <c r="CD117" s="717">
        <v>2.69</v>
      </c>
      <c r="CE117" s="785">
        <v>214768000</v>
      </c>
      <c r="CF117" s="153"/>
      <c r="CG117" s="144"/>
      <c r="CH117" s="145"/>
    </row>
    <row r="118" spans="1:86" s="18" customFormat="1" ht="14.4" x14ac:dyDescent="0.3">
      <c r="A118" s="146">
        <v>1978</v>
      </c>
      <c r="B118" s="5">
        <v>65989000</v>
      </c>
      <c r="C118" s="5">
        <v>56495000</v>
      </c>
      <c r="D118" s="835">
        <f t="shared" si="4"/>
        <v>0.8561275364075831</v>
      </c>
      <c r="E118" s="715">
        <v>31.4</v>
      </c>
      <c r="F118" s="5">
        <v>1775524000</v>
      </c>
      <c r="G118" s="717">
        <v>2.97</v>
      </c>
      <c r="H118" s="718">
        <v>5280634000</v>
      </c>
      <c r="I118" s="147"/>
      <c r="J118" s="148"/>
      <c r="K118" s="140"/>
      <c r="L118" s="146">
        <v>1978</v>
      </c>
      <c r="M118" s="5">
        <v>47549000</v>
      </c>
      <c r="N118" s="5">
        <v>38491000</v>
      </c>
      <c r="O118" s="835">
        <f t="shared" si="10"/>
        <v>0.80950177711413485</v>
      </c>
      <c r="P118" s="715">
        <v>31.8</v>
      </c>
      <c r="Q118" s="5">
        <v>1222446000</v>
      </c>
      <c r="R118" s="717">
        <v>3.01</v>
      </c>
      <c r="S118" s="719">
        <v>3677175000</v>
      </c>
      <c r="T118" s="30"/>
      <c r="U118" s="146">
        <v>1978</v>
      </c>
      <c r="V118" s="669" t="s">
        <v>99</v>
      </c>
      <c r="W118" s="669" t="s">
        <v>99</v>
      </c>
      <c r="X118" s="669" t="s">
        <v>99</v>
      </c>
      <c r="Y118" s="713" t="s">
        <v>99</v>
      </c>
      <c r="Z118" s="5">
        <v>829908000</v>
      </c>
      <c r="AA118" s="714">
        <v>2.9599166666666665</v>
      </c>
      <c r="AB118" s="750">
        <f t="shared" si="8"/>
        <v>2456458521</v>
      </c>
      <c r="AC118" s="30"/>
      <c r="AD118" s="146">
        <v>1978</v>
      </c>
      <c r="AE118" s="713" t="s">
        <v>99</v>
      </c>
      <c r="AF118" s="713" t="s">
        <v>99</v>
      </c>
      <c r="AG118" s="835" t="e">
        <f t="shared" si="11"/>
        <v>#VALUE!</v>
      </c>
      <c r="AH118" s="713" t="s">
        <v>99</v>
      </c>
      <c r="AI118" s="5">
        <v>188920000</v>
      </c>
      <c r="AJ118" s="714">
        <v>3.2537500000000001</v>
      </c>
      <c r="AK118" s="750">
        <f t="shared" si="9"/>
        <v>614698450</v>
      </c>
      <c r="AL118" s="32"/>
      <c r="AM118" s="146">
        <v>1978</v>
      </c>
      <c r="AN118" s="713" t="s">
        <v>99</v>
      </c>
      <c r="AO118" s="713" t="s">
        <v>99</v>
      </c>
      <c r="AP118" s="835" t="e">
        <f t="shared" si="12"/>
        <v>#VALUE!</v>
      </c>
      <c r="AQ118" s="713" t="s">
        <v>99</v>
      </c>
      <c r="AR118" s="5">
        <v>243673999.99999997</v>
      </c>
      <c r="AS118" s="714">
        <v>3.3025000000000002</v>
      </c>
      <c r="AT118" s="750">
        <f t="shared" si="13"/>
        <v>804733385</v>
      </c>
      <c r="AU118" s="667"/>
      <c r="AV118" s="146">
        <v>1978</v>
      </c>
      <c r="AW118" s="5">
        <v>40056000</v>
      </c>
      <c r="AX118" s="291"/>
      <c r="AY118" s="856"/>
      <c r="AZ118" s="857"/>
      <c r="BA118" s="291"/>
      <c r="BB118" s="858"/>
      <c r="BC118" s="291">
        <v>203618000</v>
      </c>
      <c r="BD118" s="149">
        <f t="shared" si="14"/>
        <v>243673999.99999997</v>
      </c>
      <c r="BE118" s="757">
        <f t="shared" si="15"/>
        <v>40055999.99999997</v>
      </c>
      <c r="BF118" s="147"/>
      <c r="BG118" s="142"/>
      <c r="BH118" s="143"/>
      <c r="BI118" s="146">
        <v>1978</v>
      </c>
      <c r="BJ118" s="5">
        <v>14330000</v>
      </c>
      <c r="BK118" s="5">
        <v>13980000</v>
      </c>
      <c r="BL118" s="715">
        <v>30</v>
      </c>
      <c r="BM118" s="5">
        <v>419750000</v>
      </c>
      <c r="BN118" s="717">
        <v>2.89</v>
      </c>
      <c r="BO118" s="730">
        <v>1212851000</v>
      </c>
      <c r="BP118" s="30"/>
      <c r="BQ118" s="146">
        <v>1978</v>
      </c>
      <c r="BR118" s="669" t="s">
        <v>99</v>
      </c>
      <c r="BS118" s="669" t="s">
        <v>99</v>
      </c>
      <c r="BT118" s="713" t="s">
        <v>99</v>
      </c>
      <c r="BU118" s="5">
        <v>379694000</v>
      </c>
      <c r="BV118" s="714">
        <v>2.83</v>
      </c>
      <c r="BW118" s="753">
        <f t="shared" si="16"/>
        <v>1074534020</v>
      </c>
      <c r="BX118" s="152"/>
      <c r="BY118" s="146">
        <v>1978</v>
      </c>
      <c r="BZ118" s="5">
        <v>4110000.0000000005</v>
      </c>
      <c r="CA118" s="5">
        <v>4024000</v>
      </c>
      <c r="CB118" s="715">
        <v>33.1</v>
      </c>
      <c r="CC118" s="291">
        <v>133328000</v>
      </c>
      <c r="CD118" s="717">
        <v>2.93</v>
      </c>
      <c r="CE118" s="785">
        <v>390608000</v>
      </c>
      <c r="CF118" s="153"/>
      <c r="CG118" s="144"/>
      <c r="CH118" s="145"/>
    </row>
    <row r="119" spans="1:86" s="18" customFormat="1" ht="14.4" x14ac:dyDescent="0.3">
      <c r="A119" s="146">
        <v>1979</v>
      </c>
      <c r="B119" s="5">
        <v>71424000</v>
      </c>
      <c r="C119" s="5">
        <v>62454000</v>
      </c>
      <c r="D119" s="835">
        <f t="shared" si="4"/>
        <v>0.87441196236559138</v>
      </c>
      <c r="E119" s="715">
        <v>34.200000000000003</v>
      </c>
      <c r="F119" s="5">
        <v>2134060000</v>
      </c>
      <c r="G119" s="717">
        <v>3.78</v>
      </c>
      <c r="H119" s="718">
        <v>8070378000</v>
      </c>
      <c r="I119" s="147"/>
      <c r="J119" s="148"/>
      <c r="K119" s="140"/>
      <c r="L119" s="146">
        <v>1979</v>
      </c>
      <c r="M119" s="5">
        <v>51787000</v>
      </c>
      <c r="N119" s="5">
        <v>43427000</v>
      </c>
      <c r="O119" s="835">
        <f t="shared" si="10"/>
        <v>0.83856952517040961</v>
      </c>
      <c r="P119" s="715">
        <v>36.9</v>
      </c>
      <c r="Q119" s="5">
        <v>1601234000</v>
      </c>
      <c r="R119" s="717">
        <v>3.81</v>
      </c>
      <c r="S119" s="719">
        <v>6075553000</v>
      </c>
      <c r="T119" s="30"/>
      <c r="U119" s="146">
        <v>1979</v>
      </c>
      <c r="V119" s="669" t="s">
        <v>99</v>
      </c>
      <c r="W119" s="669" t="s">
        <v>99</v>
      </c>
      <c r="X119" s="669" t="s">
        <v>99</v>
      </c>
      <c r="Y119" s="713" t="s">
        <v>99</v>
      </c>
      <c r="Z119" s="5">
        <v>1091573000</v>
      </c>
      <c r="AA119" s="714">
        <v>3.7693750000000006</v>
      </c>
      <c r="AB119" s="750">
        <f t="shared" si="8"/>
        <v>4114547976.8750005</v>
      </c>
      <c r="AC119" s="30"/>
      <c r="AD119" s="146">
        <v>1979</v>
      </c>
      <c r="AE119" s="713" t="s">
        <v>99</v>
      </c>
      <c r="AF119" s="713" t="s">
        <v>99</v>
      </c>
      <c r="AG119" s="835" t="e">
        <f t="shared" si="11"/>
        <v>#VALUE!</v>
      </c>
      <c r="AH119" s="713" t="s">
        <v>99</v>
      </c>
      <c r="AI119" s="5">
        <v>309637000</v>
      </c>
      <c r="AJ119" s="714">
        <v>3.890625</v>
      </c>
      <c r="AK119" s="750">
        <f t="shared" si="9"/>
        <v>1204681453.125</v>
      </c>
      <c r="AL119" s="32"/>
      <c r="AM119" s="146">
        <v>1979</v>
      </c>
      <c r="AN119" s="713" t="s">
        <v>99</v>
      </c>
      <c r="AO119" s="713" t="s">
        <v>99</v>
      </c>
      <c r="AP119" s="835" t="e">
        <f t="shared" si="12"/>
        <v>#VALUE!</v>
      </c>
      <c r="AQ119" s="713" t="s">
        <v>99</v>
      </c>
      <c r="AR119" s="5">
        <v>257414000</v>
      </c>
      <c r="AS119" s="714">
        <v>3.8144444444444443</v>
      </c>
      <c r="AT119" s="750">
        <f t="shared" si="13"/>
        <v>981891402.22222221</v>
      </c>
      <c r="AU119" s="667"/>
      <c r="AV119" s="146">
        <v>1979</v>
      </c>
      <c r="AW119" s="5">
        <v>57390000</v>
      </c>
      <c r="AX119" s="291"/>
      <c r="AY119" s="856"/>
      <c r="AZ119" s="857"/>
      <c r="BA119" s="291"/>
      <c r="BB119" s="858"/>
      <c r="BC119" s="291">
        <v>200024000</v>
      </c>
      <c r="BD119" s="149">
        <f t="shared" si="14"/>
        <v>257414000</v>
      </c>
      <c r="BE119" s="757">
        <f t="shared" si="15"/>
        <v>57390000</v>
      </c>
      <c r="BF119" s="147"/>
      <c r="BG119" s="142"/>
      <c r="BH119" s="143"/>
      <c r="BI119" s="146">
        <v>1979</v>
      </c>
      <c r="BJ119" s="5">
        <v>15595000</v>
      </c>
      <c r="BK119" s="5">
        <v>15095000</v>
      </c>
      <c r="BL119" s="715">
        <v>28.2</v>
      </c>
      <c r="BM119" s="5">
        <v>426172000</v>
      </c>
      <c r="BN119" s="717">
        <v>3.61</v>
      </c>
      <c r="BO119" s="730">
        <v>1530978000</v>
      </c>
      <c r="BP119" s="30"/>
      <c r="BQ119" s="146">
        <v>1979</v>
      </c>
      <c r="BR119" s="669" t="s">
        <v>99</v>
      </c>
      <c r="BS119" s="669" t="s">
        <v>99</v>
      </c>
      <c r="BT119" s="713" t="s">
        <v>99</v>
      </c>
      <c r="BU119" s="5">
        <v>368782000</v>
      </c>
      <c r="BV119" s="714">
        <v>3.6058333333333334</v>
      </c>
      <c r="BW119" s="753">
        <f t="shared" si="16"/>
        <v>1329766428.3333335</v>
      </c>
      <c r="BX119" s="152"/>
      <c r="BY119" s="146">
        <v>1979</v>
      </c>
      <c r="BZ119" s="5">
        <v>4042000</v>
      </c>
      <c r="CA119" s="5">
        <v>3932000</v>
      </c>
      <c r="CB119" s="715">
        <v>27.1</v>
      </c>
      <c r="CC119" s="291">
        <v>106654000</v>
      </c>
      <c r="CD119" s="717">
        <v>4.2300000000000004</v>
      </c>
      <c r="CE119" s="785">
        <v>463847000</v>
      </c>
      <c r="CF119" s="153"/>
      <c r="CG119" s="144"/>
      <c r="CH119" s="145"/>
    </row>
    <row r="120" spans="1:86" s="18" customFormat="1" ht="14.4" x14ac:dyDescent="0.3">
      <c r="A120" s="146">
        <v>1980</v>
      </c>
      <c r="B120" s="5">
        <v>80788000</v>
      </c>
      <c r="C120" s="5">
        <v>71125000</v>
      </c>
      <c r="D120" s="835">
        <f t="shared" si="4"/>
        <v>0.88039065207704115</v>
      </c>
      <c r="E120" s="715">
        <v>33.5</v>
      </c>
      <c r="F120" s="5">
        <v>2380934000</v>
      </c>
      <c r="G120" s="717">
        <v>3.91</v>
      </c>
      <c r="H120" s="718">
        <v>9302831000</v>
      </c>
      <c r="I120" s="147"/>
      <c r="J120" s="148"/>
      <c r="K120" s="140"/>
      <c r="L120" s="146">
        <v>1980</v>
      </c>
      <c r="M120" s="5">
        <v>57771000</v>
      </c>
      <c r="N120" s="5">
        <v>51635000</v>
      </c>
      <c r="O120" s="835">
        <f t="shared" si="10"/>
        <v>0.89378754046147724</v>
      </c>
      <c r="P120" s="715">
        <v>36.799999999999997</v>
      </c>
      <c r="Q120" s="5">
        <v>1902011000</v>
      </c>
      <c r="R120" s="717">
        <v>3.88</v>
      </c>
      <c r="S120" s="719">
        <v>7286005000</v>
      </c>
      <c r="T120" s="30"/>
      <c r="U120" s="146">
        <v>1980</v>
      </c>
      <c r="V120" s="669" t="s">
        <v>99</v>
      </c>
      <c r="W120" s="669" t="s">
        <v>99</v>
      </c>
      <c r="X120" s="669" t="s">
        <v>99</v>
      </c>
      <c r="Y120" s="713" t="s">
        <v>99</v>
      </c>
      <c r="Z120" s="5">
        <v>1181314000</v>
      </c>
      <c r="AA120" s="714">
        <v>3.9248333333333338</v>
      </c>
      <c r="AB120" s="750">
        <f t="shared" si="8"/>
        <v>4636460564.333334</v>
      </c>
      <c r="AC120" s="30"/>
      <c r="AD120" s="146">
        <v>1980</v>
      </c>
      <c r="AE120" s="713" t="s">
        <v>99</v>
      </c>
      <c r="AF120" s="713" t="s">
        <v>99</v>
      </c>
      <c r="AG120" s="835" t="e">
        <f t="shared" si="11"/>
        <v>#VALUE!</v>
      </c>
      <c r="AH120" s="713" t="s">
        <v>99</v>
      </c>
      <c r="AI120" s="5">
        <v>441787000</v>
      </c>
      <c r="AJ120" s="714">
        <v>4.1231249999999999</v>
      </c>
      <c r="AK120" s="750">
        <f t="shared" si="9"/>
        <v>1821543024.375</v>
      </c>
      <c r="AL120" s="32"/>
      <c r="AM120" s="146">
        <v>1980</v>
      </c>
      <c r="AN120" s="713" t="s">
        <v>99</v>
      </c>
      <c r="AO120" s="713" t="s">
        <v>99</v>
      </c>
      <c r="AP120" s="835" t="e">
        <f t="shared" si="12"/>
        <v>#VALUE!</v>
      </c>
      <c r="AQ120" s="713" t="s">
        <v>99</v>
      </c>
      <c r="AR120" s="5">
        <v>337990000</v>
      </c>
      <c r="AS120" s="714">
        <v>3.9130555555555553</v>
      </c>
      <c r="AT120" s="750">
        <f t="shared" si="13"/>
        <v>1322573647.2222221</v>
      </c>
      <c r="AU120" s="667"/>
      <c r="AV120" s="146">
        <v>1980</v>
      </c>
      <c r="AW120" s="5">
        <v>59080000</v>
      </c>
      <c r="AX120" s="291"/>
      <c r="AY120" s="856"/>
      <c r="AZ120" s="857"/>
      <c r="BA120" s="291"/>
      <c r="BB120" s="858"/>
      <c r="BC120" s="291">
        <v>278910000</v>
      </c>
      <c r="BD120" s="149">
        <f t="shared" si="14"/>
        <v>337990000</v>
      </c>
      <c r="BE120" s="757">
        <f t="shared" si="15"/>
        <v>59080000</v>
      </c>
      <c r="BF120" s="147"/>
      <c r="BG120" s="142"/>
      <c r="BH120" s="143"/>
      <c r="BI120" s="146">
        <v>1980</v>
      </c>
      <c r="BJ120" s="5">
        <v>17492000</v>
      </c>
      <c r="BK120" s="5">
        <v>14650000</v>
      </c>
      <c r="BL120" s="715">
        <v>25.3</v>
      </c>
      <c r="BM120" s="5">
        <v>370528000</v>
      </c>
      <c r="BN120" s="717">
        <v>4.0999999999999996</v>
      </c>
      <c r="BO120" s="730">
        <v>1467565000</v>
      </c>
      <c r="BP120" s="30"/>
      <c r="BQ120" s="146">
        <v>1980</v>
      </c>
      <c r="BR120" s="669" t="s">
        <v>99</v>
      </c>
      <c r="BS120" s="669" t="s">
        <v>99</v>
      </c>
      <c r="BT120" s="713" t="s">
        <v>99</v>
      </c>
      <c r="BU120" s="5">
        <v>311448000</v>
      </c>
      <c r="BV120" s="714">
        <v>4.1166666666666671</v>
      </c>
      <c r="BW120" s="753">
        <f t="shared" si="16"/>
        <v>1282127600.0000002</v>
      </c>
      <c r="BX120" s="152"/>
      <c r="BY120" s="146">
        <v>1980</v>
      </c>
      <c r="BZ120" s="5">
        <v>5525000</v>
      </c>
      <c r="CA120" s="5">
        <v>4840000</v>
      </c>
      <c r="CB120" s="715">
        <v>22.4</v>
      </c>
      <c r="CC120" s="291">
        <v>108395000</v>
      </c>
      <c r="CD120" s="717">
        <v>5.32</v>
      </c>
      <c r="CE120" s="785">
        <v>549413000</v>
      </c>
      <c r="CF120" s="153"/>
      <c r="CG120" s="144"/>
      <c r="CH120" s="145"/>
    </row>
    <row r="121" spans="1:86" s="18" customFormat="1" ht="14.4" x14ac:dyDescent="0.3">
      <c r="A121" s="146">
        <v>1981</v>
      </c>
      <c r="B121" s="5">
        <v>88251000</v>
      </c>
      <c r="C121" s="5">
        <v>80642000</v>
      </c>
      <c r="D121" s="835">
        <f t="shared" si="4"/>
        <v>0.91378001382420593</v>
      </c>
      <c r="E121" s="715">
        <v>34.5</v>
      </c>
      <c r="F121" s="5">
        <v>2785357000</v>
      </c>
      <c r="G121" s="717">
        <v>3.66</v>
      </c>
      <c r="H121" s="718">
        <v>10172242000</v>
      </c>
      <c r="I121" s="147"/>
      <c r="J121" s="148"/>
      <c r="K121" s="140"/>
      <c r="L121" s="146">
        <v>1981</v>
      </c>
      <c r="M121" s="5">
        <v>65547000</v>
      </c>
      <c r="N121" s="5">
        <v>58476000</v>
      </c>
      <c r="O121" s="835">
        <f t="shared" si="10"/>
        <v>0.89212320930019684</v>
      </c>
      <c r="P121" s="715">
        <v>35.9</v>
      </c>
      <c r="Q121" s="5">
        <v>2097057000</v>
      </c>
      <c r="R121" s="717">
        <v>3.68</v>
      </c>
      <c r="S121" s="719">
        <v>7643158000</v>
      </c>
      <c r="T121" s="30"/>
      <c r="U121" s="146">
        <v>1981</v>
      </c>
      <c r="V121" s="669" t="s">
        <v>99</v>
      </c>
      <c r="W121" s="669" t="s">
        <v>99</v>
      </c>
      <c r="X121" s="669" t="s">
        <v>99</v>
      </c>
      <c r="Y121" s="713" t="s">
        <v>99</v>
      </c>
      <c r="Z121" s="5">
        <v>1112085000</v>
      </c>
      <c r="AA121" s="714">
        <v>3.6916666666666669</v>
      </c>
      <c r="AB121" s="750">
        <f t="shared" si="8"/>
        <v>4105447125</v>
      </c>
      <c r="AC121" s="30"/>
      <c r="AD121" s="146">
        <v>1981</v>
      </c>
      <c r="AE121" s="713" t="s">
        <v>99</v>
      </c>
      <c r="AF121" s="713" t="s">
        <v>99</v>
      </c>
      <c r="AG121" s="835" t="e">
        <f t="shared" si="11"/>
        <v>#VALUE!</v>
      </c>
      <c r="AH121" s="713" t="s">
        <v>99</v>
      </c>
      <c r="AI121" s="5">
        <v>678017000</v>
      </c>
      <c r="AJ121" s="714">
        <v>3.4783333333333335</v>
      </c>
      <c r="AK121" s="750">
        <f t="shared" si="9"/>
        <v>2358369131.666667</v>
      </c>
      <c r="AL121" s="32"/>
      <c r="AM121" s="146">
        <v>1981</v>
      </c>
      <c r="AN121" s="713" t="s">
        <v>99</v>
      </c>
      <c r="AO121" s="713" t="s">
        <v>99</v>
      </c>
      <c r="AP121" s="835" t="e">
        <f t="shared" si="12"/>
        <v>#VALUE!</v>
      </c>
      <c r="AQ121" s="713" t="s">
        <v>99</v>
      </c>
      <c r="AR121" s="5">
        <v>348489000</v>
      </c>
      <c r="AS121" s="714">
        <v>3.8275000000000001</v>
      </c>
      <c r="AT121" s="750">
        <f t="shared" si="13"/>
        <v>1333841647.5</v>
      </c>
      <c r="AU121" s="667"/>
      <c r="AV121" s="146">
        <v>1981</v>
      </c>
      <c r="AW121" s="5">
        <v>41534000</v>
      </c>
      <c r="AX121" s="291"/>
      <c r="AY121" s="856"/>
      <c r="AZ121" s="857"/>
      <c r="BA121" s="291"/>
      <c r="BB121" s="858"/>
      <c r="BC121" s="291">
        <v>306955000</v>
      </c>
      <c r="BD121" s="149">
        <f t="shared" si="14"/>
        <v>348489000</v>
      </c>
      <c r="BE121" s="757">
        <f t="shared" si="15"/>
        <v>41534000</v>
      </c>
      <c r="BF121" s="147"/>
      <c r="BG121" s="142"/>
      <c r="BH121" s="143"/>
      <c r="BI121" s="146">
        <v>1981</v>
      </c>
      <c r="BJ121" s="5">
        <v>16928000</v>
      </c>
      <c r="BK121" s="5">
        <v>16511000</v>
      </c>
      <c r="BL121" s="715">
        <v>30.6</v>
      </c>
      <c r="BM121" s="5">
        <v>505260000</v>
      </c>
      <c r="BN121" s="717">
        <v>3.73</v>
      </c>
      <c r="BO121" s="730">
        <v>1847451000</v>
      </c>
      <c r="BP121" s="30"/>
      <c r="BQ121" s="146">
        <v>1981</v>
      </c>
      <c r="BR121" s="669" t="s">
        <v>99</v>
      </c>
      <c r="BS121" s="669" t="s">
        <v>99</v>
      </c>
      <c r="BT121" s="713" t="s">
        <v>99</v>
      </c>
      <c r="BU121" s="5">
        <v>463726000</v>
      </c>
      <c r="BV121" s="714">
        <v>3.7324999999999999</v>
      </c>
      <c r="BW121" s="753">
        <f t="shared" si="16"/>
        <v>1730857295</v>
      </c>
      <c r="BX121" s="152"/>
      <c r="BY121" s="146">
        <v>1981</v>
      </c>
      <c r="BZ121" s="5">
        <v>5776000</v>
      </c>
      <c r="CA121" s="5">
        <v>5655000</v>
      </c>
      <c r="CB121" s="715">
        <v>32.4</v>
      </c>
      <c r="CC121" s="291">
        <v>183040000</v>
      </c>
      <c r="CD121" s="717">
        <v>3.73</v>
      </c>
      <c r="CE121" s="785">
        <v>684446000</v>
      </c>
      <c r="CF121" s="153"/>
      <c r="CG121" s="144"/>
      <c r="CH121" s="145"/>
    </row>
    <row r="122" spans="1:86" s="18" customFormat="1" ht="14.4" x14ac:dyDescent="0.3">
      <c r="A122" s="146">
        <v>1982</v>
      </c>
      <c r="B122" s="5">
        <v>86232000</v>
      </c>
      <c r="C122" s="5">
        <v>77937000</v>
      </c>
      <c r="D122" s="835">
        <f t="shared" si="4"/>
        <v>0.903806011689396</v>
      </c>
      <c r="E122" s="715">
        <v>35.5</v>
      </c>
      <c r="F122" s="5">
        <v>2764967000</v>
      </c>
      <c r="G122" s="717">
        <v>3.55</v>
      </c>
      <c r="H122" s="718">
        <v>9488518000</v>
      </c>
      <c r="I122" s="147"/>
      <c r="J122" s="148"/>
      <c r="K122" s="140"/>
      <c r="L122" s="146">
        <v>1982</v>
      </c>
      <c r="M122" s="5">
        <v>65516000</v>
      </c>
      <c r="N122" s="5">
        <v>57633000</v>
      </c>
      <c r="O122" s="835">
        <f t="shared" si="10"/>
        <v>0.87967824653519755</v>
      </c>
      <c r="P122" s="715">
        <v>36</v>
      </c>
      <c r="Q122" s="5">
        <v>2073560000</v>
      </c>
      <c r="R122" s="717">
        <v>3.42</v>
      </c>
      <c r="S122" s="719">
        <v>7036361000</v>
      </c>
      <c r="T122" s="30"/>
      <c r="U122" s="146">
        <v>1982</v>
      </c>
      <c r="V122" s="669" t="s">
        <v>99</v>
      </c>
      <c r="W122" s="669" t="s">
        <v>99</v>
      </c>
      <c r="X122" s="669" t="s">
        <v>99</v>
      </c>
      <c r="Y122" s="713" t="s">
        <v>99</v>
      </c>
      <c r="Z122" s="5">
        <v>1243598000</v>
      </c>
      <c r="AA122" s="714">
        <v>3.3786666666666663</v>
      </c>
      <c r="AB122" s="750">
        <f t="shared" si="8"/>
        <v>4201703109.333333</v>
      </c>
      <c r="AC122" s="30"/>
      <c r="AD122" s="146">
        <v>1982</v>
      </c>
      <c r="AE122" s="713" t="s">
        <v>99</v>
      </c>
      <c r="AF122" s="713" t="s">
        <v>99</v>
      </c>
      <c r="AG122" s="835" t="e">
        <f t="shared" si="11"/>
        <v>#VALUE!</v>
      </c>
      <c r="AH122" s="713" t="s">
        <v>99</v>
      </c>
      <c r="AI122" s="5">
        <v>588869000</v>
      </c>
      <c r="AJ122" s="714">
        <v>3.1083333333333329</v>
      </c>
      <c r="AK122" s="750">
        <f t="shared" si="9"/>
        <v>1830401141.6666665</v>
      </c>
      <c r="AL122" s="32"/>
      <c r="AM122" s="146">
        <v>1982</v>
      </c>
      <c r="AN122" s="713" t="s">
        <v>99</v>
      </c>
      <c r="AO122" s="713" t="s">
        <v>99</v>
      </c>
      <c r="AP122" s="835" t="e">
        <f t="shared" si="12"/>
        <v>#VALUE!</v>
      </c>
      <c r="AQ122" s="713" t="s">
        <v>99</v>
      </c>
      <c r="AR122" s="5">
        <v>293964000</v>
      </c>
      <c r="AS122" s="714">
        <v>3.9291666666666671</v>
      </c>
      <c r="AT122" s="750">
        <f t="shared" si="13"/>
        <v>1155033550.0000002</v>
      </c>
      <c r="AU122" s="667"/>
      <c r="AV122" s="146">
        <v>1982</v>
      </c>
      <c r="AW122" s="5">
        <v>52871000</v>
      </c>
      <c r="AX122" s="291"/>
      <c r="AY122" s="856"/>
      <c r="AZ122" s="857"/>
      <c r="BA122" s="291"/>
      <c r="BB122" s="858"/>
      <c r="BC122" s="291">
        <v>241093000</v>
      </c>
      <c r="BD122" s="149">
        <f t="shared" si="14"/>
        <v>293964000</v>
      </c>
      <c r="BE122" s="757">
        <f t="shared" si="15"/>
        <v>52871000</v>
      </c>
      <c r="BF122" s="147"/>
      <c r="BG122" s="142"/>
      <c r="BH122" s="143"/>
      <c r="BI122" s="146">
        <v>1982</v>
      </c>
      <c r="BJ122" s="5">
        <v>16426000</v>
      </c>
      <c r="BK122" s="5">
        <v>16127000</v>
      </c>
      <c r="BL122" s="715">
        <v>33.799999999999997</v>
      </c>
      <c r="BM122" s="5">
        <v>545544000</v>
      </c>
      <c r="BN122" s="717">
        <v>3.54</v>
      </c>
      <c r="BO122" s="730">
        <v>1946887000</v>
      </c>
      <c r="BP122" s="30"/>
      <c r="BQ122" s="146">
        <v>1982</v>
      </c>
      <c r="BR122" s="669" t="s">
        <v>99</v>
      </c>
      <c r="BS122" s="669" t="s">
        <v>99</v>
      </c>
      <c r="BT122" s="713" t="s">
        <v>99</v>
      </c>
      <c r="BU122" s="5">
        <v>492673000</v>
      </c>
      <c r="BV122" s="714">
        <v>3.5516666666666659</v>
      </c>
      <c r="BW122" s="753">
        <f t="shared" si="16"/>
        <v>1749810271.6666663</v>
      </c>
      <c r="BX122" s="152"/>
      <c r="BY122" s="146">
        <v>1982</v>
      </c>
      <c r="BZ122" s="5">
        <v>4290000</v>
      </c>
      <c r="CA122" s="5">
        <v>4176999.9999999995</v>
      </c>
      <c r="CB122" s="715">
        <v>34.9</v>
      </c>
      <c r="CC122" s="291">
        <v>145863000</v>
      </c>
      <c r="CD122" s="717">
        <v>3.4</v>
      </c>
      <c r="CE122" s="785">
        <v>505270000</v>
      </c>
      <c r="CF122" s="153"/>
      <c r="CG122" s="144"/>
      <c r="CH122" s="145"/>
    </row>
    <row r="123" spans="1:86" s="18" customFormat="1" ht="14.4" x14ac:dyDescent="0.3">
      <c r="A123" s="146">
        <v>1983</v>
      </c>
      <c r="B123" s="5">
        <v>76419000</v>
      </c>
      <c r="C123" s="5">
        <v>61390000</v>
      </c>
      <c r="D123" s="835">
        <f t="shared" si="4"/>
        <v>0.80333424933589814</v>
      </c>
      <c r="E123" s="715">
        <v>39.4</v>
      </c>
      <c r="F123" s="5">
        <v>2419824000</v>
      </c>
      <c r="G123" s="717">
        <v>3.53</v>
      </c>
      <c r="H123" s="718">
        <v>8435021000</v>
      </c>
      <c r="I123" s="147"/>
      <c r="J123" s="148"/>
      <c r="K123" s="140"/>
      <c r="L123" s="146">
        <v>1983</v>
      </c>
      <c r="M123" s="5">
        <v>62105000</v>
      </c>
      <c r="N123" s="5">
        <v>47584000</v>
      </c>
      <c r="O123" s="835">
        <f t="shared" si="10"/>
        <v>0.76618629739956523</v>
      </c>
      <c r="P123" s="715">
        <v>41.8</v>
      </c>
      <c r="Q123" s="5">
        <v>1988304000</v>
      </c>
      <c r="R123" s="717">
        <v>3.42</v>
      </c>
      <c r="S123" s="719">
        <v>6805574000</v>
      </c>
      <c r="T123" s="30"/>
      <c r="U123" s="146">
        <v>1983</v>
      </c>
      <c r="V123" s="669" t="s">
        <v>99</v>
      </c>
      <c r="W123" s="669" t="s">
        <v>99</v>
      </c>
      <c r="X123" s="669" t="s">
        <v>99</v>
      </c>
      <c r="Y123" s="713" t="s">
        <v>99</v>
      </c>
      <c r="Z123" s="5">
        <v>1197893000</v>
      </c>
      <c r="AA123" s="714">
        <v>3.4019999999999997</v>
      </c>
      <c r="AB123" s="750">
        <f t="shared" si="8"/>
        <v>4075231985.9999995</v>
      </c>
      <c r="AC123" s="30"/>
      <c r="AD123" s="146">
        <v>1983</v>
      </c>
      <c r="AE123" s="713" t="s">
        <v>99</v>
      </c>
      <c r="AF123" s="713" t="s">
        <v>99</v>
      </c>
      <c r="AG123" s="835" t="e">
        <f t="shared" si="11"/>
        <v>#VALUE!</v>
      </c>
      <c r="AH123" s="713" t="s">
        <v>99</v>
      </c>
      <c r="AI123" s="5">
        <v>504175000</v>
      </c>
      <c r="AJ123" s="714">
        <v>3.3941666666666666</v>
      </c>
      <c r="AK123" s="750">
        <f t="shared" si="9"/>
        <v>1711253979.1666665</v>
      </c>
      <c r="AL123" s="32"/>
      <c r="AM123" s="146">
        <v>1983</v>
      </c>
      <c r="AN123" s="713" t="s">
        <v>99</v>
      </c>
      <c r="AO123" s="713" t="s">
        <v>99</v>
      </c>
      <c r="AP123" s="835" t="e">
        <f t="shared" si="12"/>
        <v>#VALUE!</v>
      </c>
      <c r="AQ123" s="713" t="s">
        <v>99</v>
      </c>
      <c r="AR123" s="5">
        <v>322049000</v>
      </c>
      <c r="AS123" s="714">
        <v>3.581666666666667</v>
      </c>
      <c r="AT123" s="750">
        <f t="shared" si="13"/>
        <v>1153472168.3333335</v>
      </c>
      <c r="AU123" s="667"/>
      <c r="AV123" s="146">
        <v>1983</v>
      </c>
      <c r="AW123" s="5">
        <v>35813000</v>
      </c>
      <c r="AX123" s="291"/>
      <c r="AY123" s="856"/>
      <c r="AZ123" s="857"/>
      <c r="BA123" s="291"/>
      <c r="BB123" s="858"/>
      <c r="BC123" s="291">
        <v>286236000</v>
      </c>
      <c r="BD123" s="149">
        <f t="shared" si="14"/>
        <v>322049000</v>
      </c>
      <c r="BE123" s="757">
        <f t="shared" si="15"/>
        <v>35813000</v>
      </c>
      <c r="BF123" s="147"/>
      <c r="BG123" s="142"/>
      <c r="BH123" s="143"/>
      <c r="BI123" s="146">
        <v>1983</v>
      </c>
      <c r="BJ123" s="5">
        <v>11749000</v>
      </c>
      <c r="BK123" s="5">
        <v>11314000</v>
      </c>
      <c r="BL123" s="715">
        <v>31.7</v>
      </c>
      <c r="BM123" s="5">
        <v>358541000</v>
      </c>
      <c r="BN123" s="717">
        <v>3.72</v>
      </c>
      <c r="BO123" s="730">
        <v>1337029000</v>
      </c>
      <c r="BP123" s="30"/>
      <c r="BQ123" s="146">
        <v>1983</v>
      </c>
      <c r="BR123" s="669" t="s">
        <v>99</v>
      </c>
      <c r="BS123" s="669" t="s">
        <v>99</v>
      </c>
      <c r="BT123" s="713" t="s">
        <v>99</v>
      </c>
      <c r="BU123" s="5">
        <v>322728000</v>
      </c>
      <c r="BV123" s="714">
        <v>3.7124999999999999</v>
      </c>
      <c r="BW123" s="753">
        <f t="shared" si="16"/>
        <v>1198127700</v>
      </c>
      <c r="BX123" s="152"/>
      <c r="BY123" s="146">
        <v>1983</v>
      </c>
      <c r="BZ123" s="5">
        <v>2565000</v>
      </c>
      <c r="CA123" s="5">
        <v>2492000</v>
      </c>
      <c r="CB123" s="715">
        <v>29.3</v>
      </c>
      <c r="CC123" s="291">
        <v>72979000</v>
      </c>
      <c r="CD123" s="717">
        <v>3.98</v>
      </c>
      <c r="CE123" s="785">
        <v>292418000</v>
      </c>
      <c r="CF123" s="153"/>
      <c r="CG123" s="144"/>
      <c r="CH123" s="145"/>
    </row>
    <row r="124" spans="1:86" s="18" customFormat="1" ht="14.4" x14ac:dyDescent="0.3">
      <c r="A124" s="146">
        <v>1984</v>
      </c>
      <c r="B124" s="5">
        <v>79213000</v>
      </c>
      <c r="C124" s="5">
        <v>66928000</v>
      </c>
      <c r="D124" s="835">
        <f t="shared" ref="D124:D157" si="17">C124/B124</f>
        <v>0.84491182002954057</v>
      </c>
      <c r="E124" s="715">
        <v>38.799999999999997</v>
      </c>
      <c r="F124" s="5">
        <v>2594777000</v>
      </c>
      <c r="G124" s="717">
        <v>3.39</v>
      </c>
      <c r="H124" s="718">
        <v>8771507000</v>
      </c>
      <c r="I124" s="147"/>
      <c r="J124" s="148"/>
      <c r="K124" s="140"/>
      <c r="L124" s="146">
        <v>1984</v>
      </c>
      <c r="M124" s="5">
        <v>63419000</v>
      </c>
      <c r="N124" s="5">
        <v>51513000</v>
      </c>
      <c r="O124" s="835">
        <f t="shared" si="10"/>
        <v>0.8122644633311783</v>
      </c>
      <c r="P124" s="715">
        <v>40</v>
      </c>
      <c r="Q124" s="5">
        <v>2060266000</v>
      </c>
      <c r="R124" s="717">
        <v>3.32</v>
      </c>
      <c r="S124" s="719">
        <v>6864487000</v>
      </c>
      <c r="T124" s="30"/>
      <c r="U124" s="146">
        <v>1984</v>
      </c>
      <c r="V124" s="669" t="s">
        <v>99</v>
      </c>
      <c r="W124" s="669" t="s">
        <v>99</v>
      </c>
      <c r="X124" s="669" t="s">
        <v>99</v>
      </c>
      <c r="Y124" s="713" t="s">
        <v>99</v>
      </c>
      <c r="Z124" s="5">
        <v>1250597000</v>
      </c>
      <c r="AA124" s="714">
        <v>3.315666666666667</v>
      </c>
      <c r="AB124" s="750">
        <f t="shared" si="8"/>
        <v>4146562786.3333335</v>
      </c>
      <c r="AC124" s="30"/>
      <c r="AD124" s="146">
        <v>1984</v>
      </c>
      <c r="AE124" s="713" t="s">
        <v>99</v>
      </c>
      <c r="AF124" s="713" t="s">
        <v>99</v>
      </c>
      <c r="AG124" s="835" t="e">
        <f t="shared" si="11"/>
        <v>#VALUE!</v>
      </c>
      <c r="AH124" s="713" t="s">
        <v>99</v>
      </c>
      <c r="AI124" s="5">
        <v>531370000</v>
      </c>
      <c r="AJ124" s="714">
        <v>3.337499999999999</v>
      </c>
      <c r="AK124" s="750">
        <f t="shared" si="9"/>
        <v>1773447374.9999995</v>
      </c>
      <c r="AL124" s="32"/>
      <c r="AM124" s="146">
        <v>1984</v>
      </c>
      <c r="AN124" s="713" t="s">
        <v>99</v>
      </c>
      <c r="AO124" s="713" t="s">
        <v>99</v>
      </c>
      <c r="AP124" s="835" t="e">
        <f t="shared" si="12"/>
        <v>#VALUE!</v>
      </c>
      <c r="AQ124" s="713" t="s">
        <v>99</v>
      </c>
      <c r="AR124" s="5"/>
      <c r="AS124" s="714">
        <v>3.4358333333333331</v>
      </c>
      <c r="AT124" s="752" t="s">
        <v>99</v>
      </c>
      <c r="AU124" s="667"/>
      <c r="AV124" s="146">
        <v>1984</v>
      </c>
      <c r="AW124" s="5">
        <v>22271000</v>
      </c>
      <c r="AX124" s="291"/>
      <c r="AY124" s="856"/>
      <c r="AZ124" s="857"/>
      <c r="BA124" s="291"/>
      <c r="BB124" s="858"/>
      <c r="BC124" s="291">
        <v>278299000</v>
      </c>
      <c r="BD124" s="149" t="s">
        <v>493</v>
      </c>
      <c r="BE124" s="860" t="s">
        <v>493</v>
      </c>
      <c r="BF124" s="147"/>
      <c r="BG124" s="142"/>
      <c r="BH124" s="143"/>
      <c r="BI124" s="146">
        <v>1984</v>
      </c>
      <c r="BJ124" s="5">
        <v>12517000</v>
      </c>
      <c r="BK124" s="5">
        <v>12196000</v>
      </c>
      <c r="BL124" s="715">
        <v>35.299999999999997</v>
      </c>
      <c r="BM124" s="5">
        <v>431072000</v>
      </c>
      <c r="BN124" s="717">
        <v>3.53</v>
      </c>
      <c r="BO124" s="730">
        <v>1512885000</v>
      </c>
      <c r="BP124" s="30"/>
      <c r="BQ124" s="146">
        <v>1984</v>
      </c>
      <c r="BR124" s="669" t="s">
        <v>99</v>
      </c>
      <c r="BS124" s="669" t="s">
        <v>99</v>
      </c>
      <c r="BT124" s="713" t="s">
        <v>99</v>
      </c>
      <c r="BU124" s="5">
        <v>408801000</v>
      </c>
      <c r="BV124" s="714">
        <v>3.535833333333334</v>
      </c>
      <c r="BW124" s="753">
        <f t="shared" si="16"/>
        <v>1445452202.5000002</v>
      </c>
      <c r="BX124" s="152"/>
      <c r="BY124" s="146">
        <v>1984</v>
      </c>
      <c r="BZ124" s="5">
        <v>3277000</v>
      </c>
      <c r="CA124" s="5">
        <v>3219000</v>
      </c>
      <c r="CB124" s="715">
        <v>32.1</v>
      </c>
      <c r="CC124" s="291">
        <v>103439000</v>
      </c>
      <c r="CD124" s="717">
        <v>3.75</v>
      </c>
      <c r="CE124" s="785">
        <v>394135000</v>
      </c>
      <c r="CF124" s="153"/>
      <c r="CG124" s="144"/>
      <c r="CH124" s="145"/>
    </row>
    <row r="125" spans="1:86" s="18" customFormat="1" ht="14.4" x14ac:dyDescent="0.3">
      <c r="A125" s="146">
        <v>1985</v>
      </c>
      <c r="B125" s="5">
        <v>75535000</v>
      </c>
      <c r="C125" s="5">
        <v>64704000</v>
      </c>
      <c r="D125" s="835">
        <f t="shared" si="17"/>
        <v>0.85660951876613489</v>
      </c>
      <c r="E125" s="715">
        <v>37.5</v>
      </c>
      <c r="F125" s="5">
        <v>2424115000</v>
      </c>
      <c r="G125" s="717">
        <v>3.08</v>
      </c>
      <c r="H125" s="718">
        <v>7371211000</v>
      </c>
      <c r="I125" s="147"/>
      <c r="J125" s="148"/>
      <c r="K125" s="140"/>
      <c r="L125" s="146">
        <v>1985</v>
      </c>
      <c r="M125" s="5">
        <v>57712000</v>
      </c>
      <c r="N125" s="5">
        <v>47923000</v>
      </c>
      <c r="O125" s="835">
        <f t="shared" si="10"/>
        <v>0.8303818963127253</v>
      </c>
      <c r="P125" s="715">
        <v>38.1</v>
      </c>
      <c r="Q125" s="5">
        <v>1826625000</v>
      </c>
      <c r="R125" s="717">
        <v>2.98</v>
      </c>
      <c r="S125" s="719">
        <v>5426601000</v>
      </c>
      <c r="T125" s="30"/>
      <c r="U125" s="146">
        <v>1985</v>
      </c>
      <c r="V125" s="669" t="s">
        <v>99</v>
      </c>
      <c r="W125" s="669" t="s">
        <v>99</v>
      </c>
      <c r="X125" s="669" t="s">
        <v>99</v>
      </c>
      <c r="Y125" s="713" t="s">
        <v>99</v>
      </c>
      <c r="Z125" s="5">
        <v>1230075000</v>
      </c>
      <c r="AA125" s="714">
        <v>2.9174583333333337</v>
      </c>
      <c r="AB125" s="750">
        <f t="shared" si="8"/>
        <v>3588692559.3750005</v>
      </c>
      <c r="AC125" s="30"/>
      <c r="AD125" s="146">
        <v>1985</v>
      </c>
      <c r="AE125" s="713" t="s">
        <v>99</v>
      </c>
      <c r="AF125" s="713" t="s">
        <v>99</v>
      </c>
      <c r="AG125" s="835" t="e">
        <f t="shared" si="11"/>
        <v>#VALUE!</v>
      </c>
      <c r="AH125" s="713" t="s">
        <v>99</v>
      </c>
      <c r="AI125" s="5">
        <v>367427000</v>
      </c>
      <c r="AJ125" s="714">
        <v>3.043333333333333</v>
      </c>
      <c r="AK125" s="750">
        <f t="shared" si="9"/>
        <v>1118202836.6666665</v>
      </c>
      <c r="AL125" s="32"/>
      <c r="AM125" s="146">
        <v>1985</v>
      </c>
      <c r="AN125" s="713" t="s">
        <v>99</v>
      </c>
      <c r="AO125" s="713" t="s">
        <v>99</v>
      </c>
      <c r="AP125" s="835" t="e">
        <f t="shared" si="12"/>
        <v>#VALUE!</v>
      </c>
      <c r="AQ125" s="713" t="s">
        <v>99</v>
      </c>
      <c r="AR125" s="5"/>
      <c r="AS125" s="714">
        <v>3.3391666666666673</v>
      </c>
      <c r="AT125" s="752" t="s">
        <v>99</v>
      </c>
      <c r="AU125" s="667"/>
      <c r="AV125" s="146">
        <v>1985</v>
      </c>
      <c r="AW125" s="5">
        <v>24775000</v>
      </c>
      <c r="AX125" s="291"/>
      <c r="AY125" s="856"/>
      <c r="AZ125" s="857"/>
      <c r="BA125" s="291"/>
      <c r="BB125" s="858"/>
      <c r="BC125" s="291">
        <v>229123000</v>
      </c>
      <c r="BD125" s="149" t="s">
        <v>493</v>
      </c>
      <c r="BE125" s="860" t="s">
        <v>493</v>
      </c>
      <c r="BF125" s="147"/>
      <c r="BG125" s="142"/>
      <c r="BH125" s="143"/>
      <c r="BI125" s="146">
        <v>1985</v>
      </c>
      <c r="BJ125" s="5">
        <v>14616000</v>
      </c>
      <c r="BK125" s="5">
        <v>13687000</v>
      </c>
      <c r="BL125" s="715">
        <v>35.4</v>
      </c>
      <c r="BM125" s="5">
        <v>484980000</v>
      </c>
      <c r="BN125" s="717">
        <v>3.38</v>
      </c>
      <c r="BO125" s="730">
        <v>1582574000</v>
      </c>
      <c r="BP125" s="30"/>
      <c r="BQ125" s="146">
        <v>1985</v>
      </c>
      <c r="BR125" s="669" t="s">
        <v>99</v>
      </c>
      <c r="BS125" s="669" t="s">
        <v>99</v>
      </c>
      <c r="BT125" s="713" t="s">
        <v>99</v>
      </c>
      <c r="BU125" s="5">
        <v>460205000</v>
      </c>
      <c r="BV125" s="714">
        <v>3.4166666666666661</v>
      </c>
      <c r="BW125" s="753">
        <f t="shared" si="16"/>
        <v>1572367083.333333</v>
      </c>
      <c r="BX125" s="152"/>
      <c r="BY125" s="146">
        <v>1985</v>
      </c>
      <c r="BZ125" s="5">
        <v>3207000</v>
      </c>
      <c r="CA125" s="5">
        <v>3094000</v>
      </c>
      <c r="CB125" s="715">
        <v>36.4</v>
      </c>
      <c r="CC125" s="291">
        <v>112510000</v>
      </c>
      <c r="CD125" s="717">
        <v>3.22</v>
      </c>
      <c r="CE125" s="785">
        <v>362036000</v>
      </c>
      <c r="CF125" s="153"/>
      <c r="CG125" s="144"/>
      <c r="CH125" s="145"/>
    </row>
    <row r="126" spans="1:86" s="18" customFormat="1" ht="14.4" x14ac:dyDescent="0.3">
      <c r="A126" s="146">
        <v>1986</v>
      </c>
      <c r="B126" s="5">
        <v>71998000</v>
      </c>
      <c r="C126" s="5">
        <v>60688000</v>
      </c>
      <c r="D126" s="835">
        <f t="shared" si="17"/>
        <v>0.84291230311953114</v>
      </c>
      <c r="E126" s="715">
        <v>34.4</v>
      </c>
      <c r="F126" s="5">
        <v>2090570000</v>
      </c>
      <c r="G126" s="717">
        <v>2.42</v>
      </c>
      <c r="H126" s="718">
        <v>5041888000</v>
      </c>
      <c r="I126" s="147"/>
      <c r="J126" s="148"/>
      <c r="K126" s="140"/>
      <c r="L126" s="146">
        <v>1986</v>
      </c>
      <c r="M126" s="5">
        <v>53895000</v>
      </c>
      <c r="N126" s="5">
        <v>43170000</v>
      </c>
      <c r="O126" s="835">
        <f t="shared" si="10"/>
        <v>0.80100194823267468</v>
      </c>
      <c r="P126" s="715">
        <v>35.200000000000003</v>
      </c>
      <c r="Q126" s="5">
        <v>1520433000</v>
      </c>
      <c r="R126" s="717">
        <v>2.33</v>
      </c>
      <c r="S126" s="719">
        <v>3580879000</v>
      </c>
      <c r="T126" s="30"/>
      <c r="U126" s="146">
        <v>1986</v>
      </c>
      <c r="V126" s="735">
        <v>36300000</v>
      </c>
      <c r="W126" s="735">
        <v>28600000</v>
      </c>
      <c r="X126" s="835">
        <f t="shared" ref="X126:X157" si="18">W126/V126</f>
        <v>0.78787878787878785</v>
      </c>
      <c r="Y126" s="713">
        <v>35.629370629370626</v>
      </c>
      <c r="Z126" s="5">
        <v>1017231000</v>
      </c>
      <c r="AA126" s="714">
        <v>2.3243333333333331</v>
      </c>
      <c r="AB126" s="750">
        <f t="shared" si="8"/>
        <v>2364383921</v>
      </c>
      <c r="AC126" s="30"/>
      <c r="AD126" s="146">
        <v>1986</v>
      </c>
      <c r="AE126" s="735">
        <v>9000000</v>
      </c>
      <c r="AF126" s="735">
        <v>7600000</v>
      </c>
      <c r="AG126" s="835">
        <f t="shared" si="11"/>
        <v>0.84444444444444444</v>
      </c>
      <c r="AH126" s="713">
        <v>46.05263157894737</v>
      </c>
      <c r="AI126" s="5">
        <v>291985000</v>
      </c>
      <c r="AJ126" s="714">
        <v>2.5775000000000001</v>
      </c>
      <c r="AK126" s="750">
        <f t="shared" si="9"/>
        <v>752591337.5</v>
      </c>
      <c r="AL126" s="32"/>
      <c r="AM126" s="146">
        <v>1986</v>
      </c>
      <c r="AN126" s="735" t="s">
        <v>99</v>
      </c>
      <c r="AO126" s="735" t="s">
        <v>99</v>
      </c>
      <c r="AP126" s="835" t="e">
        <f t="shared" si="12"/>
        <v>#VALUE!</v>
      </c>
      <c r="AQ126" s="713" t="s">
        <v>99</v>
      </c>
      <c r="AR126" s="5">
        <v>232030000</v>
      </c>
      <c r="AS126" s="714">
        <v>2.585</v>
      </c>
      <c r="AT126" s="750">
        <f t="shared" si="13"/>
        <v>599797550</v>
      </c>
      <c r="AU126" s="667"/>
      <c r="AV126" s="146">
        <v>1986</v>
      </c>
      <c r="AW126" s="5">
        <v>20813000</v>
      </c>
      <c r="AX126" s="291"/>
      <c r="AY126" s="856"/>
      <c r="AZ126" s="857"/>
      <c r="BA126" s="291"/>
      <c r="BB126" s="858"/>
      <c r="BC126" s="291">
        <v>211217000</v>
      </c>
      <c r="BD126" s="149">
        <f t="shared" si="14"/>
        <v>232030000</v>
      </c>
      <c r="BE126" s="757">
        <f t="shared" si="15"/>
        <v>20813000</v>
      </c>
      <c r="BF126" s="147"/>
      <c r="BG126" s="142"/>
      <c r="BH126" s="143"/>
      <c r="BI126" s="146">
        <v>1986</v>
      </c>
      <c r="BJ126" s="5">
        <v>15109000</v>
      </c>
      <c r="BK126" s="5">
        <v>14641000</v>
      </c>
      <c r="BL126" s="715">
        <v>32.299999999999997</v>
      </c>
      <c r="BM126" s="5">
        <v>472230000</v>
      </c>
      <c r="BN126" s="717">
        <v>2.54</v>
      </c>
      <c r="BO126" s="730">
        <v>1189733000</v>
      </c>
      <c r="BP126" s="32"/>
      <c r="BQ126" s="146">
        <v>1986</v>
      </c>
      <c r="BR126" s="291">
        <v>13300000</v>
      </c>
      <c r="BS126" s="291">
        <v>13000000</v>
      </c>
      <c r="BT126" s="713">
        <v>33.153846153846153</v>
      </c>
      <c r="BU126" s="5">
        <v>451417000</v>
      </c>
      <c r="BV126" s="714">
        <v>2.5550000000000002</v>
      </c>
      <c r="BW126" s="753">
        <f>BU126*BV126</f>
        <v>1153370435</v>
      </c>
      <c r="BX126" s="153"/>
      <c r="BY126" s="146">
        <v>1986</v>
      </c>
      <c r="BZ126" s="5">
        <v>2994000</v>
      </c>
      <c r="CA126" s="5">
        <v>2877000</v>
      </c>
      <c r="CB126" s="715">
        <v>34</v>
      </c>
      <c r="CC126" s="291">
        <v>97907000</v>
      </c>
      <c r="CD126" s="717">
        <v>2.7</v>
      </c>
      <c r="CE126" s="785">
        <v>271276000</v>
      </c>
      <c r="CF126" s="153"/>
      <c r="CG126" s="144"/>
      <c r="CH126" s="145"/>
    </row>
    <row r="127" spans="1:86" s="18" customFormat="1" ht="14.4" x14ac:dyDescent="0.3">
      <c r="A127" s="146">
        <v>1987</v>
      </c>
      <c r="B127" s="5">
        <v>65829000</v>
      </c>
      <c r="C127" s="5">
        <v>55945000</v>
      </c>
      <c r="D127" s="835">
        <f t="shared" si="17"/>
        <v>0.84985340807243004</v>
      </c>
      <c r="E127" s="715">
        <v>37.700000000000003</v>
      </c>
      <c r="F127" s="5">
        <v>2107685000</v>
      </c>
      <c r="G127" s="717">
        <v>2.57</v>
      </c>
      <c r="H127" s="718">
        <v>5497712000</v>
      </c>
      <c r="I127" s="147"/>
      <c r="J127" s="148"/>
      <c r="K127" s="140"/>
      <c r="L127" s="146">
        <v>1987</v>
      </c>
      <c r="M127" s="5">
        <v>48806000</v>
      </c>
      <c r="N127" s="5">
        <v>39332000</v>
      </c>
      <c r="O127" s="835">
        <f t="shared" si="10"/>
        <v>0.80588452239478747</v>
      </c>
      <c r="P127" s="715">
        <v>39.799999999999997</v>
      </c>
      <c r="Q127" s="5">
        <v>1565381000</v>
      </c>
      <c r="R127" s="717">
        <v>2.4900000000000002</v>
      </c>
      <c r="S127" s="719">
        <v>3962170000</v>
      </c>
      <c r="T127" s="30"/>
      <c r="U127" s="146">
        <v>1987</v>
      </c>
      <c r="V127" s="735">
        <v>39400000</v>
      </c>
      <c r="W127" s="735">
        <v>31500000</v>
      </c>
      <c r="X127" s="835">
        <f t="shared" si="18"/>
        <v>0.79949238578680204</v>
      </c>
      <c r="Y127" s="713">
        <v>32.285714285714285</v>
      </c>
      <c r="Z127" s="5">
        <v>1019204000</v>
      </c>
      <c r="AA127" s="714">
        <v>2.5372500000000002</v>
      </c>
      <c r="AB127" s="750">
        <f t="shared" si="8"/>
        <v>2585975349</v>
      </c>
      <c r="AC127" s="30"/>
      <c r="AD127" s="146">
        <v>1987</v>
      </c>
      <c r="AE127" s="735">
        <v>10100000</v>
      </c>
      <c r="AF127" s="735">
        <v>7700000</v>
      </c>
      <c r="AG127" s="835">
        <f t="shared" si="11"/>
        <v>0.76237623762376239</v>
      </c>
      <c r="AH127" s="713">
        <v>37.922077922077918</v>
      </c>
      <c r="AI127" s="5">
        <v>349453000</v>
      </c>
      <c r="AJ127" s="714">
        <v>2.7449999999999997</v>
      </c>
      <c r="AK127" s="750">
        <f t="shared" si="9"/>
        <v>959248484.99999988</v>
      </c>
      <c r="AL127" s="32"/>
      <c r="AM127" s="146">
        <v>1987</v>
      </c>
      <c r="AN127" s="735" t="s">
        <v>99</v>
      </c>
      <c r="AO127" s="735" t="s">
        <v>99</v>
      </c>
      <c r="AP127" s="835" t="e">
        <f t="shared" si="12"/>
        <v>#VALUE!</v>
      </c>
      <c r="AQ127" s="713" t="s">
        <v>99</v>
      </c>
      <c r="AR127" s="5">
        <v>215833000</v>
      </c>
      <c r="AS127" s="714">
        <v>2.7358333333333333</v>
      </c>
      <c r="AT127" s="750">
        <f t="shared" si="13"/>
        <v>590483115.83333337</v>
      </c>
      <c r="AU127" s="667"/>
      <c r="AV127" s="146">
        <v>1987</v>
      </c>
      <c r="AW127" s="5">
        <v>19109000</v>
      </c>
      <c r="AX127" s="291"/>
      <c r="AY127" s="856"/>
      <c r="AZ127" s="857"/>
      <c r="BA127" s="291"/>
      <c r="BB127" s="858"/>
      <c r="BC127" s="291">
        <v>196724000</v>
      </c>
      <c r="BD127" s="149">
        <f t="shared" si="14"/>
        <v>215833000</v>
      </c>
      <c r="BE127" s="757">
        <f t="shared" si="15"/>
        <v>19109000</v>
      </c>
      <c r="BF127" s="147"/>
      <c r="BG127" s="142"/>
      <c r="BH127" s="143"/>
      <c r="BI127" s="146">
        <v>1987</v>
      </c>
      <c r="BJ127" s="5">
        <v>13682000</v>
      </c>
      <c r="BK127" s="5">
        <v>13334000</v>
      </c>
      <c r="BL127" s="715">
        <v>33.700000000000003</v>
      </c>
      <c r="BM127" s="5">
        <v>449687000</v>
      </c>
      <c r="BN127" s="717">
        <v>2.62</v>
      </c>
      <c r="BO127" s="730">
        <v>1222989000</v>
      </c>
      <c r="BP127" s="32"/>
      <c r="BQ127" s="146">
        <v>1987</v>
      </c>
      <c r="BR127" s="291">
        <v>14600000</v>
      </c>
      <c r="BS127" s="291">
        <v>14150000</v>
      </c>
      <c r="BT127" s="713">
        <v>31.872791519434628</v>
      </c>
      <c r="BU127" s="5">
        <v>430578000</v>
      </c>
      <c r="BV127" s="714">
        <v>2.648333333333333</v>
      </c>
      <c r="BW127" s="753">
        <f t="shared" ref="BW127:BW155" si="19">BU127*BV127</f>
        <v>1140314069.9999998</v>
      </c>
      <c r="BX127" s="153"/>
      <c r="BY127" s="146">
        <v>1987</v>
      </c>
      <c r="BZ127" s="5">
        <v>3341000</v>
      </c>
      <c r="CA127" s="5">
        <v>3279000</v>
      </c>
      <c r="CB127" s="715">
        <v>28.2</v>
      </c>
      <c r="CC127" s="291">
        <v>92617000</v>
      </c>
      <c r="CD127" s="717">
        <v>3.18</v>
      </c>
      <c r="CE127" s="785">
        <v>312553000</v>
      </c>
      <c r="CF127" s="153"/>
      <c r="CG127" s="144"/>
      <c r="CH127" s="145"/>
    </row>
    <row r="128" spans="1:86" s="18" customFormat="1" ht="14.4" x14ac:dyDescent="0.3">
      <c r="A128" s="146">
        <v>1988</v>
      </c>
      <c r="B128" s="5">
        <v>65529000</v>
      </c>
      <c r="C128" s="5">
        <v>53189000</v>
      </c>
      <c r="D128" s="835">
        <f t="shared" si="17"/>
        <v>0.81168642890933784</v>
      </c>
      <c r="E128" s="715">
        <v>34.1</v>
      </c>
      <c r="F128" s="5">
        <v>1812201000</v>
      </c>
      <c r="G128" s="717">
        <v>3.72</v>
      </c>
      <c r="H128" s="718">
        <v>6683999000</v>
      </c>
      <c r="I128" s="147"/>
      <c r="J128" s="148"/>
      <c r="K128" s="140"/>
      <c r="L128" s="146">
        <v>1988</v>
      </c>
      <c r="M128" s="5">
        <v>48800000</v>
      </c>
      <c r="N128" s="5">
        <v>39800000</v>
      </c>
      <c r="O128" s="835">
        <f t="shared" si="10"/>
        <v>0.81557377049180324</v>
      </c>
      <c r="P128" s="715">
        <v>39.200000000000003</v>
      </c>
      <c r="Q128" s="5">
        <v>1561910000</v>
      </c>
      <c r="R128" s="717">
        <v>3.65</v>
      </c>
      <c r="S128" s="719">
        <v>5684359000</v>
      </c>
      <c r="T128" s="30"/>
      <c r="U128" s="146">
        <v>1988</v>
      </c>
      <c r="V128" s="735">
        <v>34400000</v>
      </c>
      <c r="W128" s="735">
        <v>26800000</v>
      </c>
      <c r="X128" s="835">
        <f t="shared" si="18"/>
        <v>0.77906976744186052</v>
      </c>
      <c r="Y128" s="713">
        <v>32.910447761194028</v>
      </c>
      <c r="Z128" s="5">
        <v>881883000</v>
      </c>
      <c r="AA128" s="714">
        <v>3.7499999999999996</v>
      </c>
      <c r="AB128" s="750">
        <f t="shared" si="8"/>
        <v>3307061249.9999995</v>
      </c>
      <c r="AC128" s="30"/>
      <c r="AD128" s="146">
        <v>1988</v>
      </c>
      <c r="AE128" s="735">
        <v>10900000</v>
      </c>
      <c r="AF128" s="735">
        <v>9600000</v>
      </c>
      <c r="AG128" s="835">
        <f t="shared" si="11"/>
        <v>0.88073394495412849</v>
      </c>
      <c r="AH128" s="713">
        <v>49.166666666666671</v>
      </c>
      <c r="AI128" s="5">
        <v>472662000</v>
      </c>
      <c r="AJ128" s="714">
        <v>3.8191666666666664</v>
      </c>
      <c r="AK128" s="750">
        <f t="shared" si="9"/>
        <v>1805174954.9999998</v>
      </c>
      <c r="AL128" s="32"/>
      <c r="AM128" s="146">
        <v>1988</v>
      </c>
      <c r="AN128" s="735" t="s">
        <v>99</v>
      </c>
      <c r="AO128" s="735" t="s">
        <v>99</v>
      </c>
      <c r="AP128" s="835" t="e">
        <f t="shared" si="12"/>
        <v>#VALUE!</v>
      </c>
      <c r="AQ128" s="713" t="s">
        <v>99</v>
      </c>
      <c r="AR128" s="5">
        <v>231623000</v>
      </c>
      <c r="AS128" s="714">
        <v>4.1291666666666664</v>
      </c>
      <c r="AT128" s="750">
        <f t="shared" si="13"/>
        <v>956409970.83333325</v>
      </c>
      <c r="AU128" s="667"/>
      <c r="AV128" s="146">
        <v>1988</v>
      </c>
      <c r="AW128" s="5">
        <v>24258000</v>
      </c>
      <c r="AX128" s="291"/>
      <c r="AY128" s="856"/>
      <c r="AZ128" s="857"/>
      <c r="BA128" s="291"/>
      <c r="BB128" s="858"/>
      <c r="BC128" s="291">
        <v>207365000</v>
      </c>
      <c r="BD128" s="149">
        <f t="shared" si="14"/>
        <v>231623000</v>
      </c>
      <c r="BE128" s="757">
        <f t="shared" si="15"/>
        <v>24258000</v>
      </c>
      <c r="BF128" s="147"/>
      <c r="BG128" s="142"/>
      <c r="BH128" s="143"/>
      <c r="BI128" s="146">
        <v>1988</v>
      </c>
      <c r="BJ128" s="5">
        <v>13393000</v>
      </c>
      <c r="BK128" s="5">
        <v>10542000</v>
      </c>
      <c r="BL128" s="715">
        <v>19.5</v>
      </c>
      <c r="BM128" s="5">
        <v>205460000</v>
      </c>
      <c r="BN128" s="717">
        <v>3.77</v>
      </c>
      <c r="BO128" s="730">
        <v>795717000</v>
      </c>
      <c r="BP128" s="32"/>
      <c r="BQ128" s="146">
        <v>1988</v>
      </c>
      <c r="BR128" s="291">
        <v>13000000</v>
      </c>
      <c r="BS128" s="291">
        <v>10150000</v>
      </c>
      <c r="BT128" s="713">
        <v>17.832512315270936</v>
      </c>
      <c r="BU128" s="5">
        <v>181202000</v>
      </c>
      <c r="BV128" s="714">
        <v>3.7933333333333334</v>
      </c>
      <c r="BW128" s="753">
        <f t="shared" si="19"/>
        <v>687359586.66666675</v>
      </c>
      <c r="BX128" s="153"/>
      <c r="BY128" s="146">
        <v>1988</v>
      </c>
      <c r="BZ128" s="5">
        <v>3336000</v>
      </c>
      <c r="CA128" s="5">
        <v>2847000</v>
      </c>
      <c r="CB128" s="715">
        <v>15.7</v>
      </c>
      <c r="CC128" s="291">
        <v>44831000</v>
      </c>
      <c r="CD128" s="717">
        <v>4.7</v>
      </c>
      <c r="CE128" s="785">
        <v>203923000</v>
      </c>
      <c r="CF128" s="153"/>
      <c r="CG128" s="144"/>
      <c r="CH128" s="145"/>
    </row>
    <row r="129" spans="1:86" s="18" customFormat="1" ht="14.4" x14ac:dyDescent="0.3">
      <c r="A129" s="146">
        <v>1989</v>
      </c>
      <c r="B129" s="5">
        <v>76615000</v>
      </c>
      <c r="C129" s="5">
        <v>62189000</v>
      </c>
      <c r="D129" s="835">
        <f t="shared" si="17"/>
        <v>0.81170789009984989</v>
      </c>
      <c r="E129" s="715">
        <v>32.700000000000003</v>
      </c>
      <c r="F129" s="5">
        <v>2036618000</v>
      </c>
      <c r="G129" s="717">
        <v>3.72</v>
      </c>
      <c r="H129" s="718">
        <v>7542464000</v>
      </c>
      <c r="I129" s="147"/>
      <c r="J129" s="148"/>
      <c r="K129" s="140"/>
      <c r="L129" s="146">
        <v>1989</v>
      </c>
      <c r="M129" s="5">
        <v>55091000</v>
      </c>
      <c r="N129" s="5">
        <v>41509000</v>
      </c>
      <c r="O129" s="835">
        <f t="shared" si="10"/>
        <v>0.75346245303225567</v>
      </c>
      <c r="P129" s="715">
        <v>35</v>
      </c>
      <c r="Q129" s="5">
        <v>1454642000</v>
      </c>
      <c r="R129" s="717">
        <v>3.78</v>
      </c>
      <c r="S129" s="719">
        <v>5450176000</v>
      </c>
      <c r="T129" s="30"/>
      <c r="U129" s="146">
        <v>1989</v>
      </c>
      <c r="V129" s="735">
        <v>37500000</v>
      </c>
      <c r="W129" s="735">
        <v>26100000</v>
      </c>
      <c r="X129" s="835">
        <f t="shared" si="18"/>
        <v>0.69599999999999995</v>
      </c>
      <c r="Y129" s="713">
        <v>27.241379310344826</v>
      </c>
      <c r="Z129" s="5">
        <v>711040000</v>
      </c>
      <c r="AA129" s="714">
        <v>3.6894999999999993</v>
      </c>
      <c r="AB129" s="750">
        <f t="shared" si="8"/>
        <v>2623382079.9999995</v>
      </c>
      <c r="AC129" s="30"/>
      <c r="AD129" s="146">
        <v>1989</v>
      </c>
      <c r="AE129" s="735">
        <v>13400000</v>
      </c>
      <c r="AF129" s="735">
        <v>12000000</v>
      </c>
      <c r="AG129" s="835">
        <f t="shared" si="11"/>
        <v>0.89552238805970152</v>
      </c>
      <c r="AH129" s="713">
        <v>45.741666666666667</v>
      </c>
      <c r="AI129" s="5">
        <v>548919000</v>
      </c>
      <c r="AJ129" s="714">
        <v>3.7558333333333338</v>
      </c>
      <c r="AK129" s="750">
        <f t="shared" si="9"/>
        <v>2061648277.5000002</v>
      </c>
      <c r="AL129" s="32"/>
      <c r="AM129" s="146">
        <v>1989</v>
      </c>
      <c r="AN129" s="735" t="s">
        <v>99</v>
      </c>
      <c r="AO129" s="735" t="s">
        <v>99</v>
      </c>
      <c r="AP129" s="835" t="e">
        <f t="shared" si="12"/>
        <v>#VALUE!</v>
      </c>
      <c r="AQ129" s="713" t="s">
        <v>99</v>
      </c>
      <c r="AR129" s="5">
        <v>250975000</v>
      </c>
      <c r="AS129" s="714">
        <v>3.8233333333333328</v>
      </c>
      <c r="AT129" s="750">
        <f t="shared" si="13"/>
        <v>959561083.33333325</v>
      </c>
      <c r="AU129" s="667"/>
      <c r="AV129" s="146">
        <v>1989</v>
      </c>
      <c r="AW129" s="5">
        <v>56292000</v>
      </c>
      <c r="AX129" s="291"/>
      <c r="AY129" s="856"/>
      <c r="AZ129" s="857"/>
      <c r="BA129" s="291"/>
      <c r="BB129" s="858"/>
      <c r="BC129" s="291">
        <v>194683000</v>
      </c>
      <c r="BD129" s="149">
        <f t="shared" si="14"/>
        <v>250975000</v>
      </c>
      <c r="BE129" s="757">
        <f t="shared" si="15"/>
        <v>56292000</v>
      </c>
      <c r="BF129" s="147"/>
      <c r="BG129" s="142"/>
      <c r="BH129" s="143"/>
      <c r="BI129" s="146">
        <v>1989</v>
      </c>
      <c r="BJ129" s="5">
        <v>17733000</v>
      </c>
      <c r="BK129" s="5">
        <v>17007000</v>
      </c>
      <c r="BL129" s="715">
        <v>28.8</v>
      </c>
      <c r="BM129" s="5">
        <v>489747000</v>
      </c>
      <c r="BN129" s="717">
        <v>3.61</v>
      </c>
      <c r="BO129" s="730">
        <v>1775450000</v>
      </c>
      <c r="BP129" s="32"/>
      <c r="BQ129" s="146">
        <v>1989</v>
      </c>
      <c r="BR129" s="291">
        <v>16500000</v>
      </c>
      <c r="BS129" s="291">
        <v>15900000</v>
      </c>
      <c r="BT129" s="713">
        <v>27.264150943396224</v>
      </c>
      <c r="BU129" s="5">
        <v>433455000</v>
      </c>
      <c r="BV129" s="714">
        <v>3.6066666666666669</v>
      </c>
      <c r="BW129" s="753">
        <f t="shared" si="19"/>
        <v>1563327700</v>
      </c>
      <c r="BX129" s="153"/>
      <c r="BY129" s="146">
        <v>1989</v>
      </c>
      <c r="BZ129" s="5">
        <v>3791000</v>
      </c>
      <c r="CA129" s="5">
        <v>3673000</v>
      </c>
      <c r="CB129" s="715">
        <v>25.1</v>
      </c>
      <c r="CC129" s="291">
        <v>92229000</v>
      </c>
      <c r="CD129" s="717">
        <v>3.46</v>
      </c>
      <c r="CE129" s="785">
        <v>316838000</v>
      </c>
      <c r="CF129" s="153"/>
      <c r="CG129" s="144"/>
      <c r="CH129" s="145"/>
    </row>
    <row r="130" spans="1:86" s="18" customFormat="1" ht="14.4" x14ac:dyDescent="0.3">
      <c r="A130" s="146">
        <v>1990</v>
      </c>
      <c r="B130" s="5">
        <v>77041000</v>
      </c>
      <c r="C130" s="5">
        <v>69103000</v>
      </c>
      <c r="D130" s="835">
        <f t="shared" si="17"/>
        <v>0.89696395425812225</v>
      </c>
      <c r="E130" s="715">
        <v>39.5</v>
      </c>
      <c r="F130" s="5">
        <v>2729778000</v>
      </c>
      <c r="G130" s="717">
        <v>2.61</v>
      </c>
      <c r="H130" s="718">
        <v>7166888000</v>
      </c>
      <c r="I130" s="147"/>
      <c r="J130" s="148"/>
      <c r="K130" s="140"/>
      <c r="L130" s="146">
        <v>1990</v>
      </c>
      <c r="M130" s="5">
        <v>56748000</v>
      </c>
      <c r="N130" s="5">
        <v>49721000</v>
      </c>
      <c r="O130" s="835">
        <f t="shared" si="10"/>
        <v>0.87617184746598997</v>
      </c>
      <c r="P130" s="715">
        <v>40.700000000000003</v>
      </c>
      <c r="Q130" s="5">
        <v>2024224000</v>
      </c>
      <c r="R130" s="717">
        <v>2.62</v>
      </c>
      <c r="S130" s="719">
        <v>5376551000</v>
      </c>
      <c r="T130" s="30"/>
      <c r="U130" s="146">
        <v>1990</v>
      </c>
      <c r="V130" s="735">
        <v>38000000</v>
      </c>
      <c r="W130" s="735">
        <v>32600000</v>
      </c>
      <c r="X130" s="835">
        <f t="shared" si="18"/>
        <v>0.85789473684210527</v>
      </c>
      <c r="Y130" s="713">
        <v>36.674846625766868</v>
      </c>
      <c r="Z130" s="5">
        <v>1195582000</v>
      </c>
      <c r="AA130" s="714">
        <v>2.5245000000000002</v>
      </c>
      <c r="AB130" s="750">
        <f t="shared" si="8"/>
        <v>3018246759</v>
      </c>
      <c r="AC130" s="30"/>
      <c r="AD130" s="146">
        <v>1990</v>
      </c>
      <c r="AE130" s="735">
        <v>14200000</v>
      </c>
      <c r="AF130" s="735">
        <v>12800000</v>
      </c>
      <c r="AG130" s="835">
        <f t="shared" si="11"/>
        <v>0.90140845070422537</v>
      </c>
      <c r="AH130" s="713">
        <v>42.7421875</v>
      </c>
      <c r="AI130" s="5">
        <v>543676000</v>
      </c>
      <c r="AJ130" s="714">
        <v>2.5641666666666665</v>
      </c>
      <c r="AK130" s="750">
        <f t="shared" si="9"/>
        <v>1394075876.6666665</v>
      </c>
      <c r="AL130" s="32"/>
      <c r="AM130" s="146">
        <v>1990</v>
      </c>
      <c r="AN130" s="735" t="s">
        <v>99</v>
      </c>
      <c r="AO130" s="735" t="s">
        <v>99</v>
      </c>
      <c r="AP130" s="835" t="e">
        <f t="shared" si="12"/>
        <v>#VALUE!</v>
      </c>
      <c r="AQ130" s="713" t="s">
        <v>99</v>
      </c>
      <c r="AR130" s="5">
        <v>313412000</v>
      </c>
      <c r="AS130" s="717">
        <v>2.6916666666666664</v>
      </c>
      <c r="AT130" s="750">
        <f t="shared" si="13"/>
        <v>843600633.33333325</v>
      </c>
      <c r="AU130" s="667"/>
      <c r="AV130" s="146">
        <v>1990</v>
      </c>
      <c r="AW130" s="5">
        <v>28446000</v>
      </c>
      <c r="AX130" s="291"/>
      <c r="AY130" s="856"/>
      <c r="AZ130" s="857"/>
      <c r="BA130" s="291"/>
      <c r="BB130" s="858"/>
      <c r="BC130" s="291">
        <v>284966000</v>
      </c>
      <c r="BD130" s="149">
        <f t="shared" si="14"/>
        <v>313412000</v>
      </c>
      <c r="BE130" s="757">
        <f t="shared" si="15"/>
        <v>28446000</v>
      </c>
      <c r="BF130" s="147"/>
      <c r="BG130" s="142"/>
      <c r="BH130" s="143"/>
      <c r="BI130" s="146">
        <v>1990</v>
      </c>
      <c r="BJ130" s="5">
        <v>16723000</v>
      </c>
      <c r="BK130" s="5">
        <v>15875000</v>
      </c>
      <c r="BL130" s="715">
        <v>36.700000000000003</v>
      </c>
      <c r="BM130" s="5">
        <v>583124000</v>
      </c>
      <c r="BN130" s="717">
        <v>2.58</v>
      </c>
      <c r="BO130" s="730">
        <v>1471415000</v>
      </c>
      <c r="BP130" s="32"/>
      <c r="BQ130" s="146">
        <v>1990</v>
      </c>
      <c r="BR130" s="291">
        <v>16200000</v>
      </c>
      <c r="BS130" s="291">
        <v>15400000</v>
      </c>
      <c r="BT130" s="713">
        <v>36.019480519480524</v>
      </c>
      <c r="BU130" s="5">
        <v>554678000</v>
      </c>
      <c r="BV130" s="714">
        <v>2.605</v>
      </c>
      <c r="BW130" s="753">
        <f t="shared" si="19"/>
        <v>1444936190</v>
      </c>
      <c r="BX130" s="153"/>
      <c r="BY130" s="146">
        <v>1990</v>
      </c>
      <c r="BZ130" s="5">
        <v>3570000</v>
      </c>
      <c r="CA130" s="5">
        <v>3507000</v>
      </c>
      <c r="CB130" s="715">
        <v>34.9</v>
      </c>
      <c r="CC130" s="291">
        <v>122430000</v>
      </c>
      <c r="CD130" s="717">
        <v>2.63</v>
      </c>
      <c r="CE130" s="785">
        <v>318922000</v>
      </c>
      <c r="CF130" s="153"/>
      <c r="CG130" s="144"/>
      <c r="CH130" s="145"/>
    </row>
    <row r="131" spans="1:86" s="18" customFormat="1" ht="14.4" x14ac:dyDescent="0.3">
      <c r="A131" s="146">
        <v>1991</v>
      </c>
      <c r="B131" s="5">
        <v>69881000</v>
      </c>
      <c r="C131" s="5">
        <v>57803000</v>
      </c>
      <c r="D131" s="835">
        <f t="shared" si="17"/>
        <v>0.82716332050199626</v>
      </c>
      <c r="E131" s="715">
        <v>34.299999999999997</v>
      </c>
      <c r="F131" s="5">
        <v>1980139000</v>
      </c>
      <c r="G131" s="717">
        <v>3</v>
      </c>
      <c r="H131" s="718">
        <v>5954912000</v>
      </c>
      <c r="I131" s="147"/>
      <c r="J131" s="148"/>
      <c r="K131" s="140"/>
      <c r="L131" s="146">
        <v>1991</v>
      </c>
      <c r="M131" s="5">
        <v>51024000</v>
      </c>
      <c r="N131" s="5">
        <v>39506000</v>
      </c>
      <c r="O131" s="835">
        <f t="shared" si="10"/>
        <v>0.77426309187833176</v>
      </c>
      <c r="P131" s="715">
        <v>34.700000000000003</v>
      </c>
      <c r="Q131" s="5">
        <v>1371617000</v>
      </c>
      <c r="R131" s="717">
        <v>2.92</v>
      </c>
      <c r="S131" s="719">
        <v>4009797000</v>
      </c>
      <c r="T131" s="30"/>
      <c r="U131" s="146">
        <v>1991</v>
      </c>
      <c r="V131" s="735">
        <v>35500000</v>
      </c>
      <c r="W131" s="735">
        <v>27410000</v>
      </c>
      <c r="X131" s="835">
        <f t="shared" si="18"/>
        <v>0.77211267605633804</v>
      </c>
      <c r="Y131" s="713">
        <v>32.863918278000725</v>
      </c>
      <c r="Z131" s="5">
        <v>900791000</v>
      </c>
      <c r="AA131" s="714">
        <v>3.2629583333333336</v>
      </c>
      <c r="AB131" s="750">
        <f t="shared" si="8"/>
        <v>2939243500.041667</v>
      </c>
      <c r="AC131" s="30"/>
      <c r="AD131" s="146">
        <v>1991</v>
      </c>
      <c r="AE131" s="735">
        <v>11400000</v>
      </c>
      <c r="AF131" s="735">
        <v>9500000</v>
      </c>
      <c r="AG131" s="835">
        <f t="shared" si="11"/>
        <v>0.83333333333333337</v>
      </c>
      <c r="AH131" s="713">
        <v>34.231578947368419</v>
      </c>
      <c r="AI131" s="5">
        <v>325151000</v>
      </c>
      <c r="AJ131" s="714">
        <v>3.1508333333333334</v>
      </c>
      <c r="AK131" s="750">
        <f t="shared" si="9"/>
        <v>1024496609.1666666</v>
      </c>
      <c r="AL131" s="32"/>
      <c r="AM131" s="146">
        <v>1991</v>
      </c>
      <c r="AN131" s="735" t="s">
        <v>99</v>
      </c>
      <c r="AO131" s="735" t="s">
        <v>99</v>
      </c>
      <c r="AP131" s="835" t="e">
        <f t="shared" si="12"/>
        <v>#VALUE!</v>
      </c>
      <c r="AQ131" s="713" t="s">
        <v>99</v>
      </c>
      <c r="AR131" s="5">
        <v>219017000</v>
      </c>
      <c r="AS131" s="717">
        <v>3.6083333333333329</v>
      </c>
      <c r="AT131" s="750">
        <f t="shared" si="13"/>
        <v>790286341.66666663</v>
      </c>
      <c r="AU131" s="667"/>
      <c r="AV131" s="146">
        <v>1991</v>
      </c>
      <c r="AW131" s="5">
        <v>73342000</v>
      </c>
      <c r="AX131" s="291"/>
      <c r="AY131" s="856"/>
      <c r="AZ131" s="857"/>
      <c r="BA131" s="291"/>
      <c r="BB131" s="858"/>
      <c r="BC131" s="291">
        <v>145675000</v>
      </c>
      <c r="BD131" s="149">
        <f t="shared" si="14"/>
        <v>219017000</v>
      </c>
      <c r="BE131" s="757">
        <f t="shared" si="15"/>
        <v>73342000</v>
      </c>
      <c r="BF131" s="147"/>
      <c r="BG131" s="142"/>
      <c r="BH131" s="143"/>
      <c r="BI131" s="146">
        <v>1991</v>
      </c>
      <c r="BJ131" s="5">
        <v>15604000</v>
      </c>
      <c r="BK131" s="5">
        <v>15100000</v>
      </c>
      <c r="BL131" s="715">
        <v>33.4</v>
      </c>
      <c r="BM131" s="5">
        <v>504565000</v>
      </c>
      <c r="BN131" s="717">
        <v>3.15</v>
      </c>
      <c r="BO131" s="730">
        <v>1644494000</v>
      </c>
      <c r="BP131" s="32"/>
      <c r="BQ131" s="146">
        <v>1991</v>
      </c>
      <c r="BR131" s="291">
        <v>14000000</v>
      </c>
      <c r="BS131" s="291">
        <v>13540000</v>
      </c>
      <c r="BT131" s="713">
        <v>31.846381093057609</v>
      </c>
      <c r="BU131" s="5">
        <v>431223000</v>
      </c>
      <c r="BV131" s="714">
        <v>3.2475000000000001</v>
      </c>
      <c r="BW131" s="753">
        <f t="shared" si="19"/>
        <v>1400396692.5</v>
      </c>
      <c r="BX131" s="153"/>
      <c r="BY131" s="146">
        <v>1991</v>
      </c>
      <c r="BZ131" s="5">
        <v>3253000</v>
      </c>
      <c r="CA131" s="5">
        <v>3197000</v>
      </c>
      <c r="CB131" s="715">
        <v>32.5</v>
      </c>
      <c r="CC131" s="291">
        <v>103957000</v>
      </c>
      <c r="CD131" s="717">
        <v>2.82</v>
      </c>
      <c r="CE131" s="785">
        <v>300621000</v>
      </c>
      <c r="CF131" s="153"/>
      <c r="CG131" s="144"/>
      <c r="CH131" s="145"/>
    </row>
    <row r="132" spans="1:86" s="18" customFormat="1" ht="14.4" x14ac:dyDescent="0.3">
      <c r="A132" s="146">
        <v>1992</v>
      </c>
      <c r="B132" s="5">
        <v>72219000</v>
      </c>
      <c r="C132" s="5">
        <v>62761000</v>
      </c>
      <c r="D132" s="835">
        <f t="shared" si="17"/>
        <v>0.8690372339689002</v>
      </c>
      <c r="E132" s="715">
        <v>39.299999999999997</v>
      </c>
      <c r="F132" s="5">
        <v>2466798000</v>
      </c>
      <c r="G132" s="717">
        <v>3.24</v>
      </c>
      <c r="H132" s="718">
        <v>8009711000</v>
      </c>
      <c r="I132" s="147"/>
      <c r="J132" s="148"/>
      <c r="K132" s="140"/>
      <c r="L132" s="146">
        <v>1992</v>
      </c>
      <c r="M132" s="5">
        <v>50922000</v>
      </c>
      <c r="N132" s="5">
        <v>42123000</v>
      </c>
      <c r="O132" s="835">
        <f t="shared" si="10"/>
        <v>0.82720631554141633</v>
      </c>
      <c r="P132" s="715">
        <v>38.200000000000003</v>
      </c>
      <c r="Q132" s="5">
        <v>1609284000</v>
      </c>
      <c r="R132" s="717">
        <v>3.24</v>
      </c>
      <c r="S132" s="719">
        <v>5226189000</v>
      </c>
      <c r="T132" s="30"/>
      <c r="U132" s="146">
        <v>1992</v>
      </c>
      <c r="V132" s="735">
        <v>36200000</v>
      </c>
      <c r="W132" s="735">
        <v>29500000</v>
      </c>
      <c r="X132" s="835">
        <f t="shared" si="18"/>
        <v>0.81491712707182318</v>
      </c>
      <c r="Y132" s="713">
        <v>32.786440677966105</v>
      </c>
      <c r="Z132" s="5">
        <v>967220000</v>
      </c>
      <c r="AA132" s="714">
        <v>3.2328333333333332</v>
      </c>
      <c r="AB132" s="750">
        <f t="shared" si="8"/>
        <v>3126861056.6666665</v>
      </c>
      <c r="AC132" s="30"/>
      <c r="AD132" s="146">
        <v>1992</v>
      </c>
      <c r="AE132" s="735">
        <v>10500000</v>
      </c>
      <c r="AF132" s="735">
        <v>8600000</v>
      </c>
      <c r="AG132" s="835">
        <f t="shared" si="11"/>
        <v>0.81904761904761902</v>
      </c>
      <c r="AH132" s="713">
        <v>49.616279069767444</v>
      </c>
      <c r="AI132" s="5">
        <v>426655000</v>
      </c>
      <c r="AJ132" s="714">
        <v>3.2666666666666671</v>
      </c>
      <c r="AK132" s="750">
        <f t="shared" si="9"/>
        <v>1393739666.6666667</v>
      </c>
      <c r="AL132" s="32"/>
      <c r="AM132" s="146">
        <v>1992</v>
      </c>
      <c r="AN132" s="735" t="s">
        <v>99</v>
      </c>
      <c r="AO132" s="735" t="s">
        <v>99</v>
      </c>
      <c r="AP132" s="835" t="e">
        <f t="shared" si="12"/>
        <v>#VALUE!</v>
      </c>
      <c r="AQ132" s="713" t="s">
        <v>99</v>
      </c>
      <c r="AR132" s="5">
        <v>266307000.00000003</v>
      </c>
      <c r="AS132" s="717">
        <v>3.5933333333333333</v>
      </c>
      <c r="AT132" s="750">
        <f t="shared" si="13"/>
        <v>956929820.00000012</v>
      </c>
      <c r="AU132" s="667"/>
      <c r="AV132" s="146">
        <v>1992</v>
      </c>
      <c r="AW132" s="5">
        <v>50898000</v>
      </c>
      <c r="AX132" s="291"/>
      <c r="AY132" s="856"/>
      <c r="AZ132" s="857"/>
      <c r="BA132" s="291"/>
      <c r="BB132" s="858"/>
      <c r="BC132" s="291">
        <v>215409000</v>
      </c>
      <c r="BD132" s="149">
        <f t="shared" si="14"/>
        <v>266307000.00000003</v>
      </c>
      <c r="BE132" s="757">
        <f t="shared" si="15"/>
        <v>50898000.00000003</v>
      </c>
      <c r="BF132" s="147"/>
      <c r="BG132" s="142"/>
      <c r="BH132" s="143"/>
      <c r="BI132" s="146">
        <v>1992</v>
      </c>
      <c r="BJ132" s="5">
        <v>18750000</v>
      </c>
      <c r="BK132" s="5">
        <v>18119000</v>
      </c>
      <c r="BL132" s="715">
        <v>41.8</v>
      </c>
      <c r="BM132" s="5">
        <v>757608000</v>
      </c>
      <c r="BN132" s="717">
        <v>3.29</v>
      </c>
      <c r="BO132" s="730">
        <v>2477024000</v>
      </c>
      <c r="BP132" s="32"/>
      <c r="BQ132" s="146">
        <v>1992</v>
      </c>
      <c r="BR132" s="291">
        <v>17800000</v>
      </c>
      <c r="BS132" s="291">
        <v>17200000</v>
      </c>
      <c r="BT132" s="713">
        <v>41.087209302325583</v>
      </c>
      <c r="BU132" s="5">
        <v>706710000</v>
      </c>
      <c r="BV132" s="714">
        <v>3.3249999999999993</v>
      </c>
      <c r="BW132" s="753">
        <f t="shared" si="19"/>
        <v>2349810749.9999995</v>
      </c>
      <c r="BX132" s="153"/>
      <c r="BY132" s="146">
        <v>1992</v>
      </c>
      <c r="BZ132" s="5">
        <v>2547000</v>
      </c>
      <c r="CA132" s="5">
        <v>2519000</v>
      </c>
      <c r="CB132" s="715">
        <v>39.700000000000003</v>
      </c>
      <c r="CC132" s="291">
        <v>99906000</v>
      </c>
      <c r="CD132" s="717">
        <v>3.05</v>
      </c>
      <c r="CE132" s="785">
        <v>306498000</v>
      </c>
      <c r="CF132" s="153"/>
      <c r="CG132" s="144"/>
      <c r="CH132" s="145"/>
    </row>
    <row r="133" spans="1:86" s="18" customFormat="1" ht="14.4" x14ac:dyDescent="0.3">
      <c r="A133" s="146">
        <v>1993</v>
      </c>
      <c r="B133" s="5">
        <v>72168000</v>
      </c>
      <c r="C133" s="5">
        <v>62712000</v>
      </c>
      <c r="D133" s="835">
        <f t="shared" si="17"/>
        <v>0.8689723977386099</v>
      </c>
      <c r="E133" s="715">
        <v>38.200000000000003</v>
      </c>
      <c r="F133" s="5">
        <v>2396440000</v>
      </c>
      <c r="G133" s="717">
        <v>3.26</v>
      </c>
      <c r="H133" s="718">
        <v>7647527000</v>
      </c>
      <c r="I133" s="147"/>
      <c r="J133" s="148"/>
      <c r="K133" s="140"/>
      <c r="L133" s="146">
        <v>1993</v>
      </c>
      <c r="M133" s="5">
        <v>51587000</v>
      </c>
      <c r="N133" s="5">
        <v>43811000</v>
      </c>
      <c r="O133" s="835">
        <f t="shared" si="10"/>
        <v>0.84926434954542807</v>
      </c>
      <c r="P133" s="715">
        <v>40.200000000000003</v>
      </c>
      <c r="Q133" s="5">
        <v>1760143000</v>
      </c>
      <c r="R133" s="717">
        <v>3.03</v>
      </c>
      <c r="S133" s="719">
        <v>5287607000</v>
      </c>
      <c r="T133" s="30"/>
      <c r="U133" s="146">
        <v>1993</v>
      </c>
      <c r="V133" s="735">
        <v>36300000</v>
      </c>
      <c r="W133" s="735">
        <v>30100000</v>
      </c>
      <c r="X133" s="835">
        <f t="shared" si="18"/>
        <v>0.82920110192837471</v>
      </c>
      <c r="Y133" s="713">
        <v>35.411960132890364</v>
      </c>
      <c r="Z133" s="5">
        <v>1065941000</v>
      </c>
      <c r="AA133" s="714">
        <v>3.1294999999999997</v>
      </c>
      <c r="AB133" s="750">
        <f t="shared" si="8"/>
        <v>3335862359.4999995</v>
      </c>
      <c r="AC133" s="30"/>
      <c r="AD133" s="146">
        <v>1993</v>
      </c>
      <c r="AE133" s="735">
        <v>10700000</v>
      </c>
      <c r="AF133" s="735">
        <v>9300000</v>
      </c>
      <c r="AG133" s="835">
        <f t="shared" si="11"/>
        <v>0.86915887850467288</v>
      </c>
      <c r="AH133" s="713">
        <v>43.1505376344086</v>
      </c>
      <c r="AI133" s="5">
        <v>401326000</v>
      </c>
      <c r="AJ133" s="714">
        <v>3.0241666666666664</v>
      </c>
      <c r="AK133" s="750">
        <f t="shared" si="9"/>
        <v>1213676711.6666665</v>
      </c>
      <c r="AL133" s="32"/>
      <c r="AM133" s="146">
        <v>1993</v>
      </c>
      <c r="AN133" s="735" t="s">
        <v>99</v>
      </c>
      <c r="AO133" s="735" t="s">
        <v>99</v>
      </c>
      <c r="AP133" s="835" t="e">
        <f t="shared" si="12"/>
        <v>#VALUE!</v>
      </c>
      <c r="AQ133" s="713" t="s">
        <v>99</v>
      </c>
      <c r="AR133" s="5">
        <v>346883000</v>
      </c>
      <c r="AS133" s="714">
        <v>3.09</v>
      </c>
      <c r="AT133" s="750">
        <f t="shared" si="13"/>
        <v>1071868470</v>
      </c>
      <c r="AU133" s="667"/>
      <c r="AV133" s="146">
        <v>1993</v>
      </c>
      <c r="AW133" s="5">
        <v>54007000</v>
      </c>
      <c r="AX133" s="291"/>
      <c r="AY133" s="856"/>
      <c r="AZ133" s="857"/>
      <c r="BA133" s="291"/>
      <c r="BB133" s="858"/>
      <c r="BC133" s="291">
        <v>292876000</v>
      </c>
      <c r="BD133" s="149">
        <f t="shared" si="14"/>
        <v>346883000</v>
      </c>
      <c r="BE133" s="757">
        <f t="shared" si="15"/>
        <v>54007000</v>
      </c>
      <c r="BF133" s="147"/>
      <c r="BG133" s="142"/>
      <c r="BH133" s="143"/>
      <c r="BI133" s="146">
        <v>1993</v>
      </c>
      <c r="BJ133" s="5">
        <v>18340000</v>
      </c>
      <c r="BK133" s="5">
        <v>16801000</v>
      </c>
      <c r="BL133" s="715">
        <v>33.700000000000003</v>
      </c>
      <c r="BM133" s="5">
        <v>565821000</v>
      </c>
      <c r="BN133" s="717">
        <v>3.58</v>
      </c>
      <c r="BO133" s="730">
        <v>2035871000</v>
      </c>
      <c r="BP133" s="32"/>
      <c r="BQ133" s="146">
        <v>1993</v>
      </c>
      <c r="BR133" s="291">
        <v>17500000</v>
      </c>
      <c r="BS133" s="291">
        <v>16000000</v>
      </c>
      <c r="BT133" s="713">
        <v>31.987500000000001</v>
      </c>
      <c r="BU133" s="5">
        <v>511814000</v>
      </c>
      <c r="BV133" s="714">
        <v>3.57</v>
      </c>
      <c r="BW133" s="753">
        <f t="shared" si="19"/>
        <v>1827175980</v>
      </c>
      <c r="BX133" s="153"/>
      <c r="BY133" s="146">
        <v>1993</v>
      </c>
      <c r="BZ133" s="5">
        <v>2241000</v>
      </c>
      <c r="CA133" s="5">
        <v>2100000</v>
      </c>
      <c r="CB133" s="715">
        <v>33.6</v>
      </c>
      <c r="CC133" s="291">
        <v>70476000</v>
      </c>
      <c r="CD133" s="717">
        <v>4.4800000000000004</v>
      </c>
      <c r="CE133" s="785">
        <v>324049000</v>
      </c>
      <c r="CF133" s="153"/>
      <c r="CG133" s="144"/>
      <c r="CH133" s="145"/>
    </row>
    <row r="134" spans="1:86" s="18" customFormat="1" ht="14.4" x14ac:dyDescent="0.3">
      <c r="A134" s="146">
        <v>1994</v>
      </c>
      <c r="B134" s="5">
        <v>70349000</v>
      </c>
      <c r="C134" s="5">
        <v>61770000</v>
      </c>
      <c r="D134" s="835">
        <f t="shared" si="17"/>
        <v>0.87805086070875205</v>
      </c>
      <c r="E134" s="715">
        <v>37.6</v>
      </c>
      <c r="F134" s="5">
        <v>2320981000</v>
      </c>
      <c r="G134" s="717">
        <v>3.45</v>
      </c>
      <c r="H134" s="718">
        <v>7968237000</v>
      </c>
      <c r="I134" s="147"/>
      <c r="J134" s="148"/>
      <c r="K134" s="140"/>
      <c r="L134" s="146">
        <v>1994</v>
      </c>
      <c r="M134" s="5">
        <v>49197000</v>
      </c>
      <c r="N134" s="5">
        <v>41355000</v>
      </c>
      <c r="O134" s="835">
        <f t="shared" si="10"/>
        <v>0.84060003658759685</v>
      </c>
      <c r="P134" s="715">
        <v>40.200000000000003</v>
      </c>
      <c r="Q134" s="5">
        <v>1661943000</v>
      </c>
      <c r="R134" s="717">
        <v>3.37</v>
      </c>
      <c r="S134" s="719">
        <v>5578351000</v>
      </c>
      <c r="T134" s="30"/>
      <c r="U134" s="146">
        <v>1994</v>
      </c>
      <c r="V134" s="735">
        <v>34900000</v>
      </c>
      <c r="W134" s="735">
        <v>28700000</v>
      </c>
      <c r="X134" s="835">
        <f t="shared" si="18"/>
        <v>0.82234957020057309</v>
      </c>
      <c r="Y134" s="713">
        <v>33.838362369337979</v>
      </c>
      <c r="Z134" s="5">
        <v>971161000</v>
      </c>
      <c r="AA134" s="714">
        <v>3.4773333333333336</v>
      </c>
      <c r="AB134" s="750">
        <f t="shared" si="8"/>
        <v>3377050517.3333335</v>
      </c>
      <c r="AC134" s="30"/>
      <c r="AD134" s="146">
        <v>1994</v>
      </c>
      <c r="AE134" s="735">
        <v>9900000</v>
      </c>
      <c r="AF134" s="735">
        <v>8500000</v>
      </c>
      <c r="AG134" s="835">
        <f t="shared" si="11"/>
        <v>0.85858585858585856</v>
      </c>
      <c r="AH134" s="713">
        <v>51.083294117647064</v>
      </c>
      <c r="AI134" s="5">
        <v>438204000</v>
      </c>
      <c r="AJ134" s="714">
        <v>3.3683333333333341</v>
      </c>
      <c r="AK134" s="750">
        <f t="shared" si="9"/>
        <v>1476017140.0000002</v>
      </c>
      <c r="AL134" s="32"/>
      <c r="AM134" s="146">
        <v>1994</v>
      </c>
      <c r="AN134" s="735" t="s">
        <v>99</v>
      </c>
      <c r="AO134" s="735" t="s">
        <v>99</v>
      </c>
      <c r="AP134" s="835" t="e">
        <f t="shared" si="12"/>
        <v>#VALUE!</v>
      </c>
      <c r="AQ134" s="713" t="s">
        <v>99</v>
      </c>
      <c r="AR134" s="5">
        <v>299554000</v>
      </c>
      <c r="AS134" s="714">
        <v>3.645</v>
      </c>
      <c r="AT134" s="750">
        <f t="shared" si="13"/>
        <v>1091874330</v>
      </c>
      <c r="AU134" s="667"/>
      <c r="AV134" s="146">
        <v>1994</v>
      </c>
      <c r="AW134" s="5">
        <v>46976000</v>
      </c>
      <c r="AX134" s="291"/>
      <c r="AY134" s="856"/>
      <c r="AZ134" s="857"/>
      <c r="BA134" s="291"/>
      <c r="BB134" s="858"/>
      <c r="BC134" s="291">
        <v>252578000</v>
      </c>
      <c r="BD134" s="149">
        <f t="shared" si="14"/>
        <v>299554000</v>
      </c>
      <c r="BE134" s="757">
        <f t="shared" si="15"/>
        <v>46976000</v>
      </c>
      <c r="BF134" s="147"/>
      <c r="BG134" s="142"/>
      <c r="BH134" s="143"/>
      <c r="BI134" s="146">
        <v>1994</v>
      </c>
      <c r="BJ134" s="5">
        <v>18329000</v>
      </c>
      <c r="BK134" s="5">
        <v>17700000</v>
      </c>
      <c r="BL134" s="715">
        <v>31.8</v>
      </c>
      <c r="BM134" s="5">
        <v>562291000</v>
      </c>
      <c r="BN134" s="717">
        <v>3.42</v>
      </c>
      <c r="BO134" s="730">
        <v>1940845000</v>
      </c>
      <c r="BP134" s="32"/>
      <c r="BQ134" s="146">
        <v>1994</v>
      </c>
      <c r="BR134" s="291">
        <v>17600000</v>
      </c>
      <c r="BS134" s="291">
        <v>17000000</v>
      </c>
      <c r="BT134" s="713">
        <v>30.312647058823533</v>
      </c>
      <c r="BU134" s="5">
        <v>515315000</v>
      </c>
      <c r="BV134" s="714">
        <v>3.4258333333333333</v>
      </c>
      <c r="BW134" s="753">
        <f t="shared" si="19"/>
        <v>1765383304.1666667</v>
      </c>
      <c r="BX134" s="153"/>
      <c r="BY134" s="146">
        <v>1994</v>
      </c>
      <c r="BZ134" s="5">
        <v>2823000</v>
      </c>
      <c r="CA134" s="5">
        <v>2715000</v>
      </c>
      <c r="CB134" s="715">
        <v>35.6</v>
      </c>
      <c r="CC134" s="291">
        <v>96747000</v>
      </c>
      <c r="CD134" s="717">
        <v>4.62</v>
      </c>
      <c r="CE134" s="785">
        <v>449041000</v>
      </c>
      <c r="CF134" s="153"/>
      <c r="CG134" s="144"/>
      <c r="CH134" s="145"/>
    </row>
    <row r="135" spans="1:86" s="18" customFormat="1" ht="14.4" x14ac:dyDescent="0.3">
      <c r="A135" s="146">
        <v>1995</v>
      </c>
      <c r="B135" s="5">
        <v>69031000</v>
      </c>
      <c r="C135" s="5">
        <v>60955000</v>
      </c>
      <c r="D135" s="835">
        <f t="shared" si="17"/>
        <v>0.88300908287580937</v>
      </c>
      <c r="E135" s="715">
        <v>35.799999999999997</v>
      </c>
      <c r="F135" s="5">
        <v>2182708000</v>
      </c>
      <c r="G135" s="717">
        <v>4.55</v>
      </c>
      <c r="H135" s="718">
        <v>9787766000</v>
      </c>
      <c r="I135" s="147"/>
      <c r="J135" s="148"/>
      <c r="K135" s="140"/>
      <c r="L135" s="146">
        <v>1995</v>
      </c>
      <c r="M135" s="5">
        <v>48591000</v>
      </c>
      <c r="N135" s="5">
        <v>40987000</v>
      </c>
      <c r="O135" s="835">
        <f t="shared" si="10"/>
        <v>0.84351011504188023</v>
      </c>
      <c r="P135" s="715">
        <v>37.700000000000003</v>
      </c>
      <c r="Q135" s="5">
        <v>1545303000</v>
      </c>
      <c r="R135" s="717">
        <v>4.41</v>
      </c>
      <c r="S135" s="719">
        <v>6720901000</v>
      </c>
      <c r="T135" s="30"/>
      <c r="U135" s="146">
        <v>1995</v>
      </c>
      <c r="V135" s="735">
        <v>33757000</v>
      </c>
      <c r="W135" s="735">
        <v>27694000</v>
      </c>
      <c r="X135" s="835">
        <f t="shared" si="18"/>
        <v>0.8203928074177208</v>
      </c>
      <c r="Y135" s="713">
        <v>29.790243374016033</v>
      </c>
      <c r="Z135" s="5">
        <v>825011000</v>
      </c>
      <c r="AA135" s="714">
        <v>4.8039999999999994</v>
      </c>
      <c r="AB135" s="750">
        <f t="shared" si="8"/>
        <v>3963352843.9999995</v>
      </c>
      <c r="AC135" s="30"/>
      <c r="AD135" s="146">
        <v>1995</v>
      </c>
      <c r="AE135" s="735">
        <v>10606000</v>
      </c>
      <c r="AF135" s="735">
        <v>9301000</v>
      </c>
      <c r="AG135" s="835">
        <f t="shared" si="11"/>
        <v>0.87695643975108428</v>
      </c>
      <c r="AH135" s="713">
        <v>48.980539726911083</v>
      </c>
      <c r="AI135" s="5">
        <v>455568000</v>
      </c>
      <c r="AJ135" s="714">
        <v>4.415</v>
      </c>
      <c r="AK135" s="750">
        <f t="shared" si="9"/>
        <v>2011332720</v>
      </c>
      <c r="AL135" s="32"/>
      <c r="AM135" s="146">
        <v>1995</v>
      </c>
      <c r="AN135" s="735" t="s">
        <v>99</v>
      </c>
      <c r="AO135" s="735" t="s">
        <v>99</v>
      </c>
      <c r="AP135" s="835" t="e">
        <f t="shared" si="12"/>
        <v>#VALUE!</v>
      </c>
      <c r="AQ135" s="713" t="s">
        <v>99</v>
      </c>
      <c r="AR135" s="5">
        <v>325054000</v>
      </c>
      <c r="AS135" s="714">
        <v>4.6800000000000006</v>
      </c>
      <c r="AT135" s="750">
        <f t="shared" si="13"/>
        <v>1521252720.0000002</v>
      </c>
      <c r="AU135" s="667"/>
      <c r="AV135" s="146">
        <v>1995</v>
      </c>
      <c r="AW135" s="5">
        <v>60330000</v>
      </c>
      <c r="AX135" s="291"/>
      <c r="AY135" s="856"/>
      <c r="AZ135" s="857"/>
      <c r="BA135" s="291"/>
      <c r="BB135" s="858"/>
      <c r="BC135" s="291">
        <v>264724000</v>
      </c>
      <c r="BD135" s="149">
        <f t="shared" si="14"/>
        <v>325054000</v>
      </c>
      <c r="BE135" s="757">
        <f t="shared" si="15"/>
        <v>60330000</v>
      </c>
      <c r="BF135" s="147"/>
      <c r="BG135" s="142"/>
      <c r="BH135" s="143"/>
      <c r="BI135" s="146">
        <v>1995</v>
      </c>
      <c r="BJ135" s="5">
        <v>17004000</v>
      </c>
      <c r="BK135" s="5">
        <v>16612000</v>
      </c>
      <c r="BL135" s="715">
        <v>32.200000000000003</v>
      </c>
      <c r="BM135" s="5">
        <v>535125000</v>
      </c>
      <c r="BN135" s="717">
        <v>4.59</v>
      </c>
      <c r="BO135" s="730">
        <v>2499324000</v>
      </c>
      <c r="BP135" s="32"/>
      <c r="BQ135" s="146">
        <v>1995</v>
      </c>
      <c r="BR135" s="291">
        <v>16088999.999999998</v>
      </c>
      <c r="BS135" s="291">
        <v>15723000</v>
      </c>
      <c r="BT135" s="713">
        <v>30.197481396680022</v>
      </c>
      <c r="BU135" s="5">
        <v>474795000</v>
      </c>
      <c r="BV135" s="714">
        <v>4.6275000000000004</v>
      </c>
      <c r="BW135" s="753">
        <f t="shared" si="19"/>
        <v>2197113862.5</v>
      </c>
      <c r="BX135" s="153"/>
      <c r="BY135" s="146">
        <v>1995</v>
      </c>
      <c r="BZ135" s="5">
        <v>3436000</v>
      </c>
      <c r="CA135" s="5">
        <v>3356000</v>
      </c>
      <c r="CB135" s="715">
        <v>30.5</v>
      </c>
      <c r="CC135" s="291">
        <v>102280000</v>
      </c>
      <c r="CD135" s="717">
        <v>5.65</v>
      </c>
      <c r="CE135" s="785">
        <v>567541000</v>
      </c>
      <c r="CF135" s="153"/>
      <c r="CG135" s="144"/>
      <c r="CH135" s="145"/>
    </row>
    <row r="136" spans="1:86" s="18" customFormat="1" ht="14.4" x14ac:dyDescent="0.3">
      <c r="A136" s="146">
        <v>1996</v>
      </c>
      <c r="B136" s="5">
        <v>75105000</v>
      </c>
      <c r="C136" s="5">
        <v>62819000</v>
      </c>
      <c r="D136" s="835">
        <f t="shared" si="17"/>
        <v>0.83641568470807537</v>
      </c>
      <c r="E136" s="715">
        <v>36.299999999999997</v>
      </c>
      <c r="F136" s="5">
        <v>2277388000</v>
      </c>
      <c r="G136" s="717">
        <v>4.3</v>
      </c>
      <c r="H136" s="718">
        <v>9782238000</v>
      </c>
      <c r="I136" s="147"/>
      <c r="J136" s="148"/>
      <c r="K136" s="140"/>
      <c r="L136" s="146">
        <v>1996</v>
      </c>
      <c r="M136" s="5">
        <v>51445000</v>
      </c>
      <c r="N136" s="5">
        <v>39574000</v>
      </c>
      <c r="O136" s="835">
        <f t="shared" si="10"/>
        <v>0.7692487122169307</v>
      </c>
      <c r="P136" s="715">
        <v>37.1</v>
      </c>
      <c r="Q136" s="5">
        <v>1469618000</v>
      </c>
      <c r="R136" s="717">
        <v>4.33</v>
      </c>
      <c r="S136" s="719">
        <v>6396217000</v>
      </c>
      <c r="T136" s="30"/>
      <c r="U136" s="146">
        <v>1996</v>
      </c>
      <c r="V136" s="735">
        <v>35409000</v>
      </c>
      <c r="W136" s="735">
        <v>25726000</v>
      </c>
      <c r="X136" s="835">
        <f t="shared" si="18"/>
        <v>0.72653845067638168</v>
      </c>
      <c r="Y136" s="713">
        <v>29.515820570628936</v>
      </c>
      <c r="Z136" s="5">
        <v>759324000</v>
      </c>
      <c r="AA136" s="714">
        <v>4.2826666666666666</v>
      </c>
      <c r="AB136" s="750">
        <f t="shared" si="8"/>
        <v>3251931584</v>
      </c>
      <c r="AC136" s="30"/>
      <c r="AD136" s="146">
        <v>1996</v>
      </c>
      <c r="AE136" s="735">
        <v>11701000</v>
      </c>
      <c r="AF136" s="735">
        <v>9673000</v>
      </c>
      <c r="AG136" s="835">
        <f t="shared" si="11"/>
        <v>0.82668148021536625</v>
      </c>
      <c r="AH136" s="713">
        <v>43.394706916158377</v>
      </c>
      <c r="AI136" s="5">
        <v>419757000</v>
      </c>
      <c r="AJ136" s="714">
        <v>3.9016666666666668</v>
      </c>
      <c r="AK136" s="750">
        <f t="shared" si="9"/>
        <v>1637751895</v>
      </c>
      <c r="AL136" s="32"/>
      <c r="AM136" s="146">
        <v>1996</v>
      </c>
      <c r="AN136" s="735" t="s">
        <v>99</v>
      </c>
      <c r="AO136" s="735" t="s">
        <v>99</v>
      </c>
      <c r="AP136" s="835" t="e">
        <f t="shared" si="12"/>
        <v>#VALUE!</v>
      </c>
      <c r="AQ136" s="713" t="s">
        <v>99</v>
      </c>
      <c r="AR136" s="5">
        <v>351567000</v>
      </c>
      <c r="AS136" s="714">
        <v>4.1541666666666659</v>
      </c>
      <c r="AT136" s="750">
        <f t="shared" si="13"/>
        <v>1460467912.4999998</v>
      </c>
      <c r="AU136" s="667"/>
      <c r="AV136" s="146">
        <v>1996</v>
      </c>
      <c r="AW136" s="5">
        <v>61030000</v>
      </c>
      <c r="AX136" s="291"/>
      <c r="AY136" s="856"/>
      <c r="AZ136" s="857"/>
      <c r="BA136" s="291"/>
      <c r="BB136" s="858"/>
      <c r="BC136" s="291">
        <v>290537000</v>
      </c>
      <c r="BD136" s="149">
        <f t="shared" si="14"/>
        <v>351567000</v>
      </c>
      <c r="BE136" s="757">
        <f t="shared" si="15"/>
        <v>61030000</v>
      </c>
      <c r="BF136" s="147"/>
      <c r="BG136" s="142"/>
      <c r="BH136" s="143"/>
      <c r="BI136" s="146">
        <v>1996</v>
      </c>
      <c r="BJ136" s="5">
        <v>20030000</v>
      </c>
      <c r="BK136" s="5">
        <v>19689000</v>
      </c>
      <c r="BL136" s="715">
        <v>35.1</v>
      </c>
      <c r="BM136" s="5">
        <v>691680000</v>
      </c>
      <c r="BN136" s="717">
        <v>4.2</v>
      </c>
      <c r="BO136" s="730">
        <v>2844028000</v>
      </c>
      <c r="BP136" s="32"/>
      <c r="BQ136" s="146">
        <v>1996</v>
      </c>
      <c r="BR136" s="291">
        <v>19081000</v>
      </c>
      <c r="BS136" s="291">
        <v>18764000</v>
      </c>
      <c r="BT136" s="713">
        <v>33.609571519931784</v>
      </c>
      <c r="BU136" s="5">
        <v>630650000</v>
      </c>
      <c r="BV136" s="714">
        <v>4.3116666666666665</v>
      </c>
      <c r="BW136" s="753">
        <f t="shared" si="19"/>
        <v>2719152583.333333</v>
      </c>
      <c r="BX136" s="153"/>
      <c r="BY136" s="146">
        <v>1996</v>
      </c>
      <c r="BZ136" s="5">
        <v>3630000</v>
      </c>
      <c r="CA136" s="5">
        <v>3556000</v>
      </c>
      <c r="CB136" s="715">
        <v>32.6</v>
      </c>
      <c r="CC136" s="291">
        <v>116090000</v>
      </c>
      <c r="CD136" s="717">
        <v>4.67</v>
      </c>
      <c r="CE136" s="785">
        <v>541993000</v>
      </c>
      <c r="CF136" s="153"/>
      <c r="CG136" s="144"/>
      <c r="CH136" s="145"/>
    </row>
    <row r="137" spans="1:86" s="18" customFormat="1" ht="14.4" x14ac:dyDescent="0.3">
      <c r="A137" s="146">
        <v>1997</v>
      </c>
      <c r="B137" s="5">
        <v>70412000</v>
      </c>
      <c r="C137" s="5">
        <v>62840000</v>
      </c>
      <c r="D137" s="835">
        <f t="shared" si="17"/>
        <v>0.89246151224223147</v>
      </c>
      <c r="E137" s="715">
        <v>39.5</v>
      </c>
      <c r="F137" s="5">
        <v>2481466000</v>
      </c>
      <c r="G137" s="717">
        <v>3.38</v>
      </c>
      <c r="H137" s="718">
        <v>8286741000</v>
      </c>
      <c r="I137" s="147"/>
      <c r="J137" s="148"/>
      <c r="K137" s="140"/>
      <c r="L137" s="146">
        <v>1997</v>
      </c>
      <c r="M137" s="5">
        <v>47985000</v>
      </c>
      <c r="N137" s="5">
        <v>41340000</v>
      </c>
      <c r="O137" s="835">
        <f t="shared" si="10"/>
        <v>0.86151922475773679</v>
      </c>
      <c r="P137" s="715">
        <v>44.6</v>
      </c>
      <c r="Q137" s="5">
        <v>1845528000</v>
      </c>
      <c r="R137" s="717">
        <v>3.23</v>
      </c>
      <c r="S137" s="719">
        <v>5948655000</v>
      </c>
      <c r="T137" s="30"/>
      <c r="U137" s="146">
        <v>1997</v>
      </c>
      <c r="V137" s="735">
        <v>34021000</v>
      </c>
      <c r="W137" s="735">
        <v>28714000</v>
      </c>
      <c r="X137" s="835">
        <f t="shared" si="18"/>
        <v>0.84400811263631281</v>
      </c>
      <c r="Y137" s="713">
        <v>38.24973880337118</v>
      </c>
      <c r="Z137" s="5">
        <v>1098303000</v>
      </c>
      <c r="AA137" s="714">
        <v>3.1991666666666667</v>
      </c>
      <c r="AB137" s="750">
        <f t="shared" si="8"/>
        <v>3513654347.5</v>
      </c>
      <c r="AC137" s="30"/>
      <c r="AD137" s="146">
        <v>1997</v>
      </c>
      <c r="AE137" s="735">
        <v>9876000</v>
      </c>
      <c r="AF137" s="735">
        <v>8712000</v>
      </c>
      <c r="AG137" s="835">
        <f t="shared" si="11"/>
        <v>0.88213851761846906</v>
      </c>
      <c r="AH137" s="713">
        <v>54.176652892561989</v>
      </c>
      <c r="AI137" s="5">
        <v>471987000</v>
      </c>
      <c r="AJ137" s="714">
        <v>3.16</v>
      </c>
      <c r="AK137" s="750">
        <f t="shared" si="9"/>
        <v>1491478920</v>
      </c>
      <c r="AL137" s="32"/>
      <c r="AM137" s="146">
        <v>1997</v>
      </c>
      <c r="AN137" s="735" t="s">
        <v>99</v>
      </c>
      <c r="AO137" s="735" t="s">
        <v>99</v>
      </c>
      <c r="AP137" s="835" t="e">
        <f t="shared" si="12"/>
        <v>#VALUE!</v>
      </c>
      <c r="AQ137" s="713" t="s">
        <v>99</v>
      </c>
      <c r="AR137" s="5">
        <v>332069000</v>
      </c>
      <c r="AS137" s="714">
        <v>3.3266666666666662</v>
      </c>
      <c r="AT137" s="750">
        <f t="shared" si="13"/>
        <v>1104682873.3333333</v>
      </c>
      <c r="AU137" s="667"/>
      <c r="AV137" s="146">
        <v>1997</v>
      </c>
      <c r="AW137" s="5">
        <v>56831000</v>
      </c>
      <c r="AX137" s="291"/>
      <c r="AY137" s="856"/>
      <c r="AZ137" s="857"/>
      <c r="BA137" s="291"/>
      <c r="BB137" s="858"/>
      <c r="BC137" s="291">
        <v>275238000</v>
      </c>
      <c r="BD137" s="149">
        <f t="shared" si="14"/>
        <v>332069000</v>
      </c>
      <c r="BE137" s="757">
        <f t="shared" si="15"/>
        <v>56831000</v>
      </c>
      <c r="BF137" s="147"/>
      <c r="BG137" s="142"/>
      <c r="BH137" s="143"/>
      <c r="BI137" s="146">
        <v>1997</v>
      </c>
      <c r="BJ137" s="5">
        <v>19117000</v>
      </c>
      <c r="BK137" s="5">
        <v>18323000</v>
      </c>
      <c r="BL137" s="715">
        <v>29.9</v>
      </c>
      <c r="BM137" s="5">
        <v>548155000</v>
      </c>
      <c r="BN137" s="717">
        <v>3.53</v>
      </c>
      <c r="BO137" s="730">
        <v>1915589000</v>
      </c>
      <c r="BP137" s="32"/>
      <c r="BQ137" s="146">
        <v>1997</v>
      </c>
      <c r="BR137" s="291">
        <v>18273000</v>
      </c>
      <c r="BS137" s="291">
        <v>17506000</v>
      </c>
      <c r="BT137" s="713">
        <v>28.066034502456301</v>
      </c>
      <c r="BU137" s="5">
        <v>491324000</v>
      </c>
      <c r="BV137" s="714">
        <v>3.519166666666667</v>
      </c>
      <c r="BW137" s="753">
        <f t="shared" si="19"/>
        <v>1729051043.3333335</v>
      </c>
      <c r="BX137" s="153"/>
      <c r="BY137" s="146">
        <v>1997</v>
      </c>
      <c r="BZ137" s="5">
        <v>3310000</v>
      </c>
      <c r="CA137" s="5">
        <v>3177000</v>
      </c>
      <c r="CB137" s="715">
        <v>27.6</v>
      </c>
      <c r="CC137" s="291">
        <v>87783000</v>
      </c>
      <c r="CD137" s="717">
        <v>4.92</v>
      </c>
      <c r="CE137" s="785">
        <v>422497000</v>
      </c>
      <c r="CF137" s="153"/>
      <c r="CG137" s="144"/>
      <c r="CH137" s="145"/>
    </row>
    <row r="138" spans="1:86" s="18" customFormat="1" ht="14.4" x14ac:dyDescent="0.3">
      <c r="A138" s="146">
        <v>1998</v>
      </c>
      <c r="B138" s="5">
        <v>65821000</v>
      </c>
      <c r="C138" s="5">
        <v>59002000</v>
      </c>
      <c r="D138" s="835">
        <f t="shared" si="17"/>
        <v>0.89640084471521242</v>
      </c>
      <c r="E138" s="715">
        <v>43.2</v>
      </c>
      <c r="F138" s="5">
        <v>2547321000</v>
      </c>
      <c r="G138" s="717">
        <v>2.65</v>
      </c>
      <c r="H138" s="718">
        <v>6780623000</v>
      </c>
      <c r="I138" s="147"/>
      <c r="J138" s="148"/>
      <c r="K138" s="140"/>
      <c r="L138" s="146">
        <v>1998</v>
      </c>
      <c r="M138" s="5">
        <v>46449000</v>
      </c>
      <c r="N138" s="5">
        <v>40126000</v>
      </c>
      <c r="O138" s="835">
        <f t="shared" si="10"/>
        <v>0.86387220392258179</v>
      </c>
      <c r="P138" s="715">
        <v>46.9</v>
      </c>
      <c r="Q138" s="5">
        <v>1880733000</v>
      </c>
      <c r="R138" s="717">
        <v>2.52</v>
      </c>
      <c r="S138" s="719">
        <v>4740361000</v>
      </c>
      <c r="T138" s="30"/>
      <c r="U138" s="146">
        <v>1998</v>
      </c>
      <c r="V138" s="735">
        <v>32340000.000000004</v>
      </c>
      <c r="W138" s="735">
        <v>27324000</v>
      </c>
      <c r="X138" s="835">
        <f t="shared" si="18"/>
        <v>0.84489795918367339</v>
      </c>
      <c r="Y138" s="713">
        <v>43.165422339335379</v>
      </c>
      <c r="Z138" s="5">
        <v>1179452000</v>
      </c>
      <c r="AA138" s="714">
        <v>2.56</v>
      </c>
      <c r="AB138" s="750">
        <f t="shared" si="8"/>
        <v>3019397120</v>
      </c>
      <c r="AC138" s="30"/>
      <c r="AD138" s="146">
        <v>1998</v>
      </c>
      <c r="AE138" s="735">
        <v>10183000</v>
      </c>
      <c r="AF138" s="735">
        <v>9059000</v>
      </c>
      <c r="AG138" s="835">
        <f t="shared" si="11"/>
        <v>0.88961995482667189</v>
      </c>
      <c r="AH138" s="713">
        <v>48.86598962357877</v>
      </c>
      <c r="AI138" s="5">
        <v>442677000</v>
      </c>
      <c r="AJ138" s="714">
        <v>2.3033333333333332</v>
      </c>
      <c r="AK138" s="750">
        <f t="shared" si="9"/>
        <v>1019632690</v>
      </c>
      <c r="AL138" s="32"/>
      <c r="AM138" s="146">
        <v>1998</v>
      </c>
      <c r="AN138" s="735" t="s">
        <v>99</v>
      </c>
      <c r="AO138" s="735" t="s">
        <v>99</v>
      </c>
      <c r="AP138" s="835" t="e">
        <f t="shared" si="12"/>
        <v>#VALUE!</v>
      </c>
      <c r="AQ138" s="713" t="s">
        <v>99</v>
      </c>
      <c r="AR138" s="5">
        <v>300703000</v>
      </c>
      <c r="AS138" s="714">
        <v>2.5366666666666666</v>
      </c>
      <c r="AT138" s="750">
        <f t="shared" si="13"/>
        <v>762783276.66666663</v>
      </c>
      <c r="AU138" s="667"/>
      <c r="AV138" s="146">
        <v>1998</v>
      </c>
      <c r="AW138" s="5">
        <v>42099000</v>
      </c>
      <c r="AX138" s="291"/>
      <c r="AY138" s="856"/>
      <c r="AZ138" s="857"/>
      <c r="BA138" s="291"/>
      <c r="BB138" s="858"/>
      <c r="BC138" s="291">
        <v>258604000</v>
      </c>
      <c r="BD138" s="149">
        <f t="shared" si="14"/>
        <v>300703000</v>
      </c>
      <c r="BE138" s="757">
        <f t="shared" si="15"/>
        <v>42099000</v>
      </c>
      <c r="BF138" s="147"/>
      <c r="BG138" s="142"/>
      <c r="BH138" s="143"/>
      <c r="BI138" s="146">
        <v>1998</v>
      </c>
      <c r="BJ138" s="5">
        <v>15567000</v>
      </c>
      <c r="BK138" s="5">
        <v>15148000</v>
      </c>
      <c r="BL138" s="715">
        <v>34.9</v>
      </c>
      <c r="BM138" s="5">
        <v>528469000</v>
      </c>
      <c r="BN138" s="717">
        <v>3</v>
      </c>
      <c r="BO138" s="730">
        <v>1587402000</v>
      </c>
      <c r="BP138" s="32"/>
      <c r="BQ138" s="146">
        <v>1998</v>
      </c>
      <c r="BR138" s="291">
        <v>14800000</v>
      </c>
      <c r="BS138" s="291">
        <v>14402000</v>
      </c>
      <c r="BT138" s="713">
        <v>33.771004027218446</v>
      </c>
      <c r="BU138" s="5">
        <v>486370000</v>
      </c>
      <c r="BV138" s="714">
        <v>3.1216666666666666</v>
      </c>
      <c r="BW138" s="753">
        <f t="shared" si="19"/>
        <v>1518285016.6666667</v>
      </c>
      <c r="BX138" s="153"/>
      <c r="BY138" s="146">
        <v>1998</v>
      </c>
      <c r="BZ138" s="5">
        <v>3805000</v>
      </c>
      <c r="CA138" s="5">
        <v>3728000</v>
      </c>
      <c r="CB138" s="715">
        <v>37</v>
      </c>
      <c r="CC138" s="291">
        <v>138119000</v>
      </c>
      <c r="CD138" s="717">
        <v>3.15</v>
      </c>
      <c r="CE138" s="785">
        <v>452860000</v>
      </c>
      <c r="CF138" s="153"/>
      <c r="CG138" s="144"/>
      <c r="CH138" s="145"/>
    </row>
    <row r="139" spans="1:86" s="18" customFormat="1" ht="14.4" x14ac:dyDescent="0.3">
      <c r="A139" s="146">
        <v>1999</v>
      </c>
      <c r="B139" s="5">
        <v>62664000</v>
      </c>
      <c r="C139" s="5">
        <v>53773000</v>
      </c>
      <c r="D139" s="835">
        <f t="shared" si="17"/>
        <v>0.85811630282139661</v>
      </c>
      <c r="E139" s="715">
        <v>42.7</v>
      </c>
      <c r="F139" s="5">
        <v>2295560000</v>
      </c>
      <c r="G139" s="717">
        <v>2.48</v>
      </c>
      <c r="H139" s="718">
        <v>5586675000</v>
      </c>
      <c r="I139" s="147"/>
      <c r="J139" s="148"/>
      <c r="K139" s="140"/>
      <c r="L139" s="146">
        <v>1999</v>
      </c>
      <c r="M139" s="5">
        <v>43281000</v>
      </c>
      <c r="N139" s="5">
        <v>35436000</v>
      </c>
      <c r="O139" s="835">
        <f t="shared" si="10"/>
        <v>0.81874263533652181</v>
      </c>
      <c r="P139" s="715">
        <v>47.8</v>
      </c>
      <c r="Q139" s="5">
        <v>1693130000</v>
      </c>
      <c r="R139" s="717">
        <v>2.29</v>
      </c>
      <c r="S139" s="719">
        <v>3863641000</v>
      </c>
      <c r="T139" s="30"/>
      <c r="U139" s="146">
        <v>1999</v>
      </c>
      <c r="V139" s="735">
        <v>30752000</v>
      </c>
      <c r="W139" s="735">
        <v>24360000</v>
      </c>
      <c r="X139" s="835">
        <f t="shared" si="18"/>
        <v>0.79214360041623311</v>
      </c>
      <c r="Y139" s="713">
        <v>43.134113300492615</v>
      </c>
      <c r="Z139" s="5">
        <v>1050643000</v>
      </c>
      <c r="AA139" s="714">
        <v>2.3083333333333331</v>
      </c>
      <c r="AB139" s="750">
        <f t="shared" si="8"/>
        <v>2425234258.333333</v>
      </c>
      <c r="AC139" s="30"/>
      <c r="AD139" s="146">
        <v>1999</v>
      </c>
      <c r="AE139" s="735">
        <v>9131000</v>
      </c>
      <c r="AF139" s="735">
        <v>8022000</v>
      </c>
      <c r="AG139" s="835">
        <f t="shared" si="11"/>
        <v>0.8785456138429526</v>
      </c>
      <c r="AH139" s="713">
        <v>56.626901022188981</v>
      </c>
      <c r="AI139" s="5">
        <v>452260000</v>
      </c>
      <c r="AJ139" s="714">
        <v>2.1691666666666669</v>
      </c>
      <c r="AK139" s="750">
        <f t="shared" si="9"/>
        <v>981027316.66666675</v>
      </c>
      <c r="AL139" s="32"/>
      <c r="AM139" s="146">
        <v>1999</v>
      </c>
      <c r="AN139" s="735" t="s">
        <v>99</v>
      </c>
      <c r="AO139" s="735" t="s">
        <v>99</v>
      </c>
      <c r="AP139" s="835" t="e">
        <f t="shared" si="12"/>
        <v>#VALUE!</v>
      </c>
      <c r="AQ139" s="713" t="s">
        <v>99</v>
      </c>
      <c r="AR139" s="5">
        <v>245427000</v>
      </c>
      <c r="AS139" s="714">
        <v>2.6091666666666664</v>
      </c>
      <c r="AT139" s="750">
        <f t="shared" si="13"/>
        <v>640359947.49999988</v>
      </c>
      <c r="AU139" s="667"/>
      <c r="AV139" s="146">
        <v>1999</v>
      </c>
      <c r="AW139" s="5">
        <v>55200000</v>
      </c>
      <c r="AX139" s="291"/>
      <c r="AY139" s="856"/>
      <c r="AZ139" s="857"/>
      <c r="BA139" s="291"/>
      <c r="BB139" s="858"/>
      <c r="BC139" s="291">
        <v>190227000</v>
      </c>
      <c r="BD139" s="149">
        <f t="shared" si="14"/>
        <v>245427000</v>
      </c>
      <c r="BE139" s="757">
        <f t="shared" si="15"/>
        <v>55200000</v>
      </c>
      <c r="BF139" s="147"/>
      <c r="BG139" s="142"/>
      <c r="BH139" s="143"/>
      <c r="BI139" s="146">
        <v>1999</v>
      </c>
      <c r="BJ139" s="5">
        <v>15348000</v>
      </c>
      <c r="BK139" s="5">
        <v>14768000</v>
      </c>
      <c r="BL139" s="715">
        <v>34.1</v>
      </c>
      <c r="BM139" s="5">
        <v>503108000</v>
      </c>
      <c r="BN139" s="717">
        <v>2.88</v>
      </c>
      <c r="BO139" s="730">
        <v>1438357000</v>
      </c>
      <c r="BP139" s="32"/>
      <c r="BQ139" s="146">
        <v>1999</v>
      </c>
      <c r="BR139" s="291">
        <v>14343000</v>
      </c>
      <c r="BS139" s="291">
        <v>13786000</v>
      </c>
      <c r="BT139" s="713">
        <v>32.490062382126794</v>
      </c>
      <c r="BU139" s="5">
        <v>447908000</v>
      </c>
      <c r="BV139" s="714">
        <v>2.9099999999999997</v>
      </c>
      <c r="BW139" s="753">
        <f t="shared" si="19"/>
        <v>1303412279.9999998</v>
      </c>
      <c r="BX139" s="153"/>
      <c r="BY139" s="146">
        <v>1999</v>
      </c>
      <c r="BZ139" s="5">
        <v>4035000</v>
      </c>
      <c r="CA139" s="5">
        <v>3569000</v>
      </c>
      <c r="CB139" s="715">
        <v>27.8</v>
      </c>
      <c r="CC139" s="291">
        <v>99322000</v>
      </c>
      <c r="CD139" s="717">
        <v>2.73</v>
      </c>
      <c r="CE139" s="785">
        <v>284677000</v>
      </c>
      <c r="CF139" s="153"/>
      <c r="CG139" s="144"/>
      <c r="CH139" s="145"/>
    </row>
    <row r="140" spans="1:86" s="18" customFormat="1" ht="14.4" x14ac:dyDescent="0.3">
      <c r="A140" s="146">
        <v>2000</v>
      </c>
      <c r="B140" s="5">
        <v>62549000</v>
      </c>
      <c r="C140" s="5">
        <v>53063000</v>
      </c>
      <c r="D140" s="835">
        <f t="shared" si="17"/>
        <v>0.84834289916705308</v>
      </c>
      <c r="E140" s="715">
        <v>42</v>
      </c>
      <c r="F140" s="5">
        <v>2228160000</v>
      </c>
      <c r="G140" s="717">
        <v>2.62</v>
      </c>
      <c r="H140" s="719">
        <v>5771786000</v>
      </c>
      <c r="I140" s="147"/>
      <c r="J140" s="148"/>
      <c r="K140" s="140"/>
      <c r="L140" s="146">
        <v>2000</v>
      </c>
      <c r="M140" s="5">
        <v>43313000</v>
      </c>
      <c r="N140" s="5">
        <v>35002000</v>
      </c>
      <c r="O140" s="835">
        <f t="shared" si="10"/>
        <v>0.8081176552074435</v>
      </c>
      <c r="P140" s="715">
        <v>44.6</v>
      </c>
      <c r="Q140" s="5">
        <v>1561723000</v>
      </c>
      <c r="R140" s="717">
        <v>2.5099999999999998</v>
      </c>
      <c r="S140" s="719">
        <v>3883640000</v>
      </c>
      <c r="T140" s="30"/>
      <c r="U140" s="146">
        <v>2000</v>
      </c>
      <c r="V140" s="735">
        <v>30402000</v>
      </c>
      <c r="W140" s="735">
        <v>23589000</v>
      </c>
      <c r="X140" s="835">
        <f t="shared" si="18"/>
        <v>0.77590290112492599</v>
      </c>
      <c r="Y140" s="713">
        <v>35.865700114460132</v>
      </c>
      <c r="Z140" s="5">
        <v>846036000</v>
      </c>
      <c r="AA140" s="714">
        <v>2.7308333333333334</v>
      </c>
      <c r="AB140" s="750">
        <f t="shared" si="8"/>
        <v>2310383310</v>
      </c>
      <c r="AC140" s="30"/>
      <c r="AD140" s="146">
        <v>2000</v>
      </c>
      <c r="AE140" s="735">
        <v>9468000</v>
      </c>
      <c r="AF140" s="735">
        <v>8100000</v>
      </c>
      <c r="AG140" s="835">
        <f t="shared" si="11"/>
        <v>0.85551330798479086</v>
      </c>
      <c r="AH140" s="713">
        <v>57.883456790123461</v>
      </c>
      <c r="AI140" s="5">
        <v>468856000</v>
      </c>
      <c r="AJ140" s="714">
        <v>2.2283333333333335</v>
      </c>
      <c r="AK140" s="750">
        <f t="shared" si="9"/>
        <v>1044767453.3333334</v>
      </c>
      <c r="AL140" s="32"/>
      <c r="AM140" s="146">
        <v>2000</v>
      </c>
      <c r="AN140" s="735" t="s">
        <v>99</v>
      </c>
      <c r="AO140" s="735" t="s">
        <v>99</v>
      </c>
      <c r="AP140" s="835" t="e">
        <f t="shared" si="12"/>
        <v>#VALUE!</v>
      </c>
      <c r="AQ140" s="713" t="s">
        <v>99</v>
      </c>
      <c r="AR140" s="5">
        <v>301145000</v>
      </c>
      <c r="AS140" s="714">
        <v>2.5691666666666673</v>
      </c>
      <c r="AT140" s="750">
        <f t="shared" si="13"/>
        <v>773691695.83333349</v>
      </c>
      <c r="AU140" s="667"/>
      <c r="AV140" s="146">
        <v>2000</v>
      </c>
      <c r="AW140" s="5">
        <v>54314000</v>
      </c>
      <c r="AX140" s="291"/>
      <c r="AY140" s="856"/>
      <c r="AZ140" s="857"/>
      <c r="BA140" s="291"/>
      <c r="BB140" s="858"/>
      <c r="BC140" s="291">
        <v>246831000</v>
      </c>
      <c r="BD140" s="149">
        <f t="shared" si="14"/>
        <v>301145000</v>
      </c>
      <c r="BE140" s="757">
        <f t="shared" si="15"/>
        <v>54314000</v>
      </c>
      <c r="BF140" s="147"/>
      <c r="BG140" s="142"/>
      <c r="BH140" s="143"/>
      <c r="BI140" s="146">
        <v>2000</v>
      </c>
      <c r="BJ140" s="5">
        <v>15299000</v>
      </c>
      <c r="BK140" s="5">
        <v>14489000</v>
      </c>
      <c r="BL140" s="715">
        <v>38.4</v>
      </c>
      <c r="BM140" s="5">
        <v>556632000</v>
      </c>
      <c r="BN140" s="717">
        <v>2.85</v>
      </c>
      <c r="BO140" s="730">
        <v>1586790000</v>
      </c>
      <c r="BP140" s="32"/>
      <c r="BQ140" s="146">
        <v>2000</v>
      </c>
      <c r="BR140" s="291">
        <v>14378000</v>
      </c>
      <c r="BS140" s="291">
        <v>13590000</v>
      </c>
      <c r="BT140" s="713">
        <v>36.962325239146431</v>
      </c>
      <c r="BU140" s="5">
        <v>502318000</v>
      </c>
      <c r="BV140" s="714">
        <v>2.9383333333333339</v>
      </c>
      <c r="BW140" s="753">
        <f t="shared" si="19"/>
        <v>1475977723.3333337</v>
      </c>
      <c r="BX140" s="153"/>
      <c r="BY140" s="146">
        <v>2000</v>
      </c>
      <c r="BZ140" s="5">
        <v>3937000</v>
      </c>
      <c r="CA140" s="5">
        <v>3572000</v>
      </c>
      <c r="CB140" s="715">
        <v>30.7</v>
      </c>
      <c r="CC140" s="291">
        <v>109805000</v>
      </c>
      <c r="CD140" s="717">
        <v>2.66</v>
      </c>
      <c r="CE140" s="785">
        <v>301356000</v>
      </c>
      <c r="CF140" s="153"/>
      <c r="CG140" s="144"/>
      <c r="CH140" s="145"/>
    </row>
    <row r="141" spans="1:86" s="18" customFormat="1" ht="14.4" x14ac:dyDescent="0.3">
      <c r="A141" s="146">
        <v>2001</v>
      </c>
      <c r="B141" s="5">
        <v>59432000</v>
      </c>
      <c r="C141" s="5">
        <v>48473000</v>
      </c>
      <c r="D141" s="835">
        <f t="shared" si="17"/>
        <v>0.81560438820837255</v>
      </c>
      <c r="E141" s="715">
        <v>40.200000000000003</v>
      </c>
      <c r="F141" s="5">
        <v>1947453000</v>
      </c>
      <c r="G141" s="717">
        <v>2.78</v>
      </c>
      <c r="H141" s="719">
        <v>5412834000</v>
      </c>
      <c r="I141" s="147"/>
      <c r="J141" s="148"/>
      <c r="K141" s="140"/>
      <c r="L141" s="146">
        <v>2001</v>
      </c>
      <c r="M141" s="5">
        <v>40943000</v>
      </c>
      <c r="N141" s="5">
        <v>31165000</v>
      </c>
      <c r="O141" s="835">
        <f t="shared" si="10"/>
        <v>0.76118017731968834</v>
      </c>
      <c r="P141" s="715">
        <v>43.4</v>
      </c>
      <c r="Q141" s="5">
        <v>1353119000</v>
      </c>
      <c r="R141" s="717">
        <v>2.72</v>
      </c>
      <c r="S141" s="719">
        <v>3661591000</v>
      </c>
      <c r="T141" s="30"/>
      <c r="U141" s="146">
        <v>2001</v>
      </c>
      <c r="V141" s="735">
        <v>28943000</v>
      </c>
      <c r="W141" s="735">
        <v>20855000</v>
      </c>
      <c r="X141" s="835">
        <f t="shared" si="18"/>
        <v>0.72055419272362919</v>
      </c>
      <c r="Y141" s="713">
        <v>36.724910093502757</v>
      </c>
      <c r="Z141" s="5">
        <v>765898000</v>
      </c>
      <c r="AA141" s="714">
        <v>2.7100000000000004</v>
      </c>
      <c r="AB141" s="750">
        <f t="shared" si="8"/>
        <v>2075583580.0000002</v>
      </c>
      <c r="AC141" s="30"/>
      <c r="AD141" s="146">
        <v>2001</v>
      </c>
      <c r="AE141" s="735">
        <v>8606000</v>
      </c>
      <c r="AF141" s="735">
        <v>7122000</v>
      </c>
      <c r="AG141" s="835">
        <f t="shared" si="11"/>
        <v>0.82756216593074594</v>
      </c>
      <c r="AH141" s="713">
        <v>55.756529064869419</v>
      </c>
      <c r="AI141" s="5">
        <v>397098000</v>
      </c>
      <c r="AJ141" s="714">
        <v>2.5883333333333334</v>
      </c>
      <c r="AK141" s="750">
        <f t="shared" si="9"/>
        <v>1027821990</v>
      </c>
      <c r="AL141" s="32"/>
      <c r="AM141" s="146">
        <v>2001</v>
      </c>
      <c r="AN141" s="735" t="s">
        <v>99</v>
      </c>
      <c r="AO141" s="735" t="s">
        <v>99</v>
      </c>
      <c r="AP141" s="835" t="e">
        <f t="shared" si="12"/>
        <v>#VALUE!</v>
      </c>
      <c r="AQ141" s="713" t="s">
        <v>99</v>
      </c>
      <c r="AR141" s="5">
        <v>225816000</v>
      </c>
      <c r="AS141" s="714">
        <v>3.1108333333333338</v>
      </c>
      <c r="AT141" s="750">
        <f t="shared" si="13"/>
        <v>702475940.00000012</v>
      </c>
      <c r="AU141" s="667"/>
      <c r="AV141" s="146">
        <v>2001</v>
      </c>
      <c r="AW141" s="5">
        <v>35693000</v>
      </c>
      <c r="AX141" s="291"/>
      <c r="AY141" s="856"/>
      <c r="AZ141" s="857"/>
      <c r="BA141" s="291"/>
      <c r="BB141" s="858"/>
      <c r="BC141" s="291">
        <v>190123000</v>
      </c>
      <c r="BD141" s="149">
        <f t="shared" si="14"/>
        <v>225816000</v>
      </c>
      <c r="BE141" s="757">
        <f t="shared" si="15"/>
        <v>35693000</v>
      </c>
      <c r="BF141" s="147"/>
      <c r="BG141" s="142"/>
      <c r="BH141" s="143"/>
      <c r="BI141" s="146">
        <v>2001</v>
      </c>
      <c r="BJ141" s="5">
        <v>15579000</v>
      </c>
      <c r="BK141" s="5">
        <v>14519000</v>
      </c>
      <c r="BL141" s="715">
        <v>35.200000000000003</v>
      </c>
      <c r="BM141" s="5">
        <v>510778000</v>
      </c>
      <c r="BN141" s="717">
        <v>2.9</v>
      </c>
      <c r="BO141" s="730">
        <v>1481852000</v>
      </c>
      <c r="BP141" s="32"/>
      <c r="BQ141" s="146">
        <v>2001</v>
      </c>
      <c r="BR141" s="291">
        <v>14759000</v>
      </c>
      <c r="BS141" s="291">
        <v>13736000</v>
      </c>
      <c r="BT141" s="713">
        <v>34.586852067559697</v>
      </c>
      <c r="BU141" s="5">
        <v>475085000</v>
      </c>
      <c r="BV141" s="714">
        <v>2.8824999999999998</v>
      </c>
      <c r="BW141" s="753">
        <f t="shared" si="19"/>
        <v>1369432512.5</v>
      </c>
      <c r="BX141" s="153"/>
      <c r="BY141" s="146">
        <v>2001</v>
      </c>
      <c r="BZ141" s="5">
        <v>2910000</v>
      </c>
      <c r="CA141" s="5">
        <v>2789000</v>
      </c>
      <c r="CB141" s="715">
        <v>30</v>
      </c>
      <c r="CC141" s="291">
        <v>83556000</v>
      </c>
      <c r="CD141" s="717">
        <v>3.08</v>
      </c>
      <c r="CE141" s="785">
        <v>269391000</v>
      </c>
      <c r="CF141" s="153"/>
      <c r="CG141" s="144"/>
      <c r="CH141" s="145"/>
    </row>
    <row r="142" spans="1:86" s="18" customFormat="1" ht="14.4" x14ac:dyDescent="0.3">
      <c r="A142" s="146">
        <v>2002</v>
      </c>
      <c r="B142" s="5">
        <v>60318000</v>
      </c>
      <c r="C142" s="5">
        <v>45824000</v>
      </c>
      <c r="D142" s="835">
        <f t="shared" si="17"/>
        <v>0.75970688683311782</v>
      </c>
      <c r="E142" s="715">
        <v>35</v>
      </c>
      <c r="F142" s="5">
        <v>1605878000</v>
      </c>
      <c r="G142" s="717">
        <v>3.56</v>
      </c>
      <c r="H142" s="719">
        <v>5637416000</v>
      </c>
      <c r="I142" s="147"/>
      <c r="J142" s="148"/>
      <c r="K142" s="140"/>
      <c r="L142" s="146">
        <v>2002</v>
      </c>
      <c r="M142" s="5">
        <v>41766000</v>
      </c>
      <c r="N142" s="5">
        <v>29742000</v>
      </c>
      <c r="O142" s="835">
        <f t="shared" si="10"/>
        <v>0.71211032897572191</v>
      </c>
      <c r="P142" s="715">
        <v>38.200000000000003</v>
      </c>
      <c r="Q142" s="5">
        <v>1137001000</v>
      </c>
      <c r="R142" s="717">
        <v>3.41</v>
      </c>
      <c r="S142" s="719">
        <v>3810235000</v>
      </c>
      <c r="T142" s="30"/>
      <c r="U142" s="146">
        <v>2002</v>
      </c>
      <c r="V142" s="735">
        <v>30061000</v>
      </c>
      <c r="W142" s="735">
        <v>19928000</v>
      </c>
      <c r="X142" s="835">
        <f t="shared" si="18"/>
        <v>0.66291873191177941</v>
      </c>
      <c r="Y142" s="713">
        <v>31.128462464873543</v>
      </c>
      <c r="Z142" s="5">
        <v>620328000</v>
      </c>
      <c r="AA142" s="714" t="s">
        <v>99</v>
      </c>
      <c r="AB142" s="751">
        <f t="shared" ref="AB142" si="20">Z142*R142</f>
        <v>2115318480</v>
      </c>
      <c r="AC142" s="30"/>
      <c r="AD142" s="146">
        <v>2002</v>
      </c>
      <c r="AE142" s="735">
        <v>8141000</v>
      </c>
      <c r="AF142" s="735">
        <v>6477000</v>
      </c>
      <c r="AG142" s="835">
        <f t="shared" si="11"/>
        <v>0.79560250583466408</v>
      </c>
      <c r="AH142" s="713">
        <v>49.555040914003399</v>
      </c>
      <c r="AI142" s="5">
        <v>320968000</v>
      </c>
      <c r="AJ142" s="717">
        <v>3.08</v>
      </c>
      <c r="AK142" s="750">
        <f t="shared" si="9"/>
        <v>988581440</v>
      </c>
      <c r="AL142" s="32"/>
      <c r="AM142" s="146">
        <v>2002</v>
      </c>
      <c r="AN142" s="735" t="s">
        <v>99</v>
      </c>
      <c r="AO142" s="735" t="s">
        <v>99</v>
      </c>
      <c r="AP142" s="835" t="e">
        <f t="shared" si="12"/>
        <v>#VALUE!</v>
      </c>
      <c r="AQ142" s="713" t="s">
        <v>99</v>
      </c>
      <c r="AR142" s="5">
        <v>233183000</v>
      </c>
      <c r="AS142" s="717">
        <v>3.68</v>
      </c>
      <c r="AT142" s="750">
        <f t="shared" si="13"/>
        <v>858113440</v>
      </c>
      <c r="AU142" s="667"/>
      <c r="AV142" s="146">
        <v>2002</v>
      </c>
      <c r="AW142" s="5">
        <v>37478000</v>
      </c>
      <c r="AX142" s="291"/>
      <c r="AY142" s="856"/>
      <c r="AZ142" s="857"/>
      <c r="BA142" s="291"/>
      <c r="BB142" s="858"/>
      <c r="BC142" s="291">
        <v>195705000</v>
      </c>
      <c r="BD142" s="149">
        <f t="shared" si="14"/>
        <v>233183000</v>
      </c>
      <c r="BE142" s="757">
        <f t="shared" si="15"/>
        <v>37478000</v>
      </c>
      <c r="BF142" s="147"/>
      <c r="BG142" s="142"/>
      <c r="BH142" s="143"/>
      <c r="BI142" s="146">
        <v>2002</v>
      </c>
      <c r="BJ142" s="5">
        <v>15639000</v>
      </c>
      <c r="BK142" s="5">
        <v>13373000</v>
      </c>
      <c r="BL142" s="715">
        <v>29.1</v>
      </c>
      <c r="BM142" s="5">
        <v>388917000</v>
      </c>
      <c r="BN142" s="717">
        <v>3.82</v>
      </c>
      <c r="BO142" s="730">
        <v>1497245000</v>
      </c>
      <c r="BP142" s="32"/>
      <c r="BQ142" s="146">
        <v>2002</v>
      </c>
      <c r="BR142" s="291">
        <v>14805000</v>
      </c>
      <c r="BS142" s="291">
        <v>12579000</v>
      </c>
      <c r="BT142" s="713">
        <v>27.938548374274585</v>
      </c>
      <c r="BU142" s="5">
        <v>351439000</v>
      </c>
      <c r="BV142" s="717">
        <v>3.83</v>
      </c>
      <c r="BW142" s="753">
        <f t="shared" si="19"/>
        <v>1346011370</v>
      </c>
      <c r="BX142" s="153"/>
      <c r="BY142" s="146">
        <v>2002</v>
      </c>
      <c r="BZ142" s="5">
        <v>2913000</v>
      </c>
      <c r="CA142" s="5">
        <v>2709000</v>
      </c>
      <c r="CB142" s="715">
        <v>29.5</v>
      </c>
      <c r="CC142" s="291">
        <v>79960000</v>
      </c>
      <c r="CD142" s="717">
        <v>4.05</v>
      </c>
      <c r="CE142" s="785">
        <v>329936000</v>
      </c>
      <c r="CF142" s="153"/>
      <c r="CG142" s="144"/>
      <c r="CH142" s="145"/>
    </row>
    <row r="143" spans="1:86" s="18" customFormat="1" ht="14.4" x14ac:dyDescent="0.3">
      <c r="A143" s="146">
        <v>2003</v>
      </c>
      <c r="B143" s="5">
        <v>62141000</v>
      </c>
      <c r="C143" s="5">
        <v>53063000</v>
      </c>
      <c r="D143" s="835">
        <f t="shared" si="17"/>
        <v>0.85391287555720052</v>
      </c>
      <c r="E143" s="715">
        <v>44.2</v>
      </c>
      <c r="F143" s="5">
        <v>2344415000</v>
      </c>
      <c r="G143" s="717">
        <v>3.4</v>
      </c>
      <c r="H143" s="719">
        <v>7927981000</v>
      </c>
      <c r="I143" s="147"/>
      <c r="J143" s="148"/>
      <c r="K143" s="140"/>
      <c r="L143" s="146">
        <v>2003</v>
      </c>
      <c r="M143" s="5">
        <v>45384000</v>
      </c>
      <c r="N143" s="5">
        <v>36753000</v>
      </c>
      <c r="O143" s="835">
        <f t="shared" si="10"/>
        <v>0.80982284505552615</v>
      </c>
      <c r="P143" s="715">
        <v>46.7</v>
      </c>
      <c r="Q143" s="5">
        <v>1716376000</v>
      </c>
      <c r="R143" s="717">
        <v>3.27</v>
      </c>
      <c r="S143" s="719">
        <v>5596916000</v>
      </c>
      <c r="T143" s="30"/>
      <c r="U143" s="146">
        <v>2003</v>
      </c>
      <c r="V143" s="735">
        <v>32583000</v>
      </c>
      <c r="W143" s="735">
        <v>25629000</v>
      </c>
      <c r="X143" s="835">
        <f t="shared" si="18"/>
        <v>0.78657582174753704</v>
      </c>
      <c r="Y143" s="713">
        <v>41.794685707596862</v>
      </c>
      <c r="Z143" s="5">
        <v>1071156000</v>
      </c>
      <c r="AA143" s="717">
        <v>3.23</v>
      </c>
      <c r="AB143" s="750">
        <f t="shared" si="8"/>
        <v>3459833880</v>
      </c>
      <c r="AC143" s="30"/>
      <c r="AD143" s="146">
        <v>2003</v>
      </c>
      <c r="AE143" s="735">
        <v>8295000</v>
      </c>
      <c r="AF143" s="735">
        <v>6829000</v>
      </c>
      <c r="AG143" s="835">
        <f t="shared" si="11"/>
        <v>0.82326702833031951</v>
      </c>
      <c r="AH143" s="713">
        <v>55.634792795431252</v>
      </c>
      <c r="AI143" s="5">
        <v>379930000</v>
      </c>
      <c r="AJ143" s="717">
        <v>3.17</v>
      </c>
      <c r="AK143" s="750">
        <f t="shared" si="9"/>
        <v>1204378100</v>
      </c>
      <c r="AL143" s="32"/>
      <c r="AM143" s="146">
        <v>2003</v>
      </c>
      <c r="AN143" s="735" t="s">
        <v>99</v>
      </c>
      <c r="AO143" s="735" t="s">
        <v>99</v>
      </c>
      <c r="AP143" s="835" t="e">
        <f t="shared" si="12"/>
        <v>#VALUE!</v>
      </c>
      <c r="AQ143" s="713" t="s">
        <v>99</v>
      </c>
      <c r="AR143" s="5">
        <v>297018000</v>
      </c>
      <c r="AS143" s="717">
        <v>3.54</v>
      </c>
      <c r="AT143" s="750">
        <f t="shared" si="13"/>
        <v>1051443720</v>
      </c>
      <c r="AU143" s="667"/>
      <c r="AV143" s="146">
        <v>2003</v>
      </c>
      <c r="AW143" s="5">
        <v>31728000</v>
      </c>
      <c r="AX143" s="291"/>
      <c r="AY143" s="856"/>
      <c r="AZ143" s="857"/>
      <c r="BA143" s="291"/>
      <c r="BB143" s="858"/>
      <c r="BC143" s="291">
        <v>265290000</v>
      </c>
      <c r="BD143" s="149">
        <f t="shared" si="14"/>
        <v>297018000</v>
      </c>
      <c r="BE143" s="757">
        <f t="shared" si="15"/>
        <v>31728000</v>
      </c>
      <c r="BF143" s="147"/>
      <c r="BG143" s="142"/>
      <c r="BH143" s="143"/>
      <c r="BI143" s="146">
        <v>2003</v>
      </c>
      <c r="BJ143" s="5">
        <v>13842000</v>
      </c>
      <c r="BK143" s="5">
        <v>13441000</v>
      </c>
      <c r="BL143" s="715">
        <v>39.5</v>
      </c>
      <c r="BM143" s="5">
        <v>531402000</v>
      </c>
      <c r="BN143" s="717">
        <v>3.62</v>
      </c>
      <c r="BO143" s="730">
        <v>1934160000</v>
      </c>
      <c r="BP143" s="32"/>
      <c r="BQ143" s="146">
        <v>2003</v>
      </c>
      <c r="BR143" s="291">
        <v>13127000</v>
      </c>
      <c r="BS143" s="291">
        <v>12747000</v>
      </c>
      <c r="BT143" s="713">
        <v>39.199341021416799</v>
      </c>
      <c r="BU143" s="5">
        <v>499674000</v>
      </c>
      <c r="BV143" s="717">
        <v>3.63</v>
      </c>
      <c r="BW143" s="753">
        <f t="shared" si="19"/>
        <v>1813816620</v>
      </c>
      <c r="BX143" s="153"/>
      <c r="BY143" s="146">
        <v>2003</v>
      </c>
      <c r="BZ143" s="5">
        <v>2915000</v>
      </c>
      <c r="CA143" s="5">
        <v>2869000</v>
      </c>
      <c r="CB143" s="715">
        <v>33.700000000000003</v>
      </c>
      <c r="CC143" s="291">
        <v>96637000</v>
      </c>
      <c r="CD143" s="717">
        <v>3.97</v>
      </c>
      <c r="CE143" s="785">
        <v>396905000</v>
      </c>
      <c r="CF143" s="153"/>
      <c r="CG143" s="144"/>
      <c r="CH143" s="145"/>
    </row>
    <row r="144" spans="1:86" s="18" customFormat="1" ht="14.4" x14ac:dyDescent="0.3">
      <c r="A144" s="146">
        <v>2004</v>
      </c>
      <c r="B144" s="5">
        <v>59644000</v>
      </c>
      <c r="C144" s="5">
        <v>49969000</v>
      </c>
      <c r="D144" s="835">
        <f t="shared" si="17"/>
        <v>0.83778753940044259</v>
      </c>
      <c r="E144" s="715">
        <v>43.2</v>
      </c>
      <c r="F144" s="5">
        <v>2156790000</v>
      </c>
      <c r="G144" s="717">
        <v>3.4</v>
      </c>
      <c r="H144" s="719">
        <v>7277932000</v>
      </c>
      <c r="I144" s="147"/>
      <c r="J144" s="148"/>
      <c r="K144" s="140"/>
      <c r="L144" s="146">
        <v>2004</v>
      </c>
      <c r="M144" s="5">
        <v>43320000</v>
      </c>
      <c r="N144" s="5">
        <v>34432000</v>
      </c>
      <c r="O144" s="835">
        <f t="shared" si="10"/>
        <v>0.7948291782086796</v>
      </c>
      <c r="P144" s="715">
        <v>43.5</v>
      </c>
      <c r="Q144" s="5">
        <v>1497979000</v>
      </c>
      <c r="R144" s="717">
        <v>3.32</v>
      </c>
      <c r="S144" s="719">
        <v>4943118000</v>
      </c>
      <c r="T144" s="30"/>
      <c r="U144" s="146">
        <v>2004</v>
      </c>
      <c r="V144" s="735">
        <v>30778000</v>
      </c>
      <c r="W144" s="735">
        <v>23405000</v>
      </c>
      <c r="X144" s="835">
        <f t="shared" si="18"/>
        <v>0.76044577295470794</v>
      </c>
      <c r="Y144" s="713">
        <v>36.59688100833155</v>
      </c>
      <c r="Z144" s="5">
        <v>856550000</v>
      </c>
      <c r="AA144" s="717">
        <v>3.29</v>
      </c>
      <c r="AB144" s="750">
        <f t="shared" si="8"/>
        <v>2818049500</v>
      </c>
      <c r="AC144" s="30"/>
      <c r="AD144" s="146">
        <v>2004</v>
      </c>
      <c r="AE144" s="735">
        <v>8227000</v>
      </c>
      <c r="AF144" s="735">
        <v>7020000</v>
      </c>
      <c r="AG144" s="835">
        <f t="shared" si="11"/>
        <v>0.85328795429682747</v>
      </c>
      <c r="AH144" s="713">
        <v>54.174501424501429</v>
      </c>
      <c r="AI144" s="5">
        <v>380305000</v>
      </c>
      <c r="AJ144" s="717">
        <v>3.21</v>
      </c>
      <c r="AK144" s="750">
        <f t="shared" si="9"/>
        <v>1220779050</v>
      </c>
      <c r="AL144" s="32"/>
      <c r="AM144" s="146">
        <v>2004</v>
      </c>
      <c r="AN144" s="735" t="s">
        <v>99</v>
      </c>
      <c r="AO144" s="735" t="s">
        <v>99</v>
      </c>
      <c r="AP144" s="835" t="e">
        <f t="shared" si="12"/>
        <v>#VALUE!</v>
      </c>
      <c r="AQ144" s="713" t="s">
        <v>99</v>
      </c>
      <c r="AR144" s="5">
        <v>304575000</v>
      </c>
      <c r="AS144" s="717">
        <v>3.52</v>
      </c>
      <c r="AT144" s="750">
        <f t="shared" si="13"/>
        <v>1072104000</v>
      </c>
      <c r="AU144" s="667"/>
      <c r="AV144" s="146">
        <v>2004</v>
      </c>
      <c r="AW144" s="5">
        <v>43451000</v>
      </c>
      <c r="AX144" s="291"/>
      <c r="AY144" s="856"/>
      <c r="AZ144" s="857"/>
      <c r="BA144" s="291"/>
      <c r="BB144" s="858"/>
      <c r="BC144" s="291">
        <v>261124000</v>
      </c>
      <c r="BD144" s="149">
        <f t="shared" si="14"/>
        <v>304575000</v>
      </c>
      <c r="BE144" s="757">
        <f t="shared" si="15"/>
        <v>43451000</v>
      </c>
      <c r="BF144" s="147"/>
      <c r="BG144" s="142"/>
      <c r="BH144" s="143"/>
      <c r="BI144" s="146">
        <v>2004</v>
      </c>
      <c r="BJ144" s="5">
        <v>13763000</v>
      </c>
      <c r="BK144" s="5">
        <v>13174000</v>
      </c>
      <c r="BL144" s="715">
        <v>43.2</v>
      </c>
      <c r="BM144" s="5">
        <v>568918000</v>
      </c>
      <c r="BN144" s="717">
        <v>3.51</v>
      </c>
      <c r="BO144" s="730">
        <v>1987478000</v>
      </c>
      <c r="BP144" s="32"/>
      <c r="BQ144" s="146">
        <v>2004</v>
      </c>
      <c r="BR144" s="291">
        <v>13033000</v>
      </c>
      <c r="BS144" s="291">
        <v>12460000</v>
      </c>
      <c r="BT144" s="713">
        <v>42.172311396468693</v>
      </c>
      <c r="BU144" s="5">
        <v>525467000</v>
      </c>
      <c r="BV144" s="717">
        <v>3.51</v>
      </c>
      <c r="BW144" s="753">
        <f t="shared" si="19"/>
        <v>1844389170</v>
      </c>
      <c r="BX144" s="153"/>
      <c r="BY144" s="146">
        <v>2004</v>
      </c>
      <c r="BZ144" s="5">
        <v>2561000</v>
      </c>
      <c r="CA144" s="5">
        <v>2363000</v>
      </c>
      <c r="CB144" s="715">
        <v>38</v>
      </c>
      <c r="CC144" s="291">
        <v>89893000</v>
      </c>
      <c r="CD144" s="717">
        <v>3.85</v>
      </c>
      <c r="CE144" s="785">
        <v>347336000</v>
      </c>
      <c r="CF144" s="153"/>
      <c r="CG144" s="144"/>
      <c r="CH144" s="145"/>
    </row>
    <row r="145" spans="1:86" s="18" customFormat="1" ht="14.4" x14ac:dyDescent="0.3">
      <c r="A145" s="146">
        <v>2005</v>
      </c>
      <c r="B145" s="5">
        <v>57214000</v>
      </c>
      <c r="C145" s="5">
        <v>50104000</v>
      </c>
      <c r="D145" s="835">
        <f t="shared" si="17"/>
        <v>0.87572971650295384</v>
      </c>
      <c r="E145" s="715">
        <v>42</v>
      </c>
      <c r="F145" s="5">
        <v>2103325000</v>
      </c>
      <c r="G145" s="717">
        <v>3.42</v>
      </c>
      <c r="H145" s="719">
        <v>7167166000</v>
      </c>
      <c r="I145" s="147"/>
      <c r="J145" s="148"/>
      <c r="K145" s="140"/>
      <c r="L145" s="146">
        <v>2005</v>
      </c>
      <c r="M145" s="5">
        <v>40418000</v>
      </c>
      <c r="N145" s="5">
        <v>33779000</v>
      </c>
      <c r="O145" s="835">
        <f t="shared" si="10"/>
        <v>0.83574150131129699</v>
      </c>
      <c r="P145" s="715">
        <v>44.3</v>
      </c>
      <c r="Q145" s="5">
        <v>1497764000</v>
      </c>
      <c r="R145" s="717">
        <v>3.32</v>
      </c>
      <c r="S145" s="719">
        <v>4950001000</v>
      </c>
      <c r="T145" s="30"/>
      <c r="U145" s="146">
        <v>2005</v>
      </c>
      <c r="V145" s="735">
        <v>30047000</v>
      </c>
      <c r="W145" s="735">
        <v>24625000</v>
      </c>
      <c r="X145" s="835">
        <f t="shared" si="18"/>
        <v>0.81954937264951577</v>
      </c>
      <c r="Y145" s="713">
        <v>37.767106598984768</v>
      </c>
      <c r="Z145" s="5">
        <v>930015000</v>
      </c>
      <c r="AA145" s="717">
        <v>3.38</v>
      </c>
      <c r="AB145" s="750">
        <f t="shared" si="8"/>
        <v>3143450700</v>
      </c>
      <c r="AC145" s="30"/>
      <c r="AD145" s="146">
        <v>2005</v>
      </c>
      <c r="AE145" s="735">
        <v>6134000</v>
      </c>
      <c r="AF145" s="735">
        <v>5147000</v>
      </c>
      <c r="AG145" s="835">
        <f t="shared" si="11"/>
        <v>0.83909357678513208</v>
      </c>
      <c r="AH145" s="713">
        <v>59.908296094812513</v>
      </c>
      <c r="AI145" s="5">
        <v>308348000</v>
      </c>
      <c r="AJ145" s="717">
        <v>3.19</v>
      </c>
      <c r="AK145" s="750">
        <f t="shared" si="9"/>
        <v>983630120</v>
      </c>
      <c r="AL145" s="32"/>
      <c r="AM145" s="146">
        <v>2005</v>
      </c>
      <c r="AN145" s="735" t="s">
        <v>99</v>
      </c>
      <c r="AO145" s="735" t="s">
        <v>99</v>
      </c>
      <c r="AP145" s="835" t="e">
        <f t="shared" si="12"/>
        <v>#VALUE!</v>
      </c>
      <c r="AQ145" s="713" t="s">
        <v>99</v>
      </c>
      <c r="AR145" s="5">
        <v>297270000</v>
      </c>
      <c r="AS145" s="717">
        <v>3.13</v>
      </c>
      <c r="AT145" s="750">
        <f t="shared" si="13"/>
        <v>930455100</v>
      </c>
      <c r="AU145" s="667"/>
      <c r="AV145" s="523">
        <v>2005</v>
      </c>
      <c r="AW145" s="5">
        <v>37869000</v>
      </c>
      <c r="AX145" s="5">
        <v>4530000</v>
      </c>
      <c r="AY145" s="5">
        <v>33339000</v>
      </c>
      <c r="AZ145" s="5">
        <v>25280000</v>
      </c>
      <c r="BA145" s="5">
        <v>234121000</v>
      </c>
      <c r="BB145" s="754">
        <f>AZ145+BA145</f>
        <v>259401000</v>
      </c>
      <c r="BC145" s="291">
        <v>259401000</v>
      </c>
      <c r="BD145" s="149">
        <f t="shared" si="14"/>
        <v>297270000</v>
      </c>
      <c r="BE145" s="757">
        <f t="shared" si="15"/>
        <v>37869000</v>
      </c>
      <c r="BF145" s="147"/>
      <c r="BG145" s="142"/>
      <c r="BH145" s="143"/>
      <c r="BI145" s="146">
        <v>2005</v>
      </c>
      <c r="BJ145" s="5">
        <v>14036000</v>
      </c>
      <c r="BK145" s="5">
        <v>13609000</v>
      </c>
      <c r="BL145" s="715">
        <v>37.1</v>
      </c>
      <c r="BM145" s="5">
        <v>504456000</v>
      </c>
      <c r="BN145" s="717">
        <v>3.66</v>
      </c>
      <c r="BO145" s="730">
        <v>1863942000</v>
      </c>
      <c r="BP145" s="32"/>
      <c r="BQ145" s="146">
        <v>2005</v>
      </c>
      <c r="BR145" s="291">
        <v>13344000</v>
      </c>
      <c r="BS145" s="291">
        <v>12946000</v>
      </c>
      <c r="BT145" s="713">
        <v>36.041016530202377</v>
      </c>
      <c r="BU145" s="5">
        <v>466587000</v>
      </c>
      <c r="BV145" s="717">
        <v>3.7</v>
      </c>
      <c r="BW145" s="753">
        <f t="shared" si="19"/>
        <v>1726371900</v>
      </c>
      <c r="BX145" s="153"/>
      <c r="BY145" s="146">
        <v>2005</v>
      </c>
      <c r="BZ145" s="5">
        <v>2760000</v>
      </c>
      <c r="CA145" s="5">
        <v>2716000</v>
      </c>
      <c r="CB145" s="715">
        <v>37.200000000000003</v>
      </c>
      <c r="CC145" s="291">
        <v>101105000</v>
      </c>
      <c r="CD145" s="717">
        <v>3.46</v>
      </c>
      <c r="CE145" s="785">
        <v>353223000</v>
      </c>
      <c r="CF145" s="153"/>
      <c r="CG145" s="144"/>
      <c r="CH145" s="145"/>
    </row>
    <row r="146" spans="1:86" s="18" customFormat="1" ht="14.4" x14ac:dyDescent="0.3">
      <c r="A146" s="146">
        <v>2006</v>
      </c>
      <c r="B146" s="5">
        <v>57334000</v>
      </c>
      <c r="C146" s="5">
        <v>46800000</v>
      </c>
      <c r="D146" s="835">
        <f t="shared" si="17"/>
        <v>0.81626957826071789</v>
      </c>
      <c r="E146" s="715">
        <v>38.6</v>
      </c>
      <c r="F146" s="5">
        <v>1808416000</v>
      </c>
      <c r="G146" s="717">
        <v>4.26</v>
      </c>
      <c r="H146" s="719">
        <v>7694734000</v>
      </c>
      <c r="I146" s="147"/>
      <c r="J146" s="148"/>
      <c r="K146" s="140"/>
      <c r="L146" s="146">
        <v>2006</v>
      </c>
      <c r="M146" s="5">
        <v>40565000</v>
      </c>
      <c r="N146" s="5">
        <v>31107000</v>
      </c>
      <c r="O146" s="835">
        <f t="shared" si="10"/>
        <v>0.76684333785282877</v>
      </c>
      <c r="P146" s="715">
        <v>41.6</v>
      </c>
      <c r="Q146" s="5">
        <v>1294461000</v>
      </c>
      <c r="R146" s="717">
        <v>4.17</v>
      </c>
      <c r="S146" s="719">
        <v>5367806000</v>
      </c>
      <c r="T146" s="30"/>
      <c r="U146" s="146">
        <v>2006</v>
      </c>
      <c r="V146" s="735">
        <v>29340000</v>
      </c>
      <c r="W146" s="735">
        <v>21319000</v>
      </c>
      <c r="X146" s="835">
        <f t="shared" si="18"/>
        <v>0.72661895023858214</v>
      </c>
      <c r="Y146" s="713">
        <v>31.986537830104606</v>
      </c>
      <c r="Z146" s="5">
        <v>681921000</v>
      </c>
      <c r="AA146" s="717">
        <v>4.53</v>
      </c>
      <c r="AB146" s="750">
        <f t="shared" si="8"/>
        <v>3089102130</v>
      </c>
      <c r="AC146" s="30"/>
      <c r="AD146" s="146">
        <v>2006</v>
      </c>
      <c r="AE146" s="735">
        <v>7385000</v>
      </c>
      <c r="AF146" s="735">
        <v>6162000</v>
      </c>
      <c r="AG146" s="835">
        <f t="shared" si="11"/>
        <v>0.83439404197698042</v>
      </c>
      <c r="AH146" s="713">
        <v>63.215676728334962</v>
      </c>
      <c r="AI146" s="5">
        <v>389535000</v>
      </c>
      <c r="AJ146" s="717">
        <v>3.38</v>
      </c>
      <c r="AK146" s="750">
        <f t="shared" si="9"/>
        <v>1316628300</v>
      </c>
      <c r="AL146" s="32"/>
      <c r="AM146" s="146">
        <v>2006</v>
      </c>
      <c r="AN146" s="735">
        <v>4318000</v>
      </c>
      <c r="AO146" s="735">
        <v>4086000.0000000005</v>
      </c>
      <c r="AP146" s="835">
        <f t="shared" si="12"/>
        <v>0.94627142195460867</v>
      </c>
      <c r="AQ146" s="713">
        <v>61.464757709251096</v>
      </c>
      <c r="AR146" s="5">
        <v>251146000</v>
      </c>
      <c r="AS146" s="717">
        <v>4.1399999999999997</v>
      </c>
      <c r="AT146" s="750">
        <f t="shared" si="13"/>
        <v>1039744439.9999999</v>
      </c>
      <c r="AU146" s="667"/>
      <c r="AV146" s="523">
        <v>2006</v>
      </c>
      <c r="AW146" s="5">
        <v>28141000</v>
      </c>
      <c r="AX146" s="5">
        <v>6226000</v>
      </c>
      <c r="AY146" s="5">
        <v>21915000</v>
      </c>
      <c r="AZ146" s="5">
        <v>13284000</v>
      </c>
      <c r="BA146" s="5">
        <v>209721000</v>
      </c>
      <c r="BB146" s="754">
        <f t="shared" ref="BB146:BB157" si="21">AZ146+BA146</f>
        <v>223005000</v>
      </c>
      <c r="BC146" s="291">
        <v>223005000</v>
      </c>
      <c r="BD146" s="149">
        <f t="shared" si="14"/>
        <v>251146000</v>
      </c>
      <c r="BE146" s="757">
        <f t="shared" si="15"/>
        <v>28141000</v>
      </c>
      <c r="BF146" s="147"/>
      <c r="BG146" s="142"/>
      <c r="BH146" s="143"/>
      <c r="BI146" s="146">
        <v>2006</v>
      </c>
      <c r="BJ146" s="5">
        <v>14899000</v>
      </c>
      <c r="BK146" s="5">
        <v>13878000</v>
      </c>
      <c r="BL146" s="715">
        <v>33.200000000000003</v>
      </c>
      <c r="BM146" s="5">
        <v>460480000</v>
      </c>
      <c r="BN146" s="717">
        <v>4.46</v>
      </c>
      <c r="BO146" s="730">
        <v>2082936000</v>
      </c>
      <c r="BP146" s="32"/>
      <c r="BQ146" s="146">
        <v>2006</v>
      </c>
      <c r="BR146" s="291">
        <v>14421000</v>
      </c>
      <c r="BS146" s="291">
        <v>13418000</v>
      </c>
      <c r="BT146" s="713">
        <v>32.220822775376362</v>
      </c>
      <c r="BU146" s="5">
        <v>432339000</v>
      </c>
      <c r="BV146" s="717">
        <v>4.4800000000000004</v>
      </c>
      <c r="BW146" s="753">
        <f t="shared" si="19"/>
        <v>1936878720.0000002</v>
      </c>
      <c r="BX146" s="153"/>
      <c r="BY146" s="146">
        <v>2006</v>
      </c>
      <c r="BZ146" s="5">
        <v>1870000</v>
      </c>
      <c r="CA146" s="5">
        <v>1815000</v>
      </c>
      <c r="CB146" s="715">
        <v>29.5</v>
      </c>
      <c r="CC146" s="291">
        <v>53475000</v>
      </c>
      <c r="CD146" s="717">
        <v>4.43</v>
      </c>
      <c r="CE146" s="785">
        <v>243992000</v>
      </c>
      <c r="CF146" s="153"/>
      <c r="CG146" s="144"/>
      <c r="CH146" s="145"/>
    </row>
    <row r="147" spans="1:86" s="18" customFormat="1" ht="14.4" x14ac:dyDescent="0.3">
      <c r="A147" s="146">
        <v>2007</v>
      </c>
      <c r="B147" s="5">
        <v>60460000</v>
      </c>
      <c r="C147" s="5">
        <v>50999000</v>
      </c>
      <c r="D147" s="835">
        <f t="shared" si="17"/>
        <v>0.84351637446245453</v>
      </c>
      <c r="E147" s="715">
        <v>40.200000000000003</v>
      </c>
      <c r="F147" s="5">
        <v>2051088000</v>
      </c>
      <c r="G147" s="717">
        <v>6.48</v>
      </c>
      <c r="H147" s="719">
        <v>13289326000</v>
      </c>
      <c r="I147" s="147"/>
      <c r="J147" s="148"/>
      <c r="K147" s="140"/>
      <c r="L147" s="146">
        <v>2007</v>
      </c>
      <c r="M147" s="5">
        <v>45012000</v>
      </c>
      <c r="N147" s="5">
        <v>35938000</v>
      </c>
      <c r="O147" s="835">
        <f t="shared" si="10"/>
        <v>0.79840931307206964</v>
      </c>
      <c r="P147" s="715">
        <v>41.7</v>
      </c>
      <c r="Q147" s="5">
        <v>1499241000</v>
      </c>
      <c r="R147" s="717">
        <v>6.13</v>
      </c>
      <c r="S147" s="719">
        <v>9077574000</v>
      </c>
      <c r="T147" s="30"/>
      <c r="U147" s="146">
        <v>2007</v>
      </c>
      <c r="V147" s="735">
        <v>32981000</v>
      </c>
      <c r="W147" s="735">
        <v>25718000</v>
      </c>
      <c r="X147" s="835">
        <f t="shared" si="18"/>
        <v>0.77978229889936634</v>
      </c>
      <c r="Y147" s="713">
        <v>37.155105373668249</v>
      </c>
      <c r="Z147" s="5">
        <v>955555000</v>
      </c>
      <c r="AA147" s="717">
        <v>6.15</v>
      </c>
      <c r="AB147" s="750">
        <f t="shared" si="8"/>
        <v>5876663250</v>
      </c>
      <c r="AC147" s="30"/>
      <c r="AD147" s="146">
        <v>2007</v>
      </c>
      <c r="AE147" s="735">
        <v>8639000</v>
      </c>
      <c r="AF147" s="735">
        <v>7037000</v>
      </c>
      <c r="AG147" s="835">
        <f t="shared" si="11"/>
        <v>0.81456187058687346</v>
      </c>
      <c r="AH147" s="713">
        <v>50.025010657950837</v>
      </c>
      <c r="AI147" s="5">
        <v>352026000</v>
      </c>
      <c r="AJ147" s="717">
        <v>5.2</v>
      </c>
      <c r="AK147" s="750">
        <f t="shared" si="9"/>
        <v>1830535200</v>
      </c>
      <c r="AL147" s="32"/>
      <c r="AM147" s="146">
        <v>2007</v>
      </c>
      <c r="AN147" s="735">
        <v>3971000</v>
      </c>
      <c r="AO147" s="735">
        <v>3740000</v>
      </c>
      <c r="AP147" s="835">
        <f t="shared" si="12"/>
        <v>0.94182825484764543</v>
      </c>
      <c r="AQ147" s="713">
        <v>59.147860962566845</v>
      </c>
      <c r="AR147" s="5">
        <v>221213000</v>
      </c>
      <c r="AS147" s="717">
        <v>7.23</v>
      </c>
      <c r="AT147" s="750">
        <f t="shared" si="13"/>
        <v>1599369990</v>
      </c>
      <c r="AU147" s="667"/>
      <c r="AV147" s="523">
        <v>2007</v>
      </c>
      <c r="AW147" s="5">
        <v>29553000</v>
      </c>
      <c r="AX147" s="5">
        <v>5585000</v>
      </c>
      <c r="AY147" s="5">
        <v>23968000</v>
      </c>
      <c r="AZ147" s="5">
        <v>21454000</v>
      </c>
      <c r="BA147" s="5">
        <v>170206000</v>
      </c>
      <c r="BB147" s="754">
        <f t="shared" si="21"/>
        <v>191660000</v>
      </c>
      <c r="BC147" s="291">
        <v>191660000</v>
      </c>
      <c r="BD147" s="149">
        <f t="shared" si="14"/>
        <v>221213000</v>
      </c>
      <c r="BE147" s="757">
        <f t="shared" si="15"/>
        <v>29553000</v>
      </c>
      <c r="BF147" s="147"/>
      <c r="BG147" s="142"/>
      <c r="BH147" s="143"/>
      <c r="BI147" s="146">
        <v>2007</v>
      </c>
      <c r="BJ147" s="5">
        <v>13292000</v>
      </c>
      <c r="BK147" s="5">
        <v>12942000</v>
      </c>
      <c r="BL147" s="715">
        <v>37.1</v>
      </c>
      <c r="BM147" s="5">
        <v>479623000</v>
      </c>
      <c r="BN147" s="717">
        <v>7.16</v>
      </c>
      <c r="BO147" s="730">
        <v>3519240000</v>
      </c>
      <c r="BP147" s="32"/>
      <c r="BQ147" s="146">
        <v>2007</v>
      </c>
      <c r="BR147" s="291">
        <v>12714000</v>
      </c>
      <c r="BS147" s="291">
        <v>12385000</v>
      </c>
      <c r="BT147" s="713">
        <v>36.339927331449331</v>
      </c>
      <c r="BU147" s="5">
        <v>450070000</v>
      </c>
      <c r="BV147" s="717">
        <v>7.16</v>
      </c>
      <c r="BW147" s="753">
        <f t="shared" si="19"/>
        <v>3222501200</v>
      </c>
      <c r="BX147" s="153"/>
      <c r="BY147" s="146">
        <v>2007</v>
      </c>
      <c r="BZ147" s="5">
        <v>2156000</v>
      </c>
      <c r="CA147" s="5">
        <v>2119000</v>
      </c>
      <c r="CB147" s="715">
        <v>34.1</v>
      </c>
      <c r="CC147" s="291">
        <v>72224000</v>
      </c>
      <c r="CD147" s="717">
        <v>9.92</v>
      </c>
      <c r="CE147" s="785">
        <v>692512000</v>
      </c>
      <c r="CF147" s="153"/>
      <c r="CG147" s="144"/>
      <c r="CH147" s="145"/>
    </row>
    <row r="148" spans="1:86" s="18" customFormat="1" ht="14.4" x14ac:dyDescent="0.3">
      <c r="A148" s="146">
        <v>2008</v>
      </c>
      <c r="B148" s="5">
        <v>63617000</v>
      </c>
      <c r="C148" s="5">
        <v>56036000</v>
      </c>
      <c r="D148" s="835">
        <f t="shared" si="17"/>
        <v>0.88083373940927745</v>
      </c>
      <c r="E148" s="715">
        <v>44.8</v>
      </c>
      <c r="F148" s="5">
        <v>2511896000</v>
      </c>
      <c r="G148" s="717">
        <v>6.78</v>
      </c>
      <c r="H148" s="719">
        <v>16701285000</v>
      </c>
      <c r="I148" s="147"/>
      <c r="J148" s="148"/>
      <c r="K148" s="140"/>
      <c r="L148" s="146">
        <v>2008</v>
      </c>
      <c r="M148" s="5">
        <v>46781000</v>
      </c>
      <c r="N148" s="5">
        <v>40000000</v>
      </c>
      <c r="O148" s="835">
        <f t="shared" si="10"/>
        <v>0.85504798956841455</v>
      </c>
      <c r="P148" s="715">
        <v>47.1</v>
      </c>
      <c r="Q148" s="5">
        <v>1885575000</v>
      </c>
      <c r="R148" s="717">
        <v>6.57</v>
      </c>
      <c r="S148" s="719">
        <v>12054269000</v>
      </c>
      <c r="T148" s="30"/>
      <c r="U148" s="146">
        <v>2008</v>
      </c>
      <c r="V148" s="735">
        <v>31580000</v>
      </c>
      <c r="W148" s="735">
        <v>26138000</v>
      </c>
      <c r="X148" s="835">
        <f t="shared" si="18"/>
        <v>0.82767574414186196</v>
      </c>
      <c r="Y148" s="713">
        <v>40.003902364373708</v>
      </c>
      <c r="Z148" s="5">
        <v>1045622000.0000001</v>
      </c>
      <c r="AA148" s="717">
        <v>6.9</v>
      </c>
      <c r="AB148" s="750">
        <f t="shared" si="8"/>
        <v>7214791800.000001</v>
      </c>
      <c r="AC148" s="30"/>
      <c r="AD148" s="146">
        <v>2008</v>
      </c>
      <c r="AE148" s="735">
        <v>11363000</v>
      </c>
      <c r="AF148" s="735">
        <v>10208000</v>
      </c>
      <c r="AG148" s="835">
        <f t="shared" si="11"/>
        <v>0.89835430784123915</v>
      </c>
      <c r="AH148" s="713">
        <v>60.547315830721004</v>
      </c>
      <c r="AI148" s="5">
        <v>618067000</v>
      </c>
      <c r="AJ148" s="717">
        <v>5.78</v>
      </c>
      <c r="AK148" s="750">
        <f t="shared" si="9"/>
        <v>3572427260</v>
      </c>
      <c r="AL148" s="32"/>
      <c r="AM148" s="146">
        <v>2008</v>
      </c>
      <c r="AN148" s="735">
        <v>4549000</v>
      </c>
      <c r="AO148" s="735">
        <v>4337000</v>
      </c>
      <c r="AP148" s="835">
        <f t="shared" si="12"/>
        <v>0.95339635084633989</v>
      </c>
      <c r="AQ148" s="713">
        <v>59.397279225270928</v>
      </c>
      <c r="AR148" s="5">
        <v>257606000</v>
      </c>
      <c r="AS148" s="717">
        <v>6.01</v>
      </c>
      <c r="AT148" s="750">
        <f t="shared" si="13"/>
        <v>1548212060</v>
      </c>
      <c r="AU148" s="667"/>
      <c r="AV148" s="523">
        <v>2008</v>
      </c>
      <c r="AW148" s="5">
        <v>35865000</v>
      </c>
      <c r="AX148" s="5">
        <v>6340000</v>
      </c>
      <c r="AY148" s="5">
        <v>29380000</v>
      </c>
      <c r="AZ148" s="5">
        <v>23163000</v>
      </c>
      <c r="BA148" s="5">
        <v>198723000</v>
      </c>
      <c r="BB148" s="754">
        <f t="shared" si="21"/>
        <v>221886000</v>
      </c>
      <c r="BC148" s="291">
        <v>221886000</v>
      </c>
      <c r="BD148" s="149">
        <f t="shared" si="14"/>
        <v>257606000</v>
      </c>
      <c r="BE148" s="757">
        <f t="shared" si="15"/>
        <v>35720000</v>
      </c>
      <c r="BF148" s="147"/>
      <c r="BG148" s="142"/>
      <c r="BH148" s="143"/>
      <c r="BI148" s="146">
        <v>2008</v>
      </c>
      <c r="BJ148" s="5">
        <v>14115000</v>
      </c>
      <c r="BK148" s="5">
        <v>13462000</v>
      </c>
      <c r="BL148" s="715">
        <v>40.5</v>
      </c>
      <c r="BM148" s="5">
        <v>545854000</v>
      </c>
      <c r="BN148" s="717">
        <v>7.31</v>
      </c>
      <c r="BO148" s="730">
        <v>3942651000</v>
      </c>
      <c r="BP148" s="32"/>
      <c r="BQ148" s="146">
        <v>2008</v>
      </c>
      <c r="BR148" s="291">
        <v>13404000</v>
      </c>
      <c r="BS148" s="291">
        <v>12780000</v>
      </c>
      <c r="BT148" s="713">
        <v>39.916588419405322</v>
      </c>
      <c r="BU148" s="5">
        <v>510134000</v>
      </c>
      <c r="BV148" s="717">
        <v>7.39</v>
      </c>
      <c r="BW148" s="753">
        <f t="shared" si="19"/>
        <v>3769890260</v>
      </c>
      <c r="BX148" s="153"/>
      <c r="BY148" s="146">
        <v>2008</v>
      </c>
      <c r="BZ148" s="5">
        <v>2721000</v>
      </c>
      <c r="CA148" s="5">
        <v>2574000</v>
      </c>
      <c r="CB148" s="715">
        <v>31.3</v>
      </c>
      <c r="CC148" s="291">
        <v>80467000</v>
      </c>
      <c r="CD148" s="717">
        <v>9.26</v>
      </c>
      <c r="CE148" s="785">
        <v>704365000</v>
      </c>
      <c r="CF148" s="153"/>
      <c r="CG148" s="144"/>
      <c r="CH148" s="145"/>
    </row>
    <row r="149" spans="1:86" s="18" customFormat="1" ht="14.4" x14ac:dyDescent="0.3">
      <c r="A149" s="146">
        <v>2009</v>
      </c>
      <c r="B149" s="5">
        <v>59017000</v>
      </c>
      <c r="C149" s="5">
        <v>49841000</v>
      </c>
      <c r="D149" s="835">
        <f t="shared" si="17"/>
        <v>0.84451937577308234</v>
      </c>
      <c r="E149" s="715">
        <v>44.3</v>
      </c>
      <c r="F149" s="5">
        <v>2208918000</v>
      </c>
      <c r="G149" s="717">
        <v>4.87</v>
      </c>
      <c r="H149" s="719">
        <v>10607218000</v>
      </c>
      <c r="I149" s="147"/>
      <c r="J149" s="148"/>
      <c r="K149" s="140"/>
      <c r="L149" s="146">
        <v>2009</v>
      </c>
      <c r="M149" s="5">
        <v>43287000</v>
      </c>
      <c r="N149" s="5">
        <v>34550000</v>
      </c>
      <c r="O149" s="835">
        <f t="shared" si="10"/>
        <v>0.79816111072608409</v>
      </c>
      <c r="P149" s="715">
        <v>44</v>
      </c>
      <c r="Q149" s="5">
        <v>1521077000</v>
      </c>
      <c r="R149" s="717">
        <v>4.71</v>
      </c>
      <c r="S149" s="719">
        <v>7070719000</v>
      </c>
      <c r="T149" s="30"/>
      <c r="U149" s="146">
        <v>2009</v>
      </c>
      <c r="V149" s="735">
        <v>31666000</v>
      </c>
      <c r="W149" s="735">
        <v>24297000</v>
      </c>
      <c r="X149" s="835">
        <f t="shared" si="18"/>
        <v>0.76728983768079329</v>
      </c>
      <c r="Y149" s="713">
        <v>38.10186442770712</v>
      </c>
      <c r="Z149" s="5">
        <v>925761000</v>
      </c>
      <c r="AA149" s="717">
        <v>4.84</v>
      </c>
      <c r="AB149" s="750">
        <f t="shared" si="8"/>
        <v>4480683240</v>
      </c>
      <c r="AC149" s="30"/>
      <c r="AD149" s="146">
        <v>2009</v>
      </c>
      <c r="AE149" s="735">
        <v>8162000.0000000009</v>
      </c>
      <c r="AF149" s="735">
        <v>6998000</v>
      </c>
      <c r="AG149" s="835">
        <f t="shared" si="11"/>
        <v>0.85738789512374414</v>
      </c>
      <c r="AH149" s="713">
        <v>55.847384967133465</v>
      </c>
      <c r="AI149" s="5">
        <v>390820000</v>
      </c>
      <c r="AJ149" s="717">
        <v>4.3499999999999996</v>
      </c>
      <c r="AK149" s="750">
        <f t="shared" si="9"/>
        <v>1700066999.9999998</v>
      </c>
      <c r="AL149" s="32"/>
      <c r="AM149" s="146">
        <v>2009</v>
      </c>
      <c r="AN149" s="735">
        <v>4114000</v>
      </c>
      <c r="AO149" s="735">
        <v>3892000</v>
      </c>
      <c r="AP149" s="835">
        <f t="shared" si="12"/>
        <v>0.9460379192999514</v>
      </c>
      <c r="AQ149" s="713">
        <v>61.915210688591991</v>
      </c>
      <c r="AR149" s="5">
        <v>240974000</v>
      </c>
      <c r="AS149" s="717">
        <v>4.5199999999999996</v>
      </c>
      <c r="AT149" s="750">
        <f t="shared" si="13"/>
        <v>1089202480</v>
      </c>
      <c r="AU149" s="667"/>
      <c r="AV149" s="523">
        <v>2009</v>
      </c>
      <c r="AW149" s="5">
        <v>36478000</v>
      </c>
      <c r="AX149" s="5">
        <v>7865000</v>
      </c>
      <c r="AY149" s="5">
        <v>28613000</v>
      </c>
      <c r="AZ149" s="5">
        <v>18541000</v>
      </c>
      <c r="BA149" s="5">
        <v>185955000</v>
      </c>
      <c r="BB149" s="754">
        <f t="shared" si="21"/>
        <v>204496000</v>
      </c>
      <c r="BC149" s="291">
        <v>204496000</v>
      </c>
      <c r="BD149" s="149">
        <f t="shared" si="14"/>
        <v>240974000</v>
      </c>
      <c r="BE149" s="757">
        <f>BD149-BC149</f>
        <v>36478000</v>
      </c>
      <c r="BF149" s="147"/>
      <c r="BG149" s="142"/>
      <c r="BH149" s="143"/>
      <c r="BI149" s="146">
        <v>2009</v>
      </c>
      <c r="BJ149" s="5">
        <v>13218000</v>
      </c>
      <c r="BK149" s="5">
        <v>12905000</v>
      </c>
      <c r="BL149" s="715">
        <v>45.2</v>
      </c>
      <c r="BM149" s="5">
        <v>582911000</v>
      </c>
      <c r="BN149" s="717">
        <v>5.23</v>
      </c>
      <c r="BO149" s="730">
        <v>2967139000</v>
      </c>
      <c r="BP149" s="32"/>
      <c r="BQ149" s="146">
        <v>2009</v>
      </c>
      <c r="BR149" s="291">
        <v>12564000</v>
      </c>
      <c r="BS149" s="291">
        <v>12268000</v>
      </c>
      <c r="BT149" s="713">
        <v>44.541327029670683</v>
      </c>
      <c r="BU149" s="5">
        <v>546433000</v>
      </c>
      <c r="BV149" s="717">
        <v>5.26</v>
      </c>
      <c r="BW149" s="753">
        <f t="shared" si="19"/>
        <v>2874237580</v>
      </c>
      <c r="BX149" s="153"/>
      <c r="BY149" s="146">
        <v>2009</v>
      </c>
      <c r="BZ149" s="5">
        <v>2512000</v>
      </c>
      <c r="CA149" s="5">
        <v>2386000</v>
      </c>
      <c r="CB149" s="715">
        <v>44</v>
      </c>
      <c r="CC149" s="291">
        <v>104930000</v>
      </c>
      <c r="CD149" s="717">
        <v>5.47</v>
      </c>
      <c r="CE149" s="785">
        <v>569360000</v>
      </c>
      <c r="CF149" s="153"/>
      <c r="CG149" s="144"/>
      <c r="CH149" s="145"/>
    </row>
    <row r="150" spans="1:86" s="18" customFormat="1" ht="14.4" x14ac:dyDescent="0.3">
      <c r="A150" s="146">
        <v>2010</v>
      </c>
      <c r="B150" s="5">
        <v>52620000</v>
      </c>
      <c r="C150" s="5">
        <v>46883000</v>
      </c>
      <c r="D150" s="835">
        <f t="shared" si="17"/>
        <v>0.89097301406309393</v>
      </c>
      <c r="E150" s="715">
        <v>46.1</v>
      </c>
      <c r="F150" s="5">
        <v>2163023000</v>
      </c>
      <c r="G150" s="717">
        <v>5.7</v>
      </c>
      <c r="H150" s="719">
        <v>12579125000</v>
      </c>
      <c r="I150" s="147"/>
      <c r="J150" s="148"/>
      <c r="K150" s="140"/>
      <c r="L150" s="146">
        <v>2010</v>
      </c>
      <c r="M150" s="5">
        <v>36576000</v>
      </c>
      <c r="N150" s="5">
        <v>31219000</v>
      </c>
      <c r="O150" s="835">
        <f t="shared" si="10"/>
        <v>0.85353783902012248</v>
      </c>
      <c r="P150" s="715">
        <v>46.5</v>
      </c>
      <c r="Q150" s="5">
        <v>1452313000</v>
      </c>
      <c r="R150" s="717">
        <v>5.37</v>
      </c>
      <c r="S150" s="719">
        <v>7835595000</v>
      </c>
      <c r="T150" s="30"/>
      <c r="U150" s="146">
        <v>2010</v>
      </c>
      <c r="V150" s="735">
        <v>28241000</v>
      </c>
      <c r="W150" s="735">
        <v>23903000</v>
      </c>
      <c r="X150" s="835">
        <f t="shared" si="18"/>
        <v>0.84639354130519462</v>
      </c>
      <c r="Y150" s="713">
        <v>42.090072375852401</v>
      </c>
      <c r="Z150" s="5">
        <v>1006079000</v>
      </c>
      <c r="AA150" s="717">
        <v>6.49</v>
      </c>
      <c r="AB150" s="750">
        <f t="shared" si="8"/>
        <v>6529452710</v>
      </c>
      <c r="AC150" s="30"/>
      <c r="AD150" s="146">
        <v>2010</v>
      </c>
      <c r="AE150" s="735">
        <v>4857000</v>
      </c>
      <c r="AF150" s="735">
        <v>4011000</v>
      </c>
      <c r="AG150" s="835">
        <f t="shared" si="11"/>
        <v>0.8258184064237184</v>
      </c>
      <c r="AH150" s="713">
        <v>54.651957117925704</v>
      </c>
      <c r="AI150" s="5">
        <v>219209000</v>
      </c>
      <c r="AJ150" s="717">
        <v>5.16</v>
      </c>
      <c r="AK150" s="750">
        <f t="shared" si="9"/>
        <v>1131118440</v>
      </c>
      <c r="AL150" s="32"/>
      <c r="AM150" s="146">
        <v>2010</v>
      </c>
      <c r="AN150" s="735">
        <v>4188000.0000000005</v>
      </c>
      <c r="AO150" s="735">
        <v>3999999.9999999995</v>
      </c>
      <c r="AP150" s="835">
        <f t="shared" si="12"/>
        <v>0.9551098376313274</v>
      </c>
      <c r="AQ150" s="713">
        <v>68.054500000000019</v>
      </c>
      <c r="AR150" s="5">
        <v>272218000</v>
      </c>
      <c r="AS150" s="717">
        <v>5.88</v>
      </c>
      <c r="AT150" s="750">
        <f t="shared" si="13"/>
        <v>1600641840</v>
      </c>
      <c r="AU150" s="667"/>
      <c r="AV150" s="523">
        <v>2010</v>
      </c>
      <c r="AW150" s="5">
        <v>46000000</v>
      </c>
      <c r="AX150" s="5">
        <v>9262000</v>
      </c>
      <c r="AY150" s="5">
        <v>35931000</v>
      </c>
      <c r="AZ150" s="5">
        <v>13311000</v>
      </c>
      <c r="BA150" s="5">
        <v>213714000</v>
      </c>
      <c r="BB150" s="754">
        <f t="shared" si="21"/>
        <v>227025000</v>
      </c>
      <c r="BC150" s="291">
        <v>227025000</v>
      </c>
      <c r="BD150" s="149">
        <f t="shared" si="14"/>
        <v>272218000</v>
      </c>
      <c r="BE150" s="757">
        <f t="shared" ref="BE150:BE156" si="22">BD150-BC150</f>
        <v>45193000</v>
      </c>
      <c r="BF150" s="147"/>
      <c r="BG150" s="142"/>
      <c r="BH150" s="143"/>
      <c r="BI150" s="146">
        <v>2010</v>
      </c>
      <c r="BJ150" s="5">
        <v>13541000</v>
      </c>
      <c r="BK150" s="5">
        <v>13202000</v>
      </c>
      <c r="BL150" s="715">
        <v>46.1</v>
      </c>
      <c r="BM150" s="5">
        <v>609228000</v>
      </c>
      <c r="BN150" s="717">
        <v>6.49</v>
      </c>
      <c r="BO150" s="730">
        <v>4110061000</v>
      </c>
      <c r="BP150" s="32"/>
      <c r="BQ150" s="146">
        <v>2010</v>
      </c>
      <c r="BR150" s="291">
        <v>12831000</v>
      </c>
      <c r="BS150" s="291">
        <v>12507000</v>
      </c>
      <c r="BT150" s="713">
        <v>45.097545374590226</v>
      </c>
      <c r="BU150" s="5">
        <v>564035000</v>
      </c>
      <c r="BV150" s="717">
        <v>6.54</v>
      </c>
      <c r="BW150" s="753">
        <f t="shared" si="19"/>
        <v>3688788900</v>
      </c>
      <c r="BX150" s="153"/>
      <c r="BY150" s="146">
        <v>2010</v>
      </c>
      <c r="BZ150" s="5">
        <v>2503000</v>
      </c>
      <c r="CA150" s="5">
        <v>2462000</v>
      </c>
      <c r="CB150" s="715">
        <v>41.2</v>
      </c>
      <c r="CC150" s="291">
        <v>101482000</v>
      </c>
      <c r="CD150" s="717">
        <v>5.98</v>
      </c>
      <c r="CE150" s="147">
        <f t="shared" ref="CE150:CE153" si="23">CC150*CD150</f>
        <v>606862360</v>
      </c>
      <c r="CF150" s="153"/>
      <c r="CG150" s="144"/>
      <c r="CH150" s="145"/>
    </row>
    <row r="151" spans="1:86" s="18" customFormat="1" ht="14.4" x14ac:dyDescent="0.3">
      <c r="A151" s="146">
        <v>2011</v>
      </c>
      <c r="B151" s="5">
        <v>54277000</v>
      </c>
      <c r="C151" s="5">
        <v>45687000</v>
      </c>
      <c r="D151" s="835">
        <f t="shared" si="17"/>
        <v>0.84173775263923944</v>
      </c>
      <c r="E151" s="715">
        <v>43.6</v>
      </c>
      <c r="F151" s="5">
        <v>1993111000</v>
      </c>
      <c r="G151" s="717">
        <v>7.24</v>
      </c>
      <c r="H151" s="719">
        <v>14269225000</v>
      </c>
      <c r="I151" s="147"/>
      <c r="J151" s="148"/>
      <c r="K151" s="140"/>
      <c r="L151" s="146">
        <v>2011</v>
      </c>
      <c r="M151" s="5">
        <v>40596000</v>
      </c>
      <c r="N151" s="5">
        <v>32378000</v>
      </c>
      <c r="O151" s="835">
        <f t="shared" si="10"/>
        <v>0.79756626268597897</v>
      </c>
      <c r="P151" s="715">
        <v>46.1</v>
      </c>
      <c r="Q151" s="5">
        <v>1493130000</v>
      </c>
      <c r="R151" s="717">
        <v>6.81</v>
      </c>
      <c r="S151" s="719">
        <v>10154257000</v>
      </c>
      <c r="T151" s="30"/>
      <c r="U151" s="146">
        <v>2011</v>
      </c>
      <c r="V151" s="722">
        <v>28469000</v>
      </c>
      <c r="W151" s="722">
        <v>21529000</v>
      </c>
      <c r="X151" s="835">
        <f t="shared" si="18"/>
        <v>0.75622607046260848</v>
      </c>
      <c r="Y151" s="731">
        <v>36.362998745877654</v>
      </c>
      <c r="Z151" s="5">
        <v>782859000</v>
      </c>
      <c r="AA151" s="717">
        <v>6.92</v>
      </c>
      <c r="AB151" s="750">
        <f t="shared" si="8"/>
        <v>5417384280</v>
      </c>
      <c r="AC151" s="30"/>
      <c r="AD151" s="146">
        <v>2011</v>
      </c>
      <c r="AE151" s="722">
        <v>8496000</v>
      </c>
      <c r="AF151" s="722">
        <v>7367000</v>
      </c>
      <c r="AG151" s="835">
        <f t="shared" si="11"/>
        <v>0.86711393596986819</v>
      </c>
      <c r="AH151" s="713">
        <v>61.454866295642731</v>
      </c>
      <c r="AI151" s="5">
        <v>452738000</v>
      </c>
      <c r="AJ151" s="717">
        <v>6.78</v>
      </c>
      <c r="AK151" s="750">
        <f t="shared" si="9"/>
        <v>3069563640</v>
      </c>
      <c r="AL151" s="30"/>
      <c r="AM151" s="146">
        <v>2011</v>
      </c>
      <c r="AN151" s="722">
        <v>4425000</v>
      </c>
      <c r="AO151" s="722">
        <v>4255000</v>
      </c>
      <c r="AP151" s="835">
        <f t="shared" si="12"/>
        <v>0.96158192090395478</v>
      </c>
      <c r="AQ151" s="713">
        <v>73.865099882491194</v>
      </c>
      <c r="AR151" s="5">
        <v>314296000</v>
      </c>
      <c r="AS151" s="717">
        <v>6.42</v>
      </c>
      <c r="AT151" s="750">
        <f t="shared" si="13"/>
        <v>2017780320</v>
      </c>
      <c r="AU151" s="520"/>
      <c r="AV151" s="523">
        <v>2011</v>
      </c>
      <c r="AW151" s="5">
        <v>35603000</v>
      </c>
      <c r="AX151" s="5">
        <v>11865000</v>
      </c>
      <c r="AY151" s="5">
        <v>44898000</v>
      </c>
      <c r="AZ151" s="5">
        <v>12613000</v>
      </c>
      <c r="BA151" s="5">
        <v>244920000</v>
      </c>
      <c r="BB151" s="754">
        <f t="shared" si="21"/>
        <v>257533000</v>
      </c>
      <c r="BC151" s="757">
        <v>257533000</v>
      </c>
      <c r="BD151" s="149">
        <f t="shared" si="14"/>
        <v>314296000</v>
      </c>
      <c r="BE151" s="757">
        <f t="shared" si="22"/>
        <v>56763000</v>
      </c>
      <c r="BF151" s="147"/>
      <c r="BG151" s="142"/>
      <c r="BH151" s="143"/>
      <c r="BI151" s="146">
        <v>2011</v>
      </c>
      <c r="BJ151" s="5">
        <v>12344000</v>
      </c>
      <c r="BK151" s="5">
        <v>12029000</v>
      </c>
      <c r="BL151" s="715">
        <v>37.700000000000003</v>
      </c>
      <c r="BM151" s="5">
        <v>452938000</v>
      </c>
      <c r="BN151" s="717">
        <v>8.24</v>
      </c>
      <c r="BO151" s="730">
        <v>3669782000</v>
      </c>
      <c r="BP151" s="30"/>
      <c r="BQ151" s="146">
        <v>2011</v>
      </c>
      <c r="BR151" s="291">
        <v>11550000</v>
      </c>
      <c r="BS151" s="291">
        <v>11256000</v>
      </c>
      <c r="BT151" s="713">
        <v>35.196695095948826</v>
      </c>
      <c r="BU151" s="5">
        <v>396175000</v>
      </c>
      <c r="BV151" s="717">
        <v>8.3800000000000008</v>
      </c>
      <c r="BW151" s="753">
        <f t="shared" si="19"/>
        <v>3319946500.0000005</v>
      </c>
      <c r="BX151" s="153"/>
      <c r="BY151" s="146">
        <v>2011</v>
      </c>
      <c r="BZ151" s="5">
        <v>1337000</v>
      </c>
      <c r="CA151" s="5">
        <v>1280000</v>
      </c>
      <c r="CB151" s="715">
        <v>36.799999999999997</v>
      </c>
      <c r="CC151" s="291">
        <v>47043000</v>
      </c>
      <c r="CD151" s="717">
        <v>9.68</v>
      </c>
      <c r="CE151" s="147">
        <f t="shared" si="23"/>
        <v>455376240</v>
      </c>
      <c r="CF151" s="153"/>
      <c r="CG151" s="144"/>
      <c r="CH151" s="145"/>
    </row>
    <row r="152" spans="1:86" s="18" customFormat="1" ht="14.4" x14ac:dyDescent="0.3">
      <c r="A152" s="146">
        <v>2012</v>
      </c>
      <c r="B152" s="5">
        <v>55294000</v>
      </c>
      <c r="C152" s="5">
        <v>48758000</v>
      </c>
      <c r="D152" s="835">
        <f t="shared" si="17"/>
        <v>0.88179549318190042</v>
      </c>
      <c r="E152" s="715">
        <v>46.2</v>
      </c>
      <c r="F152" s="5">
        <v>2252307000</v>
      </c>
      <c r="G152" s="721">
        <v>7.77</v>
      </c>
      <c r="H152" s="719">
        <v>17383149000</v>
      </c>
      <c r="I152" s="147"/>
      <c r="J152" s="148"/>
      <c r="K152" s="140"/>
      <c r="L152" s="146">
        <v>2012</v>
      </c>
      <c r="M152" s="5">
        <v>40897000</v>
      </c>
      <c r="N152" s="5">
        <v>34609000</v>
      </c>
      <c r="O152" s="835">
        <f t="shared" si="10"/>
        <v>0.84624789104335285</v>
      </c>
      <c r="P152" s="715">
        <v>47.1</v>
      </c>
      <c r="Q152" s="5">
        <v>1630387000</v>
      </c>
      <c r="R152" s="721">
        <v>7.55</v>
      </c>
      <c r="S152" s="719">
        <v>12245482000</v>
      </c>
      <c r="T152" s="30"/>
      <c r="U152" s="146">
        <v>2012</v>
      </c>
      <c r="V152" s="735">
        <v>29612000</v>
      </c>
      <c r="W152" s="735">
        <v>24595000</v>
      </c>
      <c r="X152" s="835">
        <f t="shared" si="18"/>
        <v>0.83057544238822101</v>
      </c>
      <c r="Y152" s="720">
        <v>40.57523886968896</v>
      </c>
      <c r="Z152" s="5">
        <v>997948000</v>
      </c>
      <c r="AA152" s="721">
        <v>7.56</v>
      </c>
      <c r="AB152" s="750">
        <f t="shared" si="8"/>
        <v>7544486880</v>
      </c>
      <c r="AC152" s="30"/>
      <c r="AD152" s="146">
        <v>2012</v>
      </c>
      <c r="AE152" s="735">
        <v>7956000</v>
      </c>
      <c r="AF152" s="735">
        <v>6822000</v>
      </c>
      <c r="AG152" s="835">
        <f t="shared" si="11"/>
        <v>0.85746606334841624</v>
      </c>
      <c r="AH152" s="713">
        <v>60.49970683084139</v>
      </c>
      <c r="AI152" s="5">
        <v>412729000</v>
      </c>
      <c r="AJ152" s="721">
        <v>7.26</v>
      </c>
      <c r="AK152" s="750">
        <f t="shared" si="9"/>
        <v>2996412540</v>
      </c>
      <c r="AL152" s="30"/>
      <c r="AM152" s="146">
        <v>2012</v>
      </c>
      <c r="AN152" s="735">
        <v>3913999.9999999995</v>
      </c>
      <c r="AO152" s="735">
        <v>3760000</v>
      </c>
      <c r="AP152" s="835">
        <f t="shared" si="12"/>
        <v>0.96065406234031692</v>
      </c>
      <c r="AQ152" s="720">
        <v>68.261968085106375</v>
      </c>
      <c r="AR152" s="5">
        <v>256665000.00000003</v>
      </c>
      <c r="AS152" s="721">
        <v>7.88</v>
      </c>
      <c r="AT152" s="750">
        <f t="shared" si="13"/>
        <v>2022520200.0000002</v>
      </c>
      <c r="AU152" s="520"/>
      <c r="AV152" s="523">
        <v>2012</v>
      </c>
      <c r="AW152" s="756">
        <v>40902000</v>
      </c>
      <c r="AX152" s="5">
        <v>8302000</v>
      </c>
      <c r="AY152" s="5">
        <v>28653000</v>
      </c>
      <c r="AZ152" s="5">
        <v>13046000</v>
      </c>
      <c r="BA152" s="5">
        <v>206664000</v>
      </c>
      <c r="BB152" s="754">
        <f t="shared" si="21"/>
        <v>219710000</v>
      </c>
      <c r="BC152" s="757">
        <v>219710000</v>
      </c>
      <c r="BD152" s="149">
        <f t="shared" si="14"/>
        <v>256665000.00000003</v>
      </c>
      <c r="BE152" s="757">
        <f t="shared" si="22"/>
        <v>36955000.00000003</v>
      </c>
      <c r="BF152" s="30"/>
      <c r="BG152" s="142"/>
      <c r="BH152" s="143"/>
      <c r="BI152" s="146">
        <v>2012</v>
      </c>
      <c r="BJ152" s="5">
        <v>12259000</v>
      </c>
      <c r="BK152" s="5">
        <v>12027000</v>
      </c>
      <c r="BL152" s="715">
        <v>44.9</v>
      </c>
      <c r="BM152" s="5">
        <v>540419000</v>
      </c>
      <c r="BN152" s="721">
        <v>8.24</v>
      </c>
      <c r="BO152" s="718">
        <v>4455350000</v>
      </c>
      <c r="BP152" s="30"/>
      <c r="BQ152" s="146">
        <v>2012</v>
      </c>
      <c r="BR152" s="291">
        <v>11674000</v>
      </c>
      <c r="BS152" s="722">
        <v>11459000</v>
      </c>
      <c r="BT152" s="713">
        <v>43.936120080286237</v>
      </c>
      <c r="BU152" s="5">
        <v>503464000</v>
      </c>
      <c r="BV152" s="721">
        <v>8.27</v>
      </c>
      <c r="BW152" s="753">
        <f t="shared" si="19"/>
        <v>4163647280</v>
      </c>
      <c r="BX152" s="147"/>
      <c r="BY152" s="146">
        <v>2012</v>
      </c>
      <c r="BZ152" s="5">
        <v>2138000</v>
      </c>
      <c r="CA152" s="5">
        <v>2122000</v>
      </c>
      <c r="CB152" s="720">
        <v>38.4</v>
      </c>
      <c r="CC152" s="291">
        <v>81501000</v>
      </c>
      <c r="CD152" s="721">
        <v>8.18</v>
      </c>
      <c r="CE152" s="147">
        <f t="shared" si="23"/>
        <v>666678180</v>
      </c>
      <c r="CF152" s="147"/>
      <c r="CG152" s="144"/>
      <c r="CH152" s="145"/>
    </row>
    <row r="153" spans="1:86" s="18" customFormat="1" ht="14.4" x14ac:dyDescent="0.3">
      <c r="A153" s="146">
        <v>2013</v>
      </c>
      <c r="B153" s="5">
        <v>56236000</v>
      </c>
      <c r="C153" s="5">
        <v>45332000</v>
      </c>
      <c r="D153" s="835">
        <f t="shared" si="17"/>
        <v>0.80610285226545275</v>
      </c>
      <c r="E153" s="715">
        <v>47.1</v>
      </c>
      <c r="F153" s="5">
        <v>2134979000</v>
      </c>
      <c r="G153" s="721">
        <v>6.87</v>
      </c>
      <c r="H153" s="718">
        <v>14604442000</v>
      </c>
      <c r="I153" s="147"/>
      <c r="J153" s="148"/>
      <c r="K153" s="140"/>
      <c r="L153" s="146">
        <v>2013</v>
      </c>
      <c r="M153" s="5">
        <v>43230000</v>
      </c>
      <c r="N153" s="5">
        <v>32650000</v>
      </c>
      <c r="O153" s="835">
        <f t="shared" si="10"/>
        <v>0.75526254915567892</v>
      </c>
      <c r="P153" s="720">
        <v>47.3</v>
      </c>
      <c r="Q153" s="5">
        <v>1542902000</v>
      </c>
      <c r="R153" s="721">
        <v>6.89</v>
      </c>
      <c r="S153" s="719">
        <v>10590949000</v>
      </c>
      <c r="T153" s="30"/>
      <c r="U153" s="146">
        <v>2013</v>
      </c>
      <c r="V153" s="735">
        <v>29670000</v>
      </c>
      <c r="W153" s="735">
        <v>20394000</v>
      </c>
      <c r="X153" s="835">
        <f t="shared" si="18"/>
        <v>0.68736097067745194</v>
      </c>
      <c r="Y153" s="720">
        <v>36.646709816612734</v>
      </c>
      <c r="Z153" s="5">
        <v>747373000</v>
      </c>
      <c r="AA153" s="721">
        <v>7.03</v>
      </c>
      <c r="AB153" s="750">
        <f t="shared" si="8"/>
        <v>5254032190</v>
      </c>
      <c r="AC153" s="30"/>
      <c r="AD153" s="146">
        <v>2013</v>
      </c>
      <c r="AE153" s="735">
        <v>10044000</v>
      </c>
      <c r="AF153" s="735">
        <v>8921000</v>
      </c>
      <c r="AG153" s="835">
        <f t="shared" si="11"/>
        <v>0.88819195539625651</v>
      </c>
      <c r="AH153" s="713">
        <v>63.723909875574492</v>
      </c>
      <c r="AI153" s="5">
        <v>568481000</v>
      </c>
      <c r="AJ153" s="721">
        <v>6.53</v>
      </c>
      <c r="AK153" s="750">
        <f t="shared" si="9"/>
        <v>3712180930</v>
      </c>
      <c r="AL153" s="30"/>
      <c r="AM153" s="146">
        <v>2013</v>
      </c>
      <c r="AN153" s="735">
        <v>4179999.9999999995</v>
      </c>
      <c r="AO153" s="735">
        <v>3976000</v>
      </c>
      <c r="AP153" s="835">
        <f t="shared" si="12"/>
        <v>0.95119617224880393</v>
      </c>
      <c r="AQ153" s="720">
        <v>68.038229376257547</v>
      </c>
      <c r="AR153" s="16">
        <v>270520000</v>
      </c>
      <c r="AS153" s="721">
        <v>6.85</v>
      </c>
      <c r="AT153" s="750">
        <f t="shared" si="13"/>
        <v>1853062000</v>
      </c>
      <c r="AU153" s="520"/>
      <c r="AV153" s="551">
        <v>2013</v>
      </c>
      <c r="AW153" s="756">
        <f t="shared" ref="AW153:AW156" si="24">AX153+AY153</f>
        <v>43472000</v>
      </c>
      <c r="AX153" s="5">
        <v>10525000</v>
      </c>
      <c r="AY153" s="5">
        <v>32947000</v>
      </c>
      <c r="AZ153" s="5">
        <v>11060000</v>
      </c>
      <c r="BA153" s="5">
        <v>215988000</v>
      </c>
      <c r="BB153" s="755">
        <f t="shared" si="21"/>
        <v>227048000</v>
      </c>
      <c r="BC153" s="859">
        <f>BB153</f>
        <v>227048000</v>
      </c>
      <c r="BD153" s="149">
        <f t="shared" si="14"/>
        <v>270520000</v>
      </c>
      <c r="BE153" s="757">
        <f t="shared" si="22"/>
        <v>43472000</v>
      </c>
      <c r="BF153" s="30"/>
      <c r="BG153" s="142"/>
      <c r="BH153" s="143"/>
      <c r="BI153" s="146">
        <v>2013</v>
      </c>
      <c r="BJ153" s="5">
        <v>11606000</v>
      </c>
      <c r="BK153" s="5">
        <v>11344000</v>
      </c>
      <c r="BL153" s="731">
        <v>47.1</v>
      </c>
      <c r="BM153" s="5">
        <v>534101000</v>
      </c>
      <c r="BN153" s="721">
        <v>6.73</v>
      </c>
      <c r="BO153" s="718">
        <v>3580760000</v>
      </c>
      <c r="BP153" s="30"/>
      <c r="BQ153" s="146">
        <v>2013</v>
      </c>
      <c r="BR153" s="722">
        <v>10942000</v>
      </c>
      <c r="BS153" s="722">
        <v>10703000</v>
      </c>
      <c r="BT153" s="713">
        <v>45.840325142483422</v>
      </c>
      <c r="BU153" s="5">
        <v>490629000</v>
      </c>
      <c r="BV153" s="721">
        <v>6.73</v>
      </c>
      <c r="BW153" s="753">
        <f t="shared" si="19"/>
        <v>3301933170</v>
      </c>
      <c r="BX153" s="30"/>
      <c r="BY153" s="146">
        <v>2013</v>
      </c>
      <c r="BZ153" s="5">
        <v>1400000</v>
      </c>
      <c r="CA153" s="5">
        <v>1338000</v>
      </c>
      <c r="CB153" s="720">
        <v>43.3</v>
      </c>
      <c r="CC153" s="291">
        <v>57976000</v>
      </c>
      <c r="CD153" s="721">
        <v>7.46</v>
      </c>
      <c r="CE153" s="147">
        <f t="shared" si="23"/>
        <v>432500960</v>
      </c>
      <c r="CF153" s="30"/>
      <c r="CG153" s="144"/>
      <c r="CH153" s="145"/>
    </row>
    <row r="154" spans="1:86" s="18" customFormat="1" ht="14.4" x14ac:dyDescent="0.3">
      <c r="A154" s="146">
        <v>2014</v>
      </c>
      <c r="B154" s="5">
        <v>56841000</v>
      </c>
      <c r="C154" s="5">
        <v>46385000</v>
      </c>
      <c r="D154" s="835">
        <f t="shared" si="17"/>
        <v>0.8160482750127549</v>
      </c>
      <c r="E154" s="715">
        <v>43.7</v>
      </c>
      <c r="F154" s="5">
        <v>2026310000</v>
      </c>
      <c r="G154" s="721">
        <v>5.99</v>
      </c>
      <c r="H154" s="718">
        <v>11914954000</v>
      </c>
      <c r="I154" s="147"/>
      <c r="J154" s="148"/>
      <c r="K154" s="140"/>
      <c r="L154" s="146">
        <v>2014</v>
      </c>
      <c r="M154" s="5">
        <v>42409000</v>
      </c>
      <c r="N154" s="5">
        <v>32299000</v>
      </c>
      <c r="O154" s="835">
        <f t="shared" si="10"/>
        <v>0.76160720601759058</v>
      </c>
      <c r="P154" s="720">
        <v>42.6</v>
      </c>
      <c r="Q154" s="5">
        <v>1377216000</v>
      </c>
      <c r="R154" s="721">
        <v>5.92</v>
      </c>
      <c r="S154" s="718">
        <v>8036108000</v>
      </c>
      <c r="T154" s="30"/>
      <c r="U154" s="146">
        <v>2014</v>
      </c>
      <c r="V154" s="735">
        <v>30498000</v>
      </c>
      <c r="W154" s="735">
        <v>21923000</v>
      </c>
      <c r="X154" s="835">
        <f t="shared" si="18"/>
        <v>0.71883402190307566</v>
      </c>
      <c r="Y154" s="720">
        <v>33.692925238334169</v>
      </c>
      <c r="Z154" s="5">
        <v>738650000</v>
      </c>
      <c r="AA154" s="721">
        <v>6.02</v>
      </c>
      <c r="AB154" s="750">
        <f t="shared" si="8"/>
        <v>4446673000</v>
      </c>
      <c r="AC154" s="30"/>
      <c r="AD154" s="146">
        <v>2014</v>
      </c>
      <c r="AE154" s="735">
        <v>8484000</v>
      </c>
      <c r="AF154" s="735">
        <v>7158000</v>
      </c>
      <c r="AG154" s="835">
        <f t="shared" si="11"/>
        <v>0.84370579915134369</v>
      </c>
      <c r="AH154" s="713">
        <v>63.5</v>
      </c>
      <c r="AI154" s="5">
        <v>454531000</v>
      </c>
      <c r="AJ154" s="721">
        <v>5.34</v>
      </c>
      <c r="AK154" s="750">
        <f t="shared" si="9"/>
        <v>2427195540</v>
      </c>
      <c r="AL154" s="30"/>
      <c r="AM154" s="146">
        <v>2014</v>
      </c>
      <c r="AN154" s="735">
        <v>4205000</v>
      </c>
      <c r="AO154" s="722">
        <v>3970000</v>
      </c>
      <c r="AP154" s="835">
        <f t="shared" si="12"/>
        <v>0.94411414982164088</v>
      </c>
      <c r="AQ154" s="720">
        <v>56.304785894206553</v>
      </c>
      <c r="AR154" s="5">
        <v>223530000</v>
      </c>
      <c r="AS154" s="721">
        <v>6.37</v>
      </c>
      <c r="AT154" s="750">
        <f t="shared" si="13"/>
        <v>1423886100</v>
      </c>
      <c r="AU154" s="520"/>
      <c r="AV154" s="551">
        <v>2014</v>
      </c>
      <c r="AW154" s="756">
        <f t="shared" si="24"/>
        <v>39495000</v>
      </c>
      <c r="AX154" s="5">
        <v>8943000</v>
      </c>
      <c r="AY154" s="5">
        <v>30552000</v>
      </c>
      <c r="AZ154" s="5">
        <v>11546000</v>
      </c>
      <c r="BA154" s="5">
        <v>172489000</v>
      </c>
      <c r="BB154" s="755">
        <f t="shared" si="21"/>
        <v>184035000</v>
      </c>
      <c r="BC154" s="757">
        <v>184035000</v>
      </c>
      <c r="BD154" s="149">
        <f t="shared" si="14"/>
        <v>223530000</v>
      </c>
      <c r="BE154" s="757">
        <f t="shared" si="22"/>
        <v>39495000</v>
      </c>
      <c r="BF154" s="30"/>
      <c r="BG154" s="142"/>
      <c r="BH154" s="143"/>
      <c r="BI154" s="146">
        <v>2014</v>
      </c>
      <c r="BJ154" s="5">
        <v>13025000</v>
      </c>
      <c r="BK154" s="5">
        <v>12740000</v>
      </c>
      <c r="BL154" s="731">
        <v>46.7</v>
      </c>
      <c r="BM154" s="5">
        <v>595038000</v>
      </c>
      <c r="BN154" s="721">
        <v>5.75</v>
      </c>
      <c r="BO154" s="718">
        <v>3396429000</v>
      </c>
      <c r="BP154" s="30"/>
      <c r="BQ154" s="146">
        <v>2014</v>
      </c>
      <c r="BR154" s="722">
        <v>12247000</v>
      </c>
      <c r="BS154" s="722">
        <v>11992000</v>
      </c>
      <c r="BT154" s="720">
        <v>46.326134089392923</v>
      </c>
      <c r="BU154" s="5">
        <v>555543000</v>
      </c>
      <c r="BV154" s="721">
        <v>5.73</v>
      </c>
      <c r="BW154" s="750">
        <f t="shared" si="19"/>
        <v>3183261390</v>
      </c>
      <c r="BX154" s="30"/>
      <c r="BY154" s="146">
        <v>2014</v>
      </c>
      <c r="BZ154" s="5">
        <v>1407000</v>
      </c>
      <c r="CA154" s="5">
        <v>1346000</v>
      </c>
      <c r="CB154" s="720">
        <v>40.200000000000003</v>
      </c>
      <c r="CC154" s="291">
        <v>54056000</v>
      </c>
      <c r="CD154" s="721">
        <v>7.36</v>
      </c>
      <c r="CE154" s="147">
        <f>CC154*CD154</f>
        <v>397852160</v>
      </c>
      <c r="CF154" s="30"/>
      <c r="CG154" s="144"/>
      <c r="CH154" s="145"/>
    </row>
    <row r="155" spans="1:86" s="18" customFormat="1" ht="14.4" x14ac:dyDescent="0.3">
      <c r="A155" s="146">
        <v>2015</v>
      </c>
      <c r="B155" s="5">
        <v>54999000</v>
      </c>
      <c r="C155" s="5">
        <v>47318000</v>
      </c>
      <c r="D155" s="835">
        <f t="shared" si="17"/>
        <v>0.86034291532573315</v>
      </c>
      <c r="E155" s="720">
        <v>43.6</v>
      </c>
      <c r="F155" s="5">
        <v>2061939000</v>
      </c>
      <c r="G155" s="721">
        <v>4.8899999999999997</v>
      </c>
      <c r="H155" s="718">
        <v>10018323000</v>
      </c>
      <c r="I155" s="147"/>
      <c r="J155" s="148"/>
      <c r="K155" s="140"/>
      <c r="L155" s="146">
        <v>2015</v>
      </c>
      <c r="M155" s="5">
        <v>39681000</v>
      </c>
      <c r="N155" s="5">
        <v>32346000</v>
      </c>
      <c r="O155" s="835">
        <f t="shared" si="10"/>
        <v>0.81515082785212067</v>
      </c>
      <c r="P155" s="720">
        <v>42.5</v>
      </c>
      <c r="Q155" s="5">
        <v>1374690000</v>
      </c>
      <c r="R155" s="721">
        <v>4.8</v>
      </c>
      <c r="S155" s="718">
        <v>6555216000</v>
      </c>
      <c r="T155" s="30"/>
      <c r="U155" s="146">
        <v>2015</v>
      </c>
      <c r="V155" s="5">
        <v>29173000</v>
      </c>
      <c r="W155" s="722">
        <v>23217000</v>
      </c>
      <c r="X155" s="835">
        <f t="shared" si="18"/>
        <v>0.79583861790011312</v>
      </c>
      <c r="Y155" s="720">
        <v>35.768876254468708</v>
      </c>
      <c r="Z155" s="5">
        <v>830446000</v>
      </c>
      <c r="AA155" s="721">
        <v>4.68</v>
      </c>
      <c r="AB155" s="750">
        <f t="shared" si="8"/>
        <v>3886487280</v>
      </c>
      <c r="AC155" s="30"/>
      <c r="AD155" s="146">
        <v>2015</v>
      </c>
      <c r="AE155" s="5">
        <v>7094000</v>
      </c>
      <c r="AF155" s="722">
        <v>5894000</v>
      </c>
      <c r="AG155" s="835">
        <f t="shared" si="11"/>
        <v>0.83084296588666484</v>
      </c>
      <c r="AH155" s="723">
        <v>60.9</v>
      </c>
      <c r="AI155" s="5">
        <v>359054000</v>
      </c>
      <c r="AJ155" s="721">
        <v>4.66</v>
      </c>
      <c r="AK155" s="750">
        <f t="shared" si="9"/>
        <v>1673191640</v>
      </c>
      <c r="AL155" s="30"/>
      <c r="AM155" s="146">
        <v>2015</v>
      </c>
      <c r="AN155" s="5">
        <v>4160000</v>
      </c>
      <c r="AO155" s="722">
        <v>3965000</v>
      </c>
      <c r="AP155" s="835">
        <f t="shared" si="12"/>
        <v>0.953125</v>
      </c>
      <c r="AQ155" s="720">
        <v>55.685498108448932</v>
      </c>
      <c r="AR155" s="5">
        <v>220793000</v>
      </c>
      <c r="AS155" s="721">
        <v>5.38</v>
      </c>
      <c r="AT155" s="750">
        <f t="shared" si="13"/>
        <v>1187866340</v>
      </c>
      <c r="AU155" s="520"/>
      <c r="AV155" s="551">
        <v>2015</v>
      </c>
      <c r="AW155" s="756">
        <f t="shared" si="24"/>
        <v>35603000</v>
      </c>
      <c r="AX155" s="5">
        <v>5649000</v>
      </c>
      <c r="AY155" s="5">
        <v>29954000</v>
      </c>
      <c r="AZ155" s="5">
        <v>16109000</v>
      </c>
      <c r="BA155" s="5">
        <v>169081000</v>
      </c>
      <c r="BB155" s="755">
        <f t="shared" si="21"/>
        <v>185190000</v>
      </c>
      <c r="BC155" s="757">
        <v>185190000</v>
      </c>
      <c r="BD155" s="149">
        <f t="shared" si="14"/>
        <v>220793000</v>
      </c>
      <c r="BE155" s="757">
        <f t="shared" si="22"/>
        <v>35603000</v>
      </c>
      <c r="BF155" s="30"/>
      <c r="BG155" s="142"/>
      <c r="BH155" s="143"/>
      <c r="BI155" s="146">
        <v>2015</v>
      </c>
      <c r="BJ155" s="5">
        <v>13367000</v>
      </c>
      <c r="BK155" s="5">
        <v>13061000</v>
      </c>
      <c r="BL155" s="731">
        <v>46.2</v>
      </c>
      <c r="BM155" s="5">
        <v>603240000</v>
      </c>
      <c r="BN155" s="786">
        <v>4.78</v>
      </c>
      <c r="BO155" s="718">
        <v>2847947000</v>
      </c>
      <c r="BP155" s="30"/>
      <c r="BQ155" s="146">
        <v>2015</v>
      </c>
      <c r="BR155" s="722">
        <v>12621000</v>
      </c>
      <c r="BS155" s="722">
        <v>12331000</v>
      </c>
      <c r="BT155" s="723">
        <v>46</v>
      </c>
      <c r="BU155" s="5">
        <v>567637000</v>
      </c>
      <c r="BV155" s="721">
        <v>4.75</v>
      </c>
      <c r="BW155" s="750">
        <f t="shared" si="19"/>
        <v>2696275750</v>
      </c>
      <c r="BX155" s="30"/>
      <c r="BY155" s="146">
        <v>2015</v>
      </c>
      <c r="BZ155" s="5">
        <v>1951000</v>
      </c>
      <c r="CA155" s="5">
        <v>1911000</v>
      </c>
      <c r="CB155" s="720">
        <v>44</v>
      </c>
      <c r="CC155" s="291">
        <v>84009000</v>
      </c>
      <c r="CD155" s="786">
        <v>6.2</v>
      </c>
      <c r="CE155" s="147">
        <f>CC155*CD155</f>
        <v>520855800</v>
      </c>
      <c r="CF155" s="30"/>
      <c r="CG155" s="144"/>
      <c r="CH155" s="145"/>
    </row>
    <row r="156" spans="1:86" s="18" customFormat="1" ht="14.4" x14ac:dyDescent="0.3">
      <c r="A156" s="146">
        <v>2016</v>
      </c>
      <c r="B156" s="722">
        <v>50154000</v>
      </c>
      <c r="C156" s="722">
        <v>43890000</v>
      </c>
      <c r="D156" s="835">
        <f t="shared" si="17"/>
        <v>0.87510467759301347</v>
      </c>
      <c r="E156" s="720">
        <v>52.6</v>
      </c>
      <c r="F156" s="722">
        <v>2309675000</v>
      </c>
      <c r="G156" s="721">
        <v>3.9</v>
      </c>
      <c r="H156" s="718">
        <v>9104215000</v>
      </c>
      <c r="I156" s="147"/>
      <c r="J156" s="148"/>
      <c r="K156" s="140"/>
      <c r="L156" s="146">
        <v>2016</v>
      </c>
      <c r="M156" s="5">
        <v>36137000</v>
      </c>
      <c r="N156" s="722">
        <v>30222000</v>
      </c>
      <c r="O156" s="835">
        <f t="shared" si="10"/>
        <v>0.83631734787060352</v>
      </c>
      <c r="P156" s="720">
        <v>55.3</v>
      </c>
      <c r="Q156" s="722">
        <v>1671532000</v>
      </c>
      <c r="R156" s="721">
        <v>3.6</v>
      </c>
      <c r="S156" s="718">
        <v>6109342000</v>
      </c>
      <c r="T156" s="30"/>
      <c r="U156" s="146">
        <v>2016</v>
      </c>
      <c r="V156" s="722">
        <v>26586000</v>
      </c>
      <c r="W156" s="722">
        <v>21863000</v>
      </c>
      <c r="X156" s="835">
        <f t="shared" si="18"/>
        <v>0.82235010907996686</v>
      </c>
      <c r="Y156" s="720">
        <v>49.475826739239814</v>
      </c>
      <c r="Z156" s="722">
        <v>1081690000</v>
      </c>
      <c r="AA156" s="721"/>
      <c r="AB156" s="30"/>
      <c r="AC156" s="30"/>
      <c r="AD156" s="146">
        <v>2016</v>
      </c>
      <c r="AE156" s="722">
        <v>6020000</v>
      </c>
      <c r="AF156" s="722">
        <v>4977000</v>
      </c>
      <c r="AG156" s="835">
        <f t="shared" si="11"/>
        <v>0.82674418604651168</v>
      </c>
      <c r="AH156" s="723">
        <v>69.400000000000006</v>
      </c>
      <c r="AI156" s="5">
        <v>345230000</v>
      </c>
      <c r="AJ156" s="723"/>
      <c r="AK156" s="30"/>
      <c r="AL156" s="30"/>
      <c r="AM156" s="146">
        <v>2016</v>
      </c>
      <c r="AN156" s="722">
        <v>4187999.9999999995</v>
      </c>
      <c r="AO156" s="722">
        <v>4019000</v>
      </c>
      <c r="AP156" s="835">
        <f t="shared" si="12"/>
        <v>0.95964660936007651</v>
      </c>
      <c r="AQ156" s="720">
        <v>71.041054988803182</v>
      </c>
      <c r="AR156" s="5">
        <v>285514000</v>
      </c>
      <c r="AS156" s="723"/>
      <c r="AT156" s="30"/>
      <c r="AU156" s="520"/>
      <c r="AV156" s="551">
        <v>2016</v>
      </c>
      <c r="AW156" s="756">
        <f t="shared" si="24"/>
        <v>40902000</v>
      </c>
      <c r="AX156" s="722">
        <v>7539000</v>
      </c>
      <c r="AY156" s="854">
        <v>33363000</v>
      </c>
      <c r="AZ156" s="854">
        <v>25476000</v>
      </c>
      <c r="BA156" s="722">
        <v>219136000</v>
      </c>
      <c r="BB156" s="755">
        <f t="shared" si="21"/>
        <v>244612000</v>
      </c>
      <c r="BC156" s="757">
        <v>244612000</v>
      </c>
      <c r="BD156" s="149">
        <f>AR156</f>
        <v>285514000</v>
      </c>
      <c r="BE156" s="757">
        <f t="shared" si="22"/>
        <v>40902000</v>
      </c>
      <c r="BF156" s="30"/>
      <c r="BG156" s="142"/>
      <c r="BH156" s="143"/>
      <c r="BI156" s="146">
        <v>2016</v>
      </c>
      <c r="BJ156" s="722">
        <v>11605000</v>
      </c>
      <c r="BK156" s="722">
        <v>11303000</v>
      </c>
      <c r="BL156" s="731">
        <v>47.2</v>
      </c>
      <c r="BM156" s="722">
        <v>534027000</v>
      </c>
      <c r="BN156" s="721">
        <v>4.45</v>
      </c>
      <c r="BO156" s="718">
        <v>2373606000</v>
      </c>
      <c r="BP156" s="30"/>
      <c r="BQ156" s="146">
        <v>2016</v>
      </c>
      <c r="BR156" s="722">
        <v>10948000</v>
      </c>
      <c r="BS156" s="722">
        <v>10666000</v>
      </c>
      <c r="BT156" s="723">
        <v>46.2</v>
      </c>
      <c r="BU156" s="722">
        <v>493125000</v>
      </c>
      <c r="BV156" s="723"/>
      <c r="BW156" s="30"/>
      <c r="BX156" s="30"/>
      <c r="BY156" s="146">
        <v>2016</v>
      </c>
      <c r="BZ156" s="722">
        <v>2412000</v>
      </c>
      <c r="CA156" s="722">
        <v>2365000</v>
      </c>
      <c r="CB156" s="720">
        <v>44</v>
      </c>
      <c r="CC156" s="291">
        <v>104116000</v>
      </c>
      <c r="CD156" s="723"/>
      <c r="CE156" s="723"/>
      <c r="CF156" s="30"/>
      <c r="CG156" s="144"/>
      <c r="CH156" s="145"/>
    </row>
    <row r="157" spans="1:86" s="18" customFormat="1" ht="14.4" x14ac:dyDescent="0.3">
      <c r="A157" s="146">
        <v>2017</v>
      </c>
      <c r="B157" s="722">
        <v>46059000</v>
      </c>
      <c r="C157" s="722">
        <f>F157/E157</f>
        <v>38559322.033898301</v>
      </c>
      <c r="D157" s="835">
        <f t="shared" si="17"/>
        <v>0.83717236661452266</v>
      </c>
      <c r="E157" s="720">
        <v>47.2</v>
      </c>
      <c r="F157" s="722">
        <v>1820000000</v>
      </c>
      <c r="G157" s="721">
        <v>4.25</v>
      </c>
      <c r="H157" s="836">
        <f>F157*G157</f>
        <v>7735000000</v>
      </c>
      <c r="I157" s="147"/>
      <c r="J157" s="148"/>
      <c r="K157" s="140"/>
      <c r="L157" s="146">
        <v>2017</v>
      </c>
      <c r="M157" s="722">
        <v>32747000</v>
      </c>
      <c r="N157" s="722">
        <v>25564000</v>
      </c>
      <c r="O157" s="835">
        <f t="shared" ref="O157" si="25">N157/M157</f>
        <v>0.78065166274773257</v>
      </c>
      <c r="P157" s="720">
        <v>48.8</v>
      </c>
      <c r="Q157" s="722">
        <v>1246392000</v>
      </c>
      <c r="R157" s="721"/>
      <c r="S157" s="718"/>
      <c r="T157" s="30"/>
      <c r="U157" s="146">
        <v>2017</v>
      </c>
      <c r="V157" s="722">
        <v>23800000</v>
      </c>
      <c r="W157" s="723"/>
      <c r="X157" s="835">
        <f t="shared" si="18"/>
        <v>0</v>
      </c>
      <c r="Y157" s="720"/>
      <c r="Z157" s="723"/>
      <c r="AA157" s="721"/>
      <c r="AB157" s="30"/>
      <c r="AC157" s="30"/>
      <c r="AD157" s="146">
        <v>2017</v>
      </c>
      <c r="AE157" s="722">
        <v>5530000</v>
      </c>
      <c r="AF157" s="723"/>
      <c r="AG157" s="835">
        <f t="shared" si="11"/>
        <v>0</v>
      </c>
      <c r="AH157" s="723"/>
      <c r="AI157" s="5"/>
      <c r="AJ157" s="723"/>
      <c r="AK157" s="30"/>
      <c r="AL157" s="30"/>
      <c r="AM157" s="146">
        <v>2017</v>
      </c>
      <c r="AN157" s="723"/>
      <c r="AO157" s="723"/>
      <c r="AP157" s="835" t="e">
        <f t="shared" si="12"/>
        <v>#DIV/0!</v>
      </c>
      <c r="AQ157" s="720"/>
      <c r="AR157" s="723"/>
      <c r="AS157" s="723"/>
      <c r="AT157" s="30"/>
      <c r="AU157" s="520"/>
      <c r="AV157" s="551">
        <v>2017</v>
      </c>
      <c r="AW157" s="722"/>
      <c r="AX157" s="722"/>
      <c r="AY157" s="854"/>
      <c r="AZ157" s="854">
        <v>16834000</v>
      </c>
      <c r="BA157" s="722">
        <v>195431000</v>
      </c>
      <c r="BB157" s="755">
        <f t="shared" si="21"/>
        <v>212265000</v>
      </c>
      <c r="BC157" s="722"/>
      <c r="BD157" s="32"/>
      <c r="BE157" s="32"/>
      <c r="BF157" s="30"/>
      <c r="BG157" s="142"/>
      <c r="BH157" s="143"/>
      <c r="BI157" s="146">
        <v>2017</v>
      </c>
      <c r="BJ157" s="722">
        <v>11308000</v>
      </c>
      <c r="BK157" s="722"/>
      <c r="BL157" s="731"/>
      <c r="BM157" s="722"/>
      <c r="BN157" s="721"/>
      <c r="BO157" s="718"/>
      <c r="BP157" s="30"/>
      <c r="BQ157" s="146">
        <v>2017</v>
      </c>
      <c r="BR157" s="722">
        <v>11300000</v>
      </c>
      <c r="BS157" s="723"/>
      <c r="BT157" s="723"/>
      <c r="BU157" s="723"/>
      <c r="BV157" s="723"/>
      <c r="BW157" s="30"/>
      <c r="BX157" s="30"/>
      <c r="BY157" s="146">
        <v>2017</v>
      </c>
      <c r="BZ157" s="722">
        <v>2004000</v>
      </c>
      <c r="CA157" s="722"/>
      <c r="CB157" s="720"/>
      <c r="CC157" s="291"/>
      <c r="CD157" s="723"/>
      <c r="CE157" s="723"/>
      <c r="CF157" s="30"/>
      <c r="CG157" s="144"/>
      <c r="CH157" s="145"/>
    </row>
    <row r="158" spans="1:86" s="18" customFormat="1" ht="13.2" x14ac:dyDescent="0.25">
      <c r="A158" s="146"/>
      <c r="B158" s="722"/>
      <c r="C158" s="722"/>
      <c r="D158" s="722"/>
      <c r="E158" s="720"/>
      <c r="F158" s="722"/>
      <c r="G158" s="721"/>
      <c r="H158" s="718"/>
      <c r="I158" s="147"/>
      <c r="J158" s="148"/>
      <c r="K158" s="140"/>
      <c r="L158" s="30"/>
      <c r="M158" s="722"/>
      <c r="N158" s="722"/>
      <c r="O158" s="722"/>
      <c r="P158" s="720"/>
      <c r="Q158" s="722"/>
      <c r="R158" s="721"/>
      <c r="S158" s="718"/>
      <c r="T158" s="30"/>
      <c r="U158" s="30"/>
      <c r="V158" s="723"/>
      <c r="W158" s="723"/>
      <c r="X158" s="723"/>
      <c r="Y158" s="720"/>
      <c r="Z158" s="723"/>
      <c r="AA158" s="721"/>
      <c r="AB158" s="30"/>
      <c r="AC158" s="30"/>
      <c r="AD158" s="30"/>
      <c r="AE158" s="723"/>
      <c r="AF158" s="723"/>
      <c r="AG158" s="722"/>
      <c r="AH158" s="723"/>
      <c r="AI158" s="723"/>
      <c r="AJ158" s="723"/>
      <c r="AK158" s="30"/>
      <c r="AL158" s="30"/>
      <c r="AM158" s="30"/>
      <c r="AN158" s="723"/>
      <c r="AO158" s="723"/>
      <c r="AP158" s="722"/>
      <c r="AQ158" s="720"/>
      <c r="AR158" s="723"/>
      <c r="AS158" s="723"/>
      <c r="AT158" s="30"/>
      <c r="AU158" s="520"/>
      <c r="AV158" s="30"/>
      <c r="AW158" s="722"/>
      <c r="AX158" s="722"/>
      <c r="AY158" s="854"/>
      <c r="AZ158" s="854"/>
      <c r="BA158" s="722"/>
      <c r="BB158" s="722"/>
      <c r="BC158" s="722"/>
      <c r="BD158" s="32"/>
      <c r="BE158" s="32"/>
      <c r="BF158" s="30"/>
      <c r="BG158" s="142"/>
      <c r="BH158" s="143"/>
      <c r="BI158" s="30"/>
      <c r="BJ158" s="722"/>
      <c r="BK158" s="722"/>
      <c r="BL158" s="731"/>
      <c r="BM158" s="722"/>
      <c r="BN158" s="721"/>
      <c r="BO158" s="718"/>
      <c r="BP158" s="30"/>
      <c r="BQ158" s="30"/>
      <c r="BR158" s="723"/>
      <c r="BS158" s="723"/>
      <c r="BT158" s="723"/>
      <c r="BU158" s="723"/>
      <c r="BV158" s="723"/>
      <c r="BW158" s="30"/>
      <c r="BX158" s="30"/>
      <c r="BY158" s="30"/>
      <c r="BZ158" s="723"/>
      <c r="CA158" s="723"/>
      <c r="CB158" s="720"/>
      <c r="CC158" s="291"/>
      <c r="CD158" s="723"/>
      <c r="CE158" s="723"/>
      <c r="CF158" s="30"/>
      <c r="CG158" s="144"/>
      <c r="CH158" s="145"/>
    </row>
    <row r="159" spans="1:86" s="18" customFormat="1" ht="13.2" x14ac:dyDescent="0.25">
      <c r="A159" s="146"/>
      <c r="B159" s="722"/>
      <c r="C159" s="722"/>
      <c r="D159" s="722"/>
      <c r="E159" s="720"/>
      <c r="F159" s="722"/>
      <c r="G159" s="721"/>
      <c r="H159" s="718"/>
      <c r="I159" s="147"/>
      <c r="J159" s="148"/>
      <c r="K159" s="140"/>
      <c r="L159" s="30"/>
      <c r="M159" s="722"/>
      <c r="N159" s="722"/>
      <c r="O159" s="722"/>
      <c r="P159" s="720"/>
      <c r="Q159" s="722"/>
      <c r="R159" s="721"/>
      <c r="S159" s="718"/>
      <c r="T159" s="30"/>
      <c r="U159" s="30"/>
      <c r="V159" s="723"/>
      <c r="W159" s="723"/>
      <c r="X159" s="723"/>
      <c r="Y159" s="720"/>
      <c r="Z159" s="723"/>
      <c r="AA159" s="721"/>
      <c r="AB159" s="30"/>
      <c r="AC159" s="30"/>
      <c r="AD159" s="30"/>
      <c r="AE159" s="723"/>
      <c r="AF159" s="723"/>
      <c r="AG159" s="722"/>
      <c r="AH159" s="723"/>
      <c r="AI159" s="723"/>
      <c r="AJ159" s="723"/>
      <c r="AK159" s="30"/>
      <c r="AL159" s="30"/>
      <c r="AM159" s="30"/>
      <c r="AN159" s="723"/>
      <c r="AO159" s="723"/>
      <c r="AP159" s="722"/>
      <c r="AQ159" s="720"/>
      <c r="AR159" s="723"/>
      <c r="AS159" s="723"/>
      <c r="AT159" s="30"/>
      <c r="AU159" s="520"/>
      <c r="AV159" s="30"/>
      <c r="AW159" s="722"/>
      <c r="AX159" s="722"/>
      <c r="AY159" s="854"/>
      <c r="AZ159" s="854"/>
      <c r="BA159" s="722"/>
      <c r="BB159" s="722"/>
      <c r="BC159" s="722"/>
      <c r="BD159" s="32"/>
      <c r="BE159" s="32"/>
      <c r="BF159" s="30"/>
      <c r="BG159" s="142"/>
      <c r="BH159" s="143"/>
      <c r="BI159" s="30"/>
      <c r="BJ159" s="722"/>
      <c r="BK159" s="722"/>
      <c r="BL159" s="731"/>
      <c r="BM159" s="722"/>
      <c r="BN159" s="721"/>
      <c r="BO159" s="718"/>
      <c r="BP159" s="30"/>
      <c r="BQ159" s="30"/>
      <c r="BR159" s="723"/>
      <c r="BS159" s="723"/>
      <c r="BT159" s="723"/>
      <c r="BU159" s="723"/>
      <c r="BV159" s="723"/>
      <c r="BW159" s="30"/>
      <c r="BX159" s="30"/>
      <c r="BY159" s="30"/>
      <c r="BZ159" s="723"/>
      <c r="CA159" s="723"/>
      <c r="CB159" s="720"/>
      <c r="CC159" s="291"/>
      <c r="CD159" s="723"/>
      <c r="CE159" s="723"/>
      <c r="CF159" s="30"/>
      <c r="CG159" s="144"/>
      <c r="CH159" s="145"/>
    </row>
    <row r="160" spans="1:86" s="18" customFormat="1" ht="13.2" x14ac:dyDescent="0.25">
      <c r="A160" s="146"/>
      <c r="B160" s="722"/>
      <c r="C160" s="722"/>
      <c r="D160" s="722"/>
      <c r="E160" s="720"/>
      <c r="F160" s="722"/>
      <c r="G160" s="721"/>
      <c r="H160" s="718"/>
      <c r="I160" s="147"/>
      <c r="J160" s="148"/>
      <c r="K160" s="140"/>
      <c r="L160" s="30"/>
      <c r="M160" s="722"/>
      <c r="N160" s="722"/>
      <c r="O160" s="722"/>
      <c r="P160" s="720"/>
      <c r="Q160" s="722"/>
      <c r="R160" s="721"/>
      <c r="S160" s="718"/>
      <c r="T160" s="30"/>
      <c r="U160" s="30"/>
      <c r="V160" s="723"/>
      <c r="W160" s="723"/>
      <c r="X160" s="723"/>
      <c r="Y160" s="720"/>
      <c r="Z160" s="723"/>
      <c r="AA160" s="721"/>
      <c r="AB160" s="30"/>
      <c r="AC160" s="30"/>
      <c r="AD160" s="30"/>
      <c r="AE160" s="723"/>
      <c r="AF160" s="723"/>
      <c r="AG160" s="722"/>
      <c r="AH160" s="723"/>
      <c r="AI160" s="723"/>
      <c r="AJ160" s="723"/>
      <c r="AK160" s="30"/>
      <c r="AL160" s="30"/>
      <c r="AM160" s="30"/>
      <c r="AN160" s="723"/>
      <c r="AO160" s="723"/>
      <c r="AP160" s="722"/>
      <c r="AQ160" s="720"/>
      <c r="AR160" s="723"/>
      <c r="AS160" s="723"/>
      <c r="AT160" s="30"/>
      <c r="AU160" s="520"/>
      <c r="AV160" s="30"/>
      <c r="AW160" s="722"/>
      <c r="AX160" s="722"/>
      <c r="AY160" s="854"/>
      <c r="AZ160" s="854"/>
      <c r="BA160" s="722"/>
      <c r="BB160" s="722"/>
      <c r="BC160" s="722"/>
      <c r="BD160" s="32"/>
      <c r="BE160" s="32"/>
      <c r="BF160" s="30"/>
      <c r="BG160" s="142"/>
      <c r="BH160" s="143"/>
      <c r="BI160" s="30"/>
      <c r="BJ160" s="722"/>
      <c r="BK160" s="722"/>
      <c r="BL160" s="731"/>
      <c r="BM160" s="722"/>
      <c r="BN160" s="721"/>
      <c r="BO160" s="718"/>
      <c r="BP160" s="30"/>
      <c r="BQ160" s="30"/>
      <c r="BR160" s="723"/>
      <c r="BS160" s="723"/>
      <c r="BT160" s="723"/>
      <c r="BU160" s="723"/>
      <c r="BV160" s="723"/>
      <c r="BW160" s="30"/>
      <c r="BX160" s="30"/>
      <c r="BY160" s="30"/>
      <c r="BZ160" s="723"/>
      <c r="CA160" s="723"/>
      <c r="CB160" s="720"/>
      <c r="CC160" s="291"/>
      <c r="CD160" s="723"/>
      <c r="CE160" s="723"/>
      <c r="CF160" s="30"/>
      <c r="CG160" s="144"/>
      <c r="CH160" s="145"/>
    </row>
    <row r="161" spans="1:86" s="18" customFormat="1" ht="13.2" x14ac:dyDescent="0.25">
      <c r="A161" s="146"/>
      <c r="B161" s="722"/>
      <c r="C161" s="722"/>
      <c r="D161" s="722"/>
      <c r="E161" s="720"/>
      <c r="F161" s="722"/>
      <c r="G161" s="721"/>
      <c r="H161" s="718"/>
      <c r="I161" s="147"/>
      <c r="J161" s="148"/>
      <c r="K161" s="140"/>
      <c r="L161" s="30"/>
      <c r="M161" s="722"/>
      <c r="N161" s="722"/>
      <c r="O161" s="722"/>
      <c r="P161" s="720"/>
      <c r="Q161" s="722"/>
      <c r="R161" s="721"/>
      <c r="S161" s="718"/>
      <c r="T161" s="30"/>
      <c r="U161" s="30"/>
      <c r="V161" s="723"/>
      <c r="W161" s="723"/>
      <c r="X161" s="723"/>
      <c r="Y161" s="720"/>
      <c r="Z161" s="723"/>
      <c r="AA161" s="721"/>
      <c r="AB161" s="30"/>
      <c r="AC161" s="30"/>
      <c r="AD161" s="30"/>
      <c r="AE161" s="723"/>
      <c r="AF161" s="723"/>
      <c r="AG161" s="722"/>
      <c r="AH161" s="723"/>
      <c r="AI161" s="723"/>
      <c r="AJ161" s="723"/>
      <c r="AK161" s="30"/>
      <c r="AL161" s="30"/>
      <c r="AM161" s="30"/>
      <c r="AN161" s="723"/>
      <c r="AO161" s="723"/>
      <c r="AP161" s="722"/>
      <c r="AQ161" s="720"/>
      <c r="AR161" s="723"/>
      <c r="AS161" s="723"/>
      <c r="AT161" s="30"/>
      <c r="AU161" s="520"/>
      <c r="AV161" s="30"/>
      <c r="AW161" s="722"/>
      <c r="AX161" s="722"/>
      <c r="AY161" s="854"/>
      <c r="AZ161" s="854"/>
      <c r="BA161" s="722"/>
      <c r="BB161" s="722"/>
      <c r="BC161" s="722"/>
      <c r="BD161" s="32"/>
      <c r="BE161" s="32"/>
      <c r="BF161" s="30"/>
      <c r="BG161" s="142"/>
      <c r="BH161" s="143"/>
      <c r="BI161" s="30"/>
      <c r="BJ161" s="722"/>
      <c r="BK161" s="722"/>
      <c r="BL161" s="731"/>
      <c r="BM161" s="722"/>
      <c r="BN161" s="721"/>
      <c r="BO161" s="718"/>
      <c r="BP161" s="30"/>
      <c r="BQ161" s="30"/>
      <c r="BR161" s="723"/>
      <c r="BS161" s="723"/>
      <c r="BT161" s="723"/>
      <c r="BU161" s="723"/>
      <c r="BV161" s="723"/>
      <c r="BW161" s="30"/>
      <c r="BX161" s="30"/>
      <c r="BY161" s="30"/>
      <c r="BZ161" s="723"/>
      <c r="CA161" s="723"/>
      <c r="CB161" s="720"/>
      <c r="CC161" s="291"/>
      <c r="CD161" s="723"/>
      <c r="CE161" s="723"/>
      <c r="CF161" s="30"/>
      <c r="CG161" s="144"/>
      <c r="CH161" s="145"/>
    </row>
    <row r="162" spans="1:86" x14ac:dyDescent="0.3">
      <c r="CC162" s="291"/>
    </row>
    <row r="163" spans="1:86" x14ac:dyDescent="0.3">
      <c r="CC163" s="291"/>
    </row>
    <row r="164" spans="1:86" x14ac:dyDescent="0.3">
      <c r="CC164" s="291"/>
    </row>
    <row r="165" spans="1:86" x14ac:dyDescent="0.3">
      <c r="CC165" s="291"/>
    </row>
    <row r="166" spans="1:86" x14ac:dyDescent="0.3">
      <c r="CC166" s="291"/>
    </row>
    <row r="167" spans="1:86" x14ac:dyDescent="0.3">
      <c r="CC167" s="291"/>
    </row>
    <row r="168" spans="1:86" x14ac:dyDescent="0.3">
      <c r="CC168" s="291"/>
    </row>
    <row r="169" spans="1:86" x14ac:dyDescent="0.3">
      <c r="CC169" s="291"/>
    </row>
    <row r="170" spans="1:86" x14ac:dyDescent="0.3">
      <c r="CC170" s="291"/>
    </row>
    <row r="171" spans="1:86" x14ac:dyDescent="0.3">
      <c r="CC171" s="291"/>
    </row>
    <row r="172" spans="1:86" x14ac:dyDescent="0.3">
      <c r="CC172" s="291"/>
    </row>
    <row r="173" spans="1:86" x14ac:dyDescent="0.3">
      <c r="CC173" s="291"/>
    </row>
    <row r="174" spans="1:86" x14ac:dyDescent="0.3">
      <c r="CC174" s="291"/>
    </row>
    <row r="175" spans="1:86" x14ac:dyDescent="0.3">
      <c r="CC175" s="291"/>
    </row>
    <row r="176" spans="1:86" x14ac:dyDescent="0.3">
      <c r="CC176" s="291"/>
    </row>
    <row r="177" spans="81:81" x14ac:dyDescent="0.3">
      <c r="CC177" s="291"/>
    </row>
    <row r="178" spans="81:81" x14ac:dyDescent="0.3">
      <c r="CC178" s="291"/>
    </row>
    <row r="179" spans="81:81" x14ac:dyDescent="0.3">
      <c r="CC179" s="291"/>
    </row>
    <row r="180" spans="81:81" x14ac:dyDescent="0.3">
      <c r="CC180" s="291"/>
    </row>
    <row r="181" spans="81:81" x14ac:dyDescent="0.3">
      <c r="CC181" s="291"/>
    </row>
  </sheetData>
  <phoneticPr fontId="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B23"/>
  <sheetViews>
    <sheetView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BA9" sqref="BA9"/>
    </sheetView>
  </sheetViews>
  <sheetFormatPr defaultRowHeight="13.2" x14ac:dyDescent="0.25"/>
  <cols>
    <col min="1" max="1" width="27.109375" bestFit="1" customWidth="1"/>
    <col min="2" max="47" width="8.6640625" customWidth="1"/>
    <col min="48" max="48" width="8.6640625" style="176" customWidth="1"/>
    <col min="49" max="54" width="8.6640625" customWidth="1"/>
  </cols>
  <sheetData>
    <row r="1" spans="1:54" ht="18" customHeight="1" x14ac:dyDescent="0.3">
      <c r="A1" s="894" t="s">
        <v>241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2"/>
      <c r="M1" s="2"/>
      <c r="N1" s="2"/>
      <c r="O1" s="2"/>
      <c r="P1" s="2"/>
      <c r="Q1" s="2"/>
      <c r="R1" s="2"/>
      <c r="S1" s="3"/>
      <c r="T1" s="3"/>
      <c r="U1" s="3"/>
      <c r="V1" s="4"/>
      <c r="W1" s="4"/>
      <c r="X1" s="4"/>
      <c r="Y1" s="4"/>
    </row>
    <row r="2" spans="1:54" ht="18" customHeight="1" x14ac:dyDescent="0.25">
      <c r="A2" s="10"/>
      <c r="B2" s="11">
        <v>1965</v>
      </c>
      <c r="C2" s="11">
        <v>1966</v>
      </c>
      <c r="D2" s="11">
        <v>1967</v>
      </c>
      <c r="E2" s="11">
        <v>1968</v>
      </c>
      <c r="F2" s="11">
        <v>1969</v>
      </c>
      <c r="G2" s="11">
        <v>1970</v>
      </c>
      <c r="H2" s="11">
        <v>1971</v>
      </c>
      <c r="I2" s="11">
        <v>1972</v>
      </c>
      <c r="J2" s="11">
        <v>1973</v>
      </c>
      <c r="K2" s="11">
        <v>1974</v>
      </c>
      <c r="L2" s="11">
        <v>1975</v>
      </c>
      <c r="M2" s="11">
        <v>1976</v>
      </c>
      <c r="N2" s="11">
        <v>1977</v>
      </c>
      <c r="O2" s="11">
        <v>1978</v>
      </c>
      <c r="P2" s="11">
        <v>1979</v>
      </c>
      <c r="Q2" s="11">
        <v>1980</v>
      </c>
      <c r="R2" s="11">
        <v>1981</v>
      </c>
      <c r="S2" s="11">
        <v>1982</v>
      </c>
      <c r="T2" s="11">
        <v>1983</v>
      </c>
      <c r="U2" s="11">
        <v>1984</v>
      </c>
      <c r="V2" s="11">
        <v>1985</v>
      </c>
      <c r="W2" s="11">
        <v>1986</v>
      </c>
      <c r="X2" s="11">
        <v>1987</v>
      </c>
      <c r="Y2" s="11">
        <v>1988</v>
      </c>
      <c r="Z2" s="11">
        <v>1989</v>
      </c>
      <c r="AA2" s="11">
        <v>1990</v>
      </c>
      <c r="AB2" s="11">
        <v>1991</v>
      </c>
      <c r="AC2" s="11">
        <v>1992</v>
      </c>
      <c r="AD2" s="11">
        <v>1993</v>
      </c>
      <c r="AE2" s="11">
        <v>1994</v>
      </c>
      <c r="AF2" s="11">
        <v>1995</v>
      </c>
      <c r="AG2" s="11">
        <v>1996</v>
      </c>
      <c r="AH2" s="11">
        <v>1997</v>
      </c>
      <c r="AI2" s="11">
        <v>1998</v>
      </c>
      <c r="AJ2" s="11">
        <v>1999</v>
      </c>
      <c r="AK2" s="11">
        <v>2000</v>
      </c>
      <c r="AL2" s="11">
        <v>2001</v>
      </c>
      <c r="AM2" s="11">
        <v>2002</v>
      </c>
      <c r="AN2" s="11">
        <v>2003</v>
      </c>
      <c r="AO2" s="11">
        <v>2004</v>
      </c>
      <c r="AP2" s="11">
        <v>2005</v>
      </c>
      <c r="AQ2" s="11">
        <v>2006</v>
      </c>
      <c r="AR2" s="11">
        <v>2007</v>
      </c>
      <c r="AS2" s="11">
        <v>2008</v>
      </c>
      <c r="AT2" s="11">
        <v>2009</v>
      </c>
      <c r="AU2" s="11">
        <v>2010</v>
      </c>
      <c r="AV2" s="11">
        <v>2011</v>
      </c>
      <c r="AW2" s="11">
        <v>2012</v>
      </c>
      <c r="AX2" s="11">
        <v>2013</v>
      </c>
      <c r="AY2" s="11">
        <v>2014</v>
      </c>
      <c r="AZ2" s="11">
        <v>2015</v>
      </c>
      <c r="BA2" s="11">
        <v>2016</v>
      </c>
      <c r="BB2" s="11">
        <v>2017</v>
      </c>
    </row>
    <row r="3" spans="1:54" ht="18" customHeight="1" x14ac:dyDescent="0.25">
      <c r="A3" s="172" t="s">
        <v>238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>
        <v>38.9</v>
      </c>
      <c r="AE3" s="201">
        <v>38.1</v>
      </c>
      <c r="AF3" s="201">
        <v>37.799999999999997</v>
      </c>
      <c r="AG3" s="201">
        <v>35.6</v>
      </c>
      <c r="AH3" s="201">
        <v>37.1</v>
      </c>
      <c r="AI3" s="201">
        <v>38.9</v>
      </c>
      <c r="AJ3" s="201">
        <v>40.5</v>
      </c>
      <c r="AK3" s="201">
        <v>42.6</v>
      </c>
      <c r="AL3" s="201">
        <v>39</v>
      </c>
      <c r="AM3" s="201">
        <v>40.1</v>
      </c>
      <c r="AN3" s="201">
        <v>40.1</v>
      </c>
      <c r="AO3" s="201">
        <v>41.3</v>
      </c>
      <c r="AP3" s="201">
        <v>42.7</v>
      </c>
      <c r="AQ3" s="201">
        <v>40.6</v>
      </c>
      <c r="AR3" s="201">
        <v>41.7</v>
      </c>
      <c r="AS3" s="201">
        <v>42.5</v>
      </c>
      <c r="AT3" s="201">
        <v>41.4</v>
      </c>
      <c r="AU3" s="201">
        <v>43.4</v>
      </c>
      <c r="AV3" s="201">
        <v>42.5</v>
      </c>
      <c r="AW3" s="289">
        <v>45.7</v>
      </c>
      <c r="AX3" s="289">
        <v>44.1</v>
      </c>
      <c r="AY3" s="289">
        <v>42.7</v>
      </c>
      <c r="AZ3" s="289">
        <v>43.5</v>
      </c>
      <c r="BA3" s="760">
        <v>46.7</v>
      </c>
      <c r="BB3" s="760">
        <v>47.2</v>
      </c>
    </row>
    <row r="4" spans="1:54" ht="18" customHeight="1" x14ac:dyDescent="0.25">
      <c r="A4" s="172" t="s">
        <v>242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>
        <v>39.1</v>
      </c>
      <c r="AE4" s="201">
        <v>38.299999999999997</v>
      </c>
      <c r="AF4" s="201">
        <v>37.5</v>
      </c>
      <c r="AG4" s="201">
        <v>35.700000000000003</v>
      </c>
      <c r="AH4" s="201">
        <v>37.799999999999997</v>
      </c>
      <c r="AI4" s="201">
        <v>39.6</v>
      </c>
      <c r="AJ4" s="201">
        <v>40.700000000000003</v>
      </c>
      <c r="AK4" s="201">
        <v>42.1</v>
      </c>
      <c r="AL4" s="201">
        <v>38.6</v>
      </c>
      <c r="AM4" s="201">
        <v>38.700000000000003</v>
      </c>
      <c r="AN4" s="201">
        <v>41.3</v>
      </c>
      <c r="AO4" s="201">
        <v>40.6</v>
      </c>
      <c r="AP4" s="201">
        <v>41.8</v>
      </c>
      <c r="AQ4" s="201">
        <v>39.299999999999997</v>
      </c>
      <c r="AR4" s="201">
        <v>41.5</v>
      </c>
      <c r="AS4" s="201">
        <v>43.2</v>
      </c>
      <c r="AT4" s="201">
        <v>41.2</v>
      </c>
      <c r="AU4" s="201">
        <v>43.9</v>
      </c>
      <c r="AV4" s="201">
        <v>43.1</v>
      </c>
      <c r="AW4" s="289">
        <v>45.4</v>
      </c>
      <c r="AX4" s="289">
        <v>44.6</v>
      </c>
      <c r="AY4" s="289">
        <v>42.3</v>
      </c>
      <c r="AZ4" s="760">
        <v>44.2</v>
      </c>
      <c r="BA4" s="760">
        <v>48.6</v>
      </c>
      <c r="BB4" s="760" t="s">
        <v>215</v>
      </c>
    </row>
    <row r="5" spans="1:54" s="137" customFormat="1" ht="18" customHeight="1" x14ac:dyDescent="0.25">
      <c r="A5" s="135" t="s">
        <v>35</v>
      </c>
      <c r="B5" s="136">
        <v>27.2</v>
      </c>
      <c r="C5" s="136">
        <v>25.3</v>
      </c>
      <c r="D5" s="136">
        <v>26.6</v>
      </c>
      <c r="E5" s="136">
        <v>28.3</v>
      </c>
      <c r="F5" s="136">
        <v>30</v>
      </c>
      <c r="G5" s="136">
        <v>31</v>
      </c>
      <c r="H5" s="136">
        <v>31.9</v>
      </c>
      <c r="I5" s="136">
        <v>32.4</v>
      </c>
      <c r="J5" s="136">
        <v>32.6</v>
      </c>
      <c r="K5" s="136">
        <v>31.2</v>
      </c>
      <c r="L5" s="136">
        <v>31.7</v>
      </c>
      <c r="M5" s="136">
        <v>29.1</v>
      </c>
      <c r="N5" s="136">
        <v>30.7</v>
      </c>
      <c r="O5" s="136">
        <v>31.9</v>
      </c>
      <c r="P5" s="136">
        <v>33.799999999999997</v>
      </c>
      <c r="Q5" s="136">
        <v>31.8</v>
      </c>
      <c r="R5" s="136">
        <v>34.799999999999997</v>
      </c>
      <c r="S5" s="136"/>
      <c r="T5" s="136"/>
      <c r="U5" s="136"/>
      <c r="V5" s="136"/>
      <c r="W5" s="136"/>
      <c r="X5" s="136"/>
      <c r="Y5" s="136"/>
      <c r="Z5" s="137">
        <v>33.4</v>
      </c>
      <c r="AA5" s="137">
        <v>38.6</v>
      </c>
      <c r="AB5" s="137">
        <v>35</v>
      </c>
      <c r="AC5" s="137">
        <v>35.4</v>
      </c>
      <c r="AD5" s="137">
        <v>40.5</v>
      </c>
      <c r="AE5" s="137">
        <v>39</v>
      </c>
      <c r="AF5" s="137">
        <v>35.9</v>
      </c>
      <c r="AG5" s="137">
        <v>35.9</v>
      </c>
      <c r="AH5" s="137">
        <v>39.299999999999997</v>
      </c>
      <c r="AI5" s="137">
        <v>43</v>
      </c>
      <c r="AJ5" s="137">
        <v>42.7</v>
      </c>
      <c r="AK5" s="137">
        <v>41.2</v>
      </c>
      <c r="AL5" s="137">
        <v>40</v>
      </c>
      <c r="AM5" s="137">
        <v>36.700000000000003</v>
      </c>
      <c r="AN5" s="137">
        <v>43.9</v>
      </c>
      <c r="AO5" s="137">
        <v>40.6</v>
      </c>
      <c r="AP5" s="137">
        <v>43.8</v>
      </c>
      <c r="AQ5" s="137">
        <v>38.299999999999997</v>
      </c>
      <c r="AR5" s="137">
        <v>40.700000000000003</v>
      </c>
      <c r="AS5" s="137">
        <v>43.5</v>
      </c>
      <c r="AT5" s="137">
        <v>41.98</v>
      </c>
      <c r="AU5" s="137">
        <v>45.9</v>
      </c>
      <c r="AV5" s="136">
        <v>44.6</v>
      </c>
      <c r="AW5" s="136">
        <v>45.6</v>
      </c>
      <c r="AX5" s="136">
        <v>46.2</v>
      </c>
      <c r="AY5" s="136">
        <v>43.1</v>
      </c>
      <c r="AZ5" s="254">
        <v>44.3</v>
      </c>
      <c r="BA5" s="254">
        <v>51.3</v>
      </c>
      <c r="BB5" s="254" t="s">
        <v>215</v>
      </c>
    </row>
    <row r="6" spans="1:54" s="137" customFormat="1" ht="18" customHeight="1" x14ac:dyDescent="0.25">
      <c r="A6" s="137" t="s">
        <v>24</v>
      </c>
      <c r="B6" s="136">
        <v>27.6</v>
      </c>
      <c r="C6" s="136">
        <v>26.2</v>
      </c>
      <c r="D6" s="136">
        <v>25.2</v>
      </c>
      <c r="E6" s="136">
        <v>28.7</v>
      </c>
      <c r="F6" s="136">
        <v>30.7</v>
      </c>
      <c r="G6" s="136">
        <v>31.2</v>
      </c>
      <c r="H6" s="136">
        <v>33.1</v>
      </c>
      <c r="I6" s="136">
        <v>32.299999999999997</v>
      </c>
      <c r="J6" s="136">
        <v>32</v>
      </c>
      <c r="K6" s="136">
        <v>28.7</v>
      </c>
      <c r="L6" s="136">
        <v>31.1</v>
      </c>
      <c r="M6" s="136">
        <v>29.8</v>
      </c>
      <c r="N6" s="136">
        <v>30.6</v>
      </c>
      <c r="O6" s="136">
        <v>32.1</v>
      </c>
      <c r="P6" s="136">
        <v>34.299999999999997</v>
      </c>
      <c r="Q6" s="136">
        <v>32.5</v>
      </c>
      <c r="R6" s="136">
        <v>34</v>
      </c>
      <c r="S6" s="136">
        <v>35.1</v>
      </c>
      <c r="T6" s="136">
        <v>39.799999999999997</v>
      </c>
      <c r="U6" s="136">
        <v>38.200000000000003</v>
      </c>
      <c r="V6" s="136">
        <v>36.799999999999997</v>
      </c>
      <c r="W6" s="136">
        <v>35.5</v>
      </c>
      <c r="X6" s="136">
        <v>38.4</v>
      </c>
      <c r="Y6" s="136">
        <v>34.4</v>
      </c>
      <c r="Z6" s="136">
        <v>32.6</v>
      </c>
      <c r="AA6" s="136">
        <v>38.700000000000003</v>
      </c>
      <c r="AB6" s="136">
        <v>35</v>
      </c>
      <c r="AC6" s="136">
        <v>37</v>
      </c>
      <c r="AD6" s="136">
        <v>40</v>
      </c>
      <c r="AE6" s="136">
        <v>38.5</v>
      </c>
      <c r="AF6" s="136">
        <v>36.6</v>
      </c>
      <c r="AG6" s="136">
        <v>35.6</v>
      </c>
      <c r="AH6" s="136">
        <v>39.9</v>
      </c>
      <c r="AI6" s="136">
        <v>43</v>
      </c>
      <c r="AJ6" s="136">
        <v>42.5</v>
      </c>
      <c r="AK6" s="137">
        <v>41.6</v>
      </c>
      <c r="AL6" s="137">
        <v>40.200000000000003</v>
      </c>
      <c r="AM6" s="137">
        <v>35.4</v>
      </c>
      <c r="AN6" s="137">
        <v>43.5</v>
      </c>
      <c r="AO6" s="137">
        <v>42</v>
      </c>
      <c r="AP6" s="137">
        <v>43</v>
      </c>
      <c r="AQ6" s="137">
        <v>38.299999999999997</v>
      </c>
      <c r="AR6" s="137">
        <v>40.6</v>
      </c>
      <c r="AS6" s="137">
        <v>43.5</v>
      </c>
      <c r="AT6" s="137">
        <v>43.3</v>
      </c>
      <c r="AU6" s="137">
        <v>46.9</v>
      </c>
      <c r="AV6" s="136">
        <v>45.2</v>
      </c>
      <c r="AW6" s="136">
        <v>46.5</v>
      </c>
      <c r="AX6" s="136">
        <v>46.2</v>
      </c>
      <c r="AY6" s="136">
        <v>43.9</v>
      </c>
      <c r="AZ6" s="254">
        <v>44.1</v>
      </c>
      <c r="BA6" s="254">
        <v>52.6</v>
      </c>
      <c r="BB6" s="254" t="s">
        <v>215</v>
      </c>
    </row>
    <row r="7" spans="1:54" s="137" customFormat="1" ht="18" customHeight="1" x14ac:dyDescent="0.25">
      <c r="A7" s="137" t="s">
        <v>26</v>
      </c>
      <c r="B7" s="136">
        <v>27.2</v>
      </c>
      <c r="C7" s="136">
        <v>26.4</v>
      </c>
      <c r="D7" s="136">
        <v>25.7</v>
      </c>
      <c r="E7" s="136">
        <v>28.5</v>
      </c>
      <c r="F7" s="136">
        <v>30.6</v>
      </c>
      <c r="G7" s="136">
        <v>31.2</v>
      </c>
      <c r="H7" s="136">
        <v>33.6</v>
      </c>
      <c r="I7" s="136">
        <v>32.6</v>
      </c>
      <c r="J7" s="136">
        <v>32.200000000000003</v>
      </c>
      <c r="K7" s="136">
        <v>27.9</v>
      </c>
      <c r="L7" s="136">
        <v>31</v>
      </c>
      <c r="M7" s="136">
        <v>31.4</v>
      </c>
      <c r="N7" s="136">
        <v>30.5</v>
      </c>
      <c r="O7" s="136">
        <v>31.6</v>
      </c>
      <c r="P7" s="136">
        <v>34.1</v>
      </c>
      <c r="Q7" s="136">
        <v>32.9</v>
      </c>
      <c r="R7" s="136">
        <v>34.1</v>
      </c>
      <c r="S7" s="136">
        <v>35.700000000000003</v>
      </c>
      <c r="T7" s="136">
        <v>39.5</v>
      </c>
      <c r="U7" s="136">
        <v>38.799999999999997</v>
      </c>
      <c r="V7" s="136">
        <v>37.200000000000003</v>
      </c>
      <c r="W7" s="136">
        <v>34.799999999999997</v>
      </c>
      <c r="X7" s="136">
        <v>38.200000000000003</v>
      </c>
      <c r="Y7" s="136">
        <v>34.200000000000003</v>
      </c>
      <c r="Z7" s="136">
        <v>32.9</v>
      </c>
      <c r="AA7" s="136">
        <v>39.4</v>
      </c>
      <c r="AB7" s="136">
        <v>34.6</v>
      </c>
      <c r="AC7" s="136">
        <v>38.200000000000003</v>
      </c>
      <c r="AD7" s="136">
        <v>39</v>
      </c>
      <c r="AE7" s="136">
        <v>38.1</v>
      </c>
      <c r="AF7" s="136">
        <v>35.9</v>
      </c>
      <c r="AG7" s="136">
        <v>36.4</v>
      </c>
      <c r="AH7" s="136">
        <v>39.5</v>
      </c>
      <c r="AI7" s="136">
        <v>43.3</v>
      </c>
      <c r="AJ7" s="136">
        <v>42.3</v>
      </c>
      <c r="AK7" s="137">
        <v>42.3</v>
      </c>
      <c r="AL7" s="137">
        <v>40.4</v>
      </c>
      <c r="AV7" s="136">
        <v>45.2</v>
      </c>
      <c r="AW7" s="136">
        <v>46.5</v>
      </c>
      <c r="AX7" s="136">
        <v>46.2</v>
      </c>
      <c r="AY7" s="136">
        <v>43.9</v>
      </c>
      <c r="AZ7" s="254">
        <v>44.1</v>
      </c>
      <c r="BA7" s="254">
        <v>52.6</v>
      </c>
      <c r="BB7" s="254" t="s">
        <v>215</v>
      </c>
    </row>
    <row r="8" spans="1:54" s="137" customFormat="1" ht="18" customHeight="1" x14ac:dyDescent="0.25">
      <c r="A8" s="137" t="s">
        <v>27</v>
      </c>
      <c r="B8" s="136">
        <v>27.2</v>
      </c>
      <c r="C8" s="136">
        <v>26.4</v>
      </c>
      <c r="D8" s="136">
        <v>25.9</v>
      </c>
      <c r="E8" s="136">
        <v>28.5</v>
      </c>
      <c r="F8" s="136">
        <v>30.6</v>
      </c>
      <c r="G8" s="136">
        <v>31.2</v>
      </c>
      <c r="H8" s="136">
        <v>33.700000000000003</v>
      </c>
      <c r="I8" s="136">
        <v>32.6</v>
      </c>
      <c r="J8" s="136">
        <v>32.1</v>
      </c>
      <c r="K8" s="136">
        <v>27.8</v>
      </c>
      <c r="L8" s="136">
        <v>31</v>
      </c>
      <c r="M8" s="136">
        <v>30.2</v>
      </c>
      <c r="N8" s="136">
        <v>30.4</v>
      </c>
      <c r="O8" s="136">
        <v>31.5</v>
      </c>
      <c r="P8" s="136">
        <v>34</v>
      </c>
      <c r="Q8" s="136">
        <v>33</v>
      </c>
      <c r="R8" s="136">
        <v>34.1</v>
      </c>
      <c r="S8" s="136">
        <v>35.6</v>
      </c>
      <c r="T8" s="136">
        <v>39.5</v>
      </c>
      <c r="U8" s="136">
        <v>38.799999999999997</v>
      </c>
      <c r="V8" s="136">
        <v>37.4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V8" s="136">
        <v>43.9</v>
      </c>
      <c r="AW8" s="136">
        <v>46.3</v>
      </c>
      <c r="AX8" s="254" t="s">
        <v>435</v>
      </c>
      <c r="AY8" s="254">
        <v>43.8</v>
      </c>
      <c r="AZ8" s="254">
        <v>43.6</v>
      </c>
      <c r="BA8" s="254">
        <v>52.6</v>
      </c>
      <c r="BB8" s="254" t="s">
        <v>215</v>
      </c>
    </row>
    <row r="9" spans="1:54" s="137" customFormat="1" ht="18" customHeight="1" x14ac:dyDescent="0.25">
      <c r="A9" s="138" t="s">
        <v>459</v>
      </c>
      <c r="B9" s="136">
        <v>26.9</v>
      </c>
      <c r="C9" s="136">
        <v>26.3</v>
      </c>
      <c r="D9" s="136">
        <v>25.8</v>
      </c>
      <c r="E9" s="136">
        <v>28.4</v>
      </c>
      <c r="F9" s="136">
        <v>30.7</v>
      </c>
      <c r="G9" s="136">
        <v>31.1</v>
      </c>
      <c r="H9" s="136">
        <v>33.799999999999997</v>
      </c>
      <c r="I9" s="136">
        <v>32.700000000000003</v>
      </c>
      <c r="J9" s="136">
        <v>31.8</v>
      </c>
      <c r="K9" s="136">
        <v>27.4</v>
      </c>
      <c r="L9" s="136">
        <v>30.7</v>
      </c>
      <c r="M9" s="136">
        <v>30.3</v>
      </c>
      <c r="N9" s="136">
        <v>30.6</v>
      </c>
      <c r="O9" s="136">
        <v>31.6</v>
      </c>
      <c r="P9" s="136">
        <v>34.200000000000003</v>
      </c>
      <c r="Q9" s="136">
        <v>33.4</v>
      </c>
      <c r="R9" s="136">
        <v>34.5</v>
      </c>
      <c r="S9" s="136">
        <v>35.6</v>
      </c>
      <c r="T9" s="136">
        <v>39.4</v>
      </c>
      <c r="U9" s="136">
        <v>38.799999999999997</v>
      </c>
      <c r="V9" s="136">
        <v>37.5</v>
      </c>
      <c r="W9" s="136">
        <v>34.4</v>
      </c>
      <c r="X9" s="136">
        <v>37.6</v>
      </c>
      <c r="Y9" s="136">
        <v>34.1</v>
      </c>
      <c r="Z9" s="136">
        <v>32.799999999999997</v>
      </c>
      <c r="AA9" s="136">
        <v>39.5</v>
      </c>
      <c r="AB9" s="136">
        <v>34.299999999999997</v>
      </c>
      <c r="AC9" s="136">
        <v>39.4</v>
      </c>
      <c r="AD9" s="136">
        <v>38.299999999999997</v>
      </c>
      <c r="AE9" s="136">
        <v>37.6</v>
      </c>
      <c r="AF9" s="136">
        <v>35.799999999999997</v>
      </c>
      <c r="AG9" s="136">
        <v>36.299999999999997</v>
      </c>
      <c r="AH9" s="136">
        <v>39.700000000000003</v>
      </c>
      <c r="AI9" s="136">
        <v>43.2</v>
      </c>
      <c r="AJ9" s="136">
        <v>42.7</v>
      </c>
      <c r="AK9" s="137">
        <v>42</v>
      </c>
      <c r="AL9" s="137">
        <v>40.200000000000003</v>
      </c>
      <c r="AM9" s="137">
        <v>35.299999999999997</v>
      </c>
      <c r="AN9" s="137">
        <v>44.2</v>
      </c>
      <c r="AO9" s="137">
        <v>43.2</v>
      </c>
      <c r="AP9" s="137">
        <v>42</v>
      </c>
      <c r="AQ9" s="137">
        <v>38.700000000000003</v>
      </c>
      <c r="AR9" s="137">
        <v>40.5</v>
      </c>
      <c r="AS9" s="137">
        <v>44.9</v>
      </c>
      <c r="AT9" s="137">
        <v>44.4</v>
      </c>
      <c r="AU9" s="137">
        <v>46.4</v>
      </c>
      <c r="AV9" s="254">
        <v>43.9</v>
      </c>
      <c r="AW9" s="136">
        <v>46.3</v>
      </c>
      <c r="AX9" s="136">
        <v>47.2</v>
      </c>
      <c r="AY9" s="749">
        <v>43.7</v>
      </c>
      <c r="AZ9" s="749">
        <v>43.6</v>
      </c>
      <c r="BA9" s="749">
        <v>52.6</v>
      </c>
      <c r="BB9" s="749" t="s">
        <v>215</v>
      </c>
    </row>
    <row r="10" spans="1:54" s="137" customFormat="1" ht="18" customHeight="1" x14ac:dyDescent="0.25">
      <c r="A10" s="15" t="s">
        <v>25</v>
      </c>
      <c r="B10" s="139">
        <v>25.8</v>
      </c>
      <c r="C10" s="139">
        <v>28.4</v>
      </c>
      <c r="D10" s="139">
        <v>30.6</v>
      </c>
      <c r="E10" s="139">
        <v>31</v>
      </c>
      <c r="F10" s="139">
        <v>33.9</v>
      </c>
      <c r="G10" s="139">
        <v>32.700000000000003</v>
      </c>
      <c r="H10" s="139">
        <v>31.6</v>
      </c>
      <c r="I10" s="139">
        <v>27.3</v>
      </c>
      <c r="J10" s="139">
        <v>30.6</v>
      </c>
      <c r="K10" s="139">
        <v>30.3</v>
      </c>
      <c r="L10" s="139">
        <v>30.7</v>
      </c>
      <c r="M10" s="139">
        <v>31.4</v>
      </c>
      <c r="N10" s="139">
        <v>34.200000000000003</v>
      </c>
      <c r="O10" s="139">
        <v>33.5</v>
      </c>
      <c r="P10" s="139">
        <v>34.5</v>
      </c>
      <c r="Q10" s="139">
        <v>35.5</v>
      </c>
      <c r="R10" s="139">
        <v>39.4</v>
      </c>
      <c r="S10" s="139">
        <v>38.799999999999997</v>
      </c>
      <c r="T10" s="139">
        <v>37.5</v>
      </c>
      <c r="U10" s="139">
        <v>34.4</v>
      </c>
      <c r="V10" s="139">
        <v>37.700000000000003</v>
      </c>
      <c r="W10" s="139">
        <v>34.1</v>
      </c>
      <c r="X10" s="139">
        <v>32.700000000000003</v>
      </c>
      <c r="Y10" s="139">
        <v>39.5</v>
      </c>
      <c r="Z10" s="15">
        <v>34.299999999999997</v>
      </c>
      <c r="AA10" s="15">
        <v>39.299999999999997</v>
      </c>
      <c r="AB10" s="15">
        <v>38.200000000000003</v>
      </c>
      <c r="AC10" s="15">
        <v>37.6</v>
      </c>
      <c r="AD10" s="15">
        <v>35.799999999999997</v>
      </c>
      <c r="AE10" s="15">
        <v>36.299999999999997</v>
      </c>
      <c r="AF10" s="15">
        <v>39.5</v>
      </c>
      <c r="AG10" s="15">
        <v>43.2</v>
      </c>
      <c r="AH10" s="15">
        <v>42.7</v>
      </c>
      <c r="AI10" s="15">
        <v>42</v>
      </c>
      <c r="AJ10" s="15">
        <v>40.200000000000003</v>
      </c>
      <c r="AK10" s="15">
        <v>35</v>
      </c>
      <c r="AL10" s="15">
        <v>44.2</v>
      </c>
      <c r="AM10" s="15">
        <v>43.2</v>
      </c>
      <c r="AN10" s="15">
        <v>42</v>
      </c>
      <c r="AO10" s="15">
        <v>38.6</v>
      </c>
      <c r="AP10" s="15">
        <v>40.200000000000003</v>
      </c>
      <c r="AQ10" s="15">
        <v>44.8</v>
      </c>
      <c r="AR10" s="15">
        <v>44.3</v>
      </c>
      <c r="AS10" s="15">
        <v>46.1</v>
      </c>
      <c r="AT10" s="15">
        <v>43.6</v>
      </c>
      <c r="AU10" s="253">
        <v>46.2</v>
      </c>
      <c r="AV10" s="290">
        <v>47.1</v>
      </c>
      <c r="AW10" s="290">
        <v>43.7</v>
      </c>
      <c r="AX10" s="290">
        <v>47.1</v>
      </c>
      <c r="AY10" s="290">
        <v>43.7</v>
      </c>
      <c r="AZ10" s="290">
        <v>43.6</v>
      </c>
      <c r="BA10" s="524"/>
      <c r="BB10" s="524"/>
    </row>
    <row r="11" spans="1:54" s="203" customFormat="1" ht="18" customHeight="1" x14ac:dyDescent="0.25">
      <c r="A11" s="202" t="s">
        <v>247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>
        <f t="shared" ref="C11:AX16" si="0">AD3/AD$9</f>
        <v>1.0156657963446476</v>
      </c>
      <c r="AE11" s="207">
        <f t="shared" si="0"/>
        <v>1.0132978723404256</v>
      </c>
      <c r="AF11" s="207">
        <f t="shared" si="0"/>
        <v>1.0558659217877095</v>
      </c>
      <c r="AG11" s="207">
        <f t="shared" si="0"/>
        <v>0.98071625344352631</v>
      </c>
      <c r="AH11" s="207">
        <f t="shared" si="0"/>
        <v>0.93450881612090675</v>
      </c>
      <c r="AI11" s="207">
        <f t="shared" si="0"/>
        <v>0.90046296296296291</v>
      </c>
      <c r="AJ11" s="207">
        <f t="shared" si="0"/>
        <v>0.94847775175644022</v>
      </c>
      <c r="AK11" s="207">
        <f t="shared" si="0"/>
        <v>1.0142857142857142</v>
      </c>
      <c r="AL11" s="207">
        <f t="shared" si="0"/>
        <v>0.9701492537313432</v>
      </c>
      <c r="AM11" s="207">
        <f t="shared" si="0"/>
        <v>1.1359773371104818</v>
      </c>
      <c r="AN11" s="207">
        <f t="shared" si="0"/>
        <v>0.90723981900452488</v>
      </c>
      <c r="AO11" s="207">
        <f t="shared" si="0"/>
        <v>0.95601851851851838</v>
      </c>
      <c r="AP11" s="207">
        <f t="shared" si="0"/>
        <v>1.0166666666666668</v>
      </c>
      <c r="AQ11" s="207">
        <f t="shared" si="0"/>
        <v>1.0490956072351421</v>
      </c>
      <c r="AR11" s="207">
        <f t="shared" si="0"/>
        <v>1.0296296296296297</v>
      </c>
      <c r="AS11" s="207">
        <f t="shared" si="0"/>
        <v>0.94654788418708247</v>
      </c>
      <c r="AT11" s="207">
        <f t="shared" si="0"/>
        <v>0.93243243243243246</v>
      </c>
      <c r="AU11" s="207">
        <f t="shared" si="0"/>
        <v>0.93534482758620685</v>
      </c>
      <c r="AV11" s="207">
        <f t="shared" si="0"/>
        <v>0.96810933940774491</v>
      </c>
      <c r="AW11" s="207">
        <f t="shared" si="0"/>
        <v>0.98704103671706278</v>
      </c>
      <c r="AX11" s="207">
        <f t="shared" si="0"/>
        <v>0.93432203389830504</v>
      </c>
      <c r="AY11" s="207">
        <f t="shared" ref="AY11:AZ11" si="1">AY3/AY$9</f>
        <v>0.97711670480549195</v>
      </c>
      <c r="AZ11" s="207">
        <f t="shared" si="1"/>
        <v>0.99770642201834858</v>
      </c>
      <c r="BA11" s="207">
        <f t="shared" ref="BA11:BB11" si="2">BA3/BA$9</f>
        <v>0.88783269961977185</v>
      </c>
      <c r="BB11" s="207" t="e">
        <f t="shared" ref="BB11" si="3">BB3/BB$9</f>
        <v>#VALUE!</v>
      </c>
    </row>
    <row r="12" spans="1:54" s="203" customFormat="1" ht="18" customHeight="1" x14ac:dyDescent="0.25">
      <c r="A12" s="202" t="s">
        <v>246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>
        <f t="shared" si="0"/>
        <v>1.0208877284595301</v>
      </c>
      <c r="AE12" s="207">
        <f t="shared" si="0"/>
        <v>1.0186170212765957</v>
      </c>
      <c r="AF12" s="207">
        <f t="shared" si="0"/>
        <v>1.0474860335195531</v>
      </c>
      <c r="AG12" s="207">
        <f t="shared" si="0"/>
        <v>0.98347107438016546</v>
      </c>
      <c r="AH12" s="207">
        <f t="shared" si="0"/>
        <v>0.95214105793450865</v>
      </c>
      <c r="AI12" s="207">
        <f t="shared" si="0"/>
        <v>0.91666666666666663</v>
      </c>
      <c r="AJ12" s="207">
        <f t="shared" si="0"/>
        <v>0.95316159250585475</v>
      </c>
      <c r="AK12" s="207">
        <f t="shared" si="0"/>
        <v>1.0023809523809524</v>
      </c>
      <c r="AL12" s="207">
        <f t="shared" si="0"/>
        <v>0.96019900497512434</v>
      </c>
      <c r="AM12" s="207">
        <f t="shared" si="0"/>
        <v>1.0963172804532579</v>
      </c>
      <c r="AN12" s="207">
        <f t="shared" si="0"/>
        <v>0.93438914027149311</v>
      </c>
      <c r="AO12" s="207">
        <f t="shared" si="0"/>
        <v>0.93981481481481477</v>
      </c>
      <c r="AP12" s="207">
        <f t="shared" si="0"/>
        <v>0.99523809523809514</v>
      </c>
      <c r="AQ12" s="207">
        <f t="shared" si="0"/>
        <v>1.0155038759689921</v>
      </c>
      <c r="AR12" s="207">
        <f t="shared" si="0"/>
        <v>1.0246913580246915</v>
      </c>
      <c r="AS12" s="207">
        <f t="shared" si="0"/>
        <v>0.96213808463251682</v>
      </c>
      <c r="AT12" s="207">
        <f t="shared" si="0"/>
        <v>0.927927927927928</v>
      </c>
      <c r="AU12" s="207">
        <f t="shared" si="0"/>
        <v>0.94612068965517238</v>
      </c>
      <c r="AV12" s="207">
        <f t="shared" si="0"/>
        <v>0.98177676537585423</v>
      </c>
      <c r="AW12" s="207">
        <f t="shared" si="0"/>
        <v>0.98056155507559395</v>
      </c>
      <c r="AX12" s="207">
        <f t="shared" si="0"/>
        <v>0.94491525423728806</v>
      </c>
      <c r="AY12" s="207">
        <f t="shared" ref="AY12:AZ12" si="4">AY4/AY$9</f>
        <v>0.96796338672768867</v>
      </c>
      <c r="AZ12" s="207">
        <f t="shared" si="4"/>
        <v>1.0137614678899083</v>
      </c>
      <c r="BA12" s="207">
        <f t="shared" ref="BA12:BB12" si="5">BA4/BA$9</f>
        <v>0.92395437262357416</v>
      </c>
      <c r="BB12" s="207" t="e">
        <f t="shared" ref="BB12" si="6">BB4/BB$9</f>
        <v>#VALUE!</v>
      </c>
    </row>
    <row r="13" spans="1:54" s="203" customFormat="1" ht="18" customHeight="1" x14ac:dyDescent="0.25">
      <c r="A13" s="204" t="s">
        <v>252</v>
      </c>
      <c r="B13" s="207">
        <f t="shared" ref="B13:B16" si="7">B5/B$9</f>
        <v>1.0111524163568772</v>
      </c>
      <c r="C13" s="207">
        <f t="shared" si="0"/>
        <v>0.96197718631178708</v>
      </c>
      <c r="D13" s="207">
        <f t="shared" si="0"/>
        <v>1.0310077519379846</v>
      </c>
      <c r="E13" s="207">
        <f t="shared" si="0"/>
        <v>0.99647887323943674</v>
      </c>
      <c r="F13" s="207">
        <f t="shared" si="0"/>
        <v>0.9771986970684039</v>
      </c>
      <c r="G13" s="207">
        <f t="shared" si="0"/>
        <v>0.99678456591639863</v>
      </c>
      <c r="H13" s="207">
        <f t="shared" si="0"/>
        <v>0.94378698224852076</v>
      </c>
      <c r="I13" s="207">
        <f t="shared" si="0"/>
        <v>0.99082568807339433</v>
      </c>
      <c r="J13" s="207">
        <f t="shared" si="0"/>
        <v>1.0251572327044025</v>
      </c>
      <c r="K13" s="207">
        <f t="shared" si="0"/>
        <v>1.1386861313868613</v>
      </c>
      <c r="L13" s="207">
        <f t="shared" si="0"/>
        <v>1.0325732899022801</v>
      </c>
      <c r="M13" s="207">
        <f t="shared" si="0"/>
        <v>0.96039603960396047</v>
      </c>
      <c r="N13" s="207">
        <f t="shared" si="0"/>
        <v>1.0032679738562091</v>
      </c>
      <c r="O13" s="207">
        <f t="shared" si="0"/>
        <v>1.0094936708860758</v>
      </c>
      <c r="P13" s="207">
        <f t="shared" si="0"/>
        <v>0.98830409356725135</v>
      </c>
      <c r="Q13" s="207">
        <f t="shared" si="0"/>
        <v>0.9520958083832336</v>
      </c>
      <c r="R13" s="207">
        <f t="shared" si="0"/>
        <v>1.008695652173913</v>
      </c>
      <c r="S13" s="207"/>
      <c r="T13" s="207"/>
      <c r="U13" s="207"/>
      <c r="V13" s="207"/>
      <c r="W13" s="207"/>
      <c r="X13" s="207"/>
      <c r="Y13" s="207"/>
      <c r="Z13" s="207">
        <f t="shared" si="0"/>
        <v>1.0182926829268293</v>
      </c>
      <c r="AA13" s="207">
        <f t="shared" si="0"/>
        <v>0.97721518987341771</v>
      </c>
      <c r="AB13" s="207">
        <f t="shared" si="0"/>
        <v>1.0204081632653061</v>
      </c>
      <c r="AC13" s="207">
        <f t="shared" si="0"/>
        <v>0.89847715736040612</v>
      </c>
      <c r="AD13" s="207">
        <f t="shared" si="0"/>
        <v>1.0574412532637076</v>
      </c>
      <c r="AE13" s="207">
        <f t="shared" si="0"/>
        <v>1.0372340425531914</v>
      </c>
      <c r="AF13" s="207">
        <f t="shared" si="0"/>
        <v>1.0027932960893855</v>
      </c>
      <c r="AG13" s="207">
        <f t="shared" si="0"/>
        <v>0.98898071625344353</v>
      </c>
      <c r="AH13" s="207">
        <f t="shared" si="0"/>
        <v>0.98992443324937018</v>
      </c>
      <c r="AI13" s="207">
        <f t="shared" si="0"/>
        <v>0.99537037037037035</v>
      </c>
      <c r="AJ13" s="207">
        <f t="shared" si="0"/>
        <v>1</v>
      </c>
      <c r="AK13" s="207">
        <f t="shared" si="0"/>
        <v>0.98095238095238102</v>
      </c>
      <c r="AL13" s="207">
        <f t="shared" si="0"/>
        <v>0.99502487562189046</v>
      </c>
      <c r="AM13" s="207">
        <f t="shared" si="0"/>
        <v>1.0396600566572241</v>
      </c>
      <c r="AN13" s="207">
        <f t="shared" si="0"/>
        <v>0.99321266968325783</v>
      </c>
      <c r="AO13" s="207">
        <f t="shared" si="0"/>
        <v>0.93981481481481477</v>
      </c>
      <c r="AP13" s="207">
        <f t="shared" si="0"/>
        <v>1.0428571428571427</v>
      </c>
      <c r="AQ13" s="207">
        <f t="shared" si="0"/>
        <v>0.98966408268733841</v>
      </c>
      <c r="AR13" s="207">
        <f t="shared" si="0"/>
        <v>1.0049382716049384</v>
      </c>
      <c r="AS13" s="207">
        <f t="shared" si="0"/>
        <v>0.9688195991091314</v>
      </c>
      <c r="AT13" s="207">
        <f t="shared" si="0"/>
        <v>0.9454954954954955</v>
      </c>
      <c r="AU13" s="207">
        <f t="shared" si="0"/>
        <v>0.98922413793103448</v>
      </c>
      <c r="AV13" s="207">
        <f t="shared" si="0"/>
        <v>1.0159453302961277</v>
      </c>
      <c r="AW13" s="207">
        <f t="shared" si="0"/>
        <v>0.98488120950323987</v>
      </c>
      <c r="AX13" s="207">
        <f t="shared" si="0"/>
        <v>0.97881355932203395</v>
      </c>
      <c r="AY13" s="207">
        <f t="shared" ref="AY13:AZ13" si="8">AY5/AY$9</f>
        <v>0.98627002288329513</v>
      </c>
      <c r="AZ13" s="207">
        <f t="shared" si="8"/>
        <v>1.0160550458715596</v>
      </c>
      <c r="BA13" s="207">
        <f t="shared" ref="BA13:BB13" si="9">BA5/BA$9</f>
        <v>0.97528517110266155</v>
      </c>
      <c r="BB13" s="207" t="e">
        <f t="shared" ref="BB13" si="10">BB5/BB$9</f>
        <v>#VALUE!</v>
      </c>
    </row>
    <row r="14" spans="1:54" s="203" customFormat="1" ht="18" customHeight="1" x14ac:dyDescent="0.25">
      <c r="A14" s="204" t="s">
        <v>253</v>
      </c>
      <c r="B14" s="207">
        <f t="shared" si="7"/>
        <v>1.0260223048327139</v>
      </c>
      <c r="C14" s="207">
        <f t="shared" si="0"/>
        <v>0.99619771863117867</v>
      </c>
      <c r="D14" s="207">
        <f t="shared" si="0"/>
        <v>0.97674418604651159</v>
      </c>
      <c r="E14" s="207">
        <f t="shared" si="0"/>
        <v>1.0105633802816902</v>
      </c>
      <c r="F14" s="207">
        <f t="shared" si="0"/>
        <v>1</v>
      </c>
      <c r="G14" s="207">
        <f t="shared" si="0"/>
        <v>1.0032154340836013</v>
      </c>
      <c r="H14" s="207">
        <f t="shared" si="0"/>
        <v>0.97928994082840248</v>
      </c>
      <c r="I14" s="207">
        <f t="shared" si="0"/>
        <v>0.98776758409785914</v>
      </c>
      <c r="J14" s="207">
        <f t="shared" si="0"/>
        <v>1.0062893081761006</v>
      </c>
      <c r="K14" s="207">
        <f t="shared" si="0"/>
        <v>1.0474452554744527</v>
      </c>
      <c r="L14" s="207">
        <f t="shared" si="0"/>
        <v>1.0130293159609121</v>
      </c>
      <c r="M14" s="207">
        <f t="shared" si="0"/>
        <v>0.98349834983498352</v>
      </c>
      <c r="N14" s="207">
        <f t="shared" si="0"/>
        <v>1</v>
      </c>
      <c r="O14" s="207">
        <f t="shared" si="0"/>
        <v>1.0158227848101267</v>
      </c>
      <c r="P14" s="207">
        <f t="shared" si="0"/>
        <v>1.002923976608187</v>
      </c>
      <c r="Q14" s="207">
        <f t="shared" si="0"/>
        <v>0.97305389221556893</v>
      </c>
      <c r="R14" s="207">
        <f t="shared" si="0"/>
        <v>0.98550724637681164</v>
      </c>
      <c r="S14" s="207">
        <f t="shared" si="0"/>
        <v>0.9859550561797753</v>
      </c>
      <c r="T14" s="207">
        <f t="shared" si="0"/>
        <v>1.0101522842639594</v>
      </c>
      <c r="U14" s="207">
        <f t="shared" si="0"/>
        <v>0.98453608247422697</v>
      </c>
      <c r="V14" s="207">
        <f t="shared" si="0"/>
        <v>0.98133333333333328</v>
      </c>
      <c r="W14" s="207">
        <f t="shared" si="0"/>
        <v>1.0319767441860466</v>
      </c>
      <c r="X14" s="207">
        <f t="shared" si="0"/>
        <v>1.0212765957446808</v>
      </c>
      <c r="Y14" s="207">
        <f t="shared" si="0"/>
        <v>1.0087976539589443</v>
      </c>
      <c r="Z14" s="207">
        <f t="shared" si="0"/>
        <v>0.99390243902439035</v>
      </c>
      <c r="AA14" s="207">
        <f t="shared" si="0"/>
        <v>0.97974683544303809</v>
      </c>
      <c r="AB14" s="207">
        <f t="shared" si="0"/>
        <v>1.0204081632653061</v>
      </c>
      <c r="AC14" s="207">
        <f t="shared" si="0"/>
        <v>0.93908629441624369</v>
      </c>
      <c r="AD14" s="207">
        <f t="shared" si="0"/>
        <v>1.0443864229765014</v>
      </c>
      <c r="AE14" s="207">
        <f t="shared" si="0"/>
        <v>1.0239361702127658</v>
      </c>
      <c r="AF14" s="207">
        <f t="shared" si="0"/>
        <v>1.022346368715084</v>
      </c>
      <c r="AG14" s="207">
        <f t="shared" si="0"/>
        <v>0.98071625344352631</v>
      </c>
      <c r="AH14" s="207">
        <f t="shared" si="0"/>
        <v>1.0050377833753148</v>
      </c>
      <c r="AI14" s="207">
        <f t="shared" si="0"/>
        <v>0.99537037037037035</v>
      </c>
      <c r="AJ14" s="207">
        <f t="shared" si="0"/>
        <v>0.99531615925058536</v>
      </c>
      <c r="AK14" s="207">
        <f t="shared" si="0"/>
        <v>0.99047619047619051</v>
      </c>
      <c r="AL14" s="207">
        <f t="shared" si="0"/>
        <v>1</v>
      </c>
      <c r="AM14" s="207">
        <f t="shared" si="0"/>
        <v>1.0028328611898016</v>
      </c>
      <c r="AN14" s="207">
        <f t="shared" si="0"/>
        <v>0.98416289592760176</v>
      </c>
      <c r="AO14" s="207">
        <f t="shared" si="0"/>
        <v>0.97222222222222221</v>
      </c>
      <c r="AP14" s="207">
        <f t="shared" si="0"/>
        <v>1.0238095238095237</v>
      </c>
      <c r="AQ14" s="207">
        <f t="shared" si="0"/>
        <v>0.98966408268733841</v>
      </c>
      <c r="AR14" s="207">
        <f t="shared" si="0"/>
        <v>1.0024691358024691</v>
      </c>
      <c r="AS14" s="207">
        <f t="shared" si="0"/>
        <v>0.9688195991091314</v>
      </c>
      <c r="AT14" s="207">
        <f t="shared" si="0"/>
        <v>0.97522522522522515</v>
      </c>
      <c r="AU14" s="207">
        <f t="shared" si="0"/>
        <v>1.0107758620689655</v>
      </c>
      <c r="AV14" s="207">
        <f t="shared" si="0"/>
        <v>1.029612756264237</v>
      </c>
      <c r="AW14" s="207">
        <f t="shared" si="0"/>
        <v>1.0043196544276458</v>
      </c>
      <c r="AX14" s="207">
        <f t="shared" si="0"/>
        <v>0.97881355932203395</v>
      </c>
      <c r="AY14" s="207">
        <f t="shared" ref="AY14:AZ14" si="11">AY6/AY$9</f>
        <v>1.0045766590389016</v>
      </c>
      <c r="AZ14" s="207">
        <f t="shared" si="11"/>
        <v>1.011467889908257</v>
      </c>
      <c r="BA14" s="207">
        <f t="shared" ref="BA14:BB14" si="12">BA6/BA$9</f>
        <v>1</v>
      </c>
      <c r="BB14" s="207" t="e">
        <f t="shared" ref="BB14" si="13">BB6/BB$9</f>
        <v>#VALUE!</v>
      </c>
    </row>
    <row r="15" spans="1:54" s="203" customFormat="1" ht="18" customHeight="1" x14ac:dyDescent="0.25">
      <c r="A15" s="204" t="s">
        <v>254</v>
      </c>
      <c r="B15" s="207">
        <f t="shared" si="7"/>
        <v>1.0111524163568772</v>
      </c>
      <c r="C15" s="207">
        <f t="shared" si="0"/>
        <v>1.0038022813688212</v>
      </c>
      <c r="D15" s="207">
        <f t="shared" si="0"/>
        <v>0.99612403100775193</v>
      </c>
      <c r="E15" s="207">
        <f t="shared" si="0"/>
        <v>1.0035211267605635</v>
      </c>
      <c r="F15" s="207">
        <f t="shared" si="0"/>
        <v>0.9967426710097721</v>
      </c>
      <c r="G15" s="207">
        <f t="shared" si="0"/>
        <v>1.0032154340836013</v>
      </c>
      <c r="H15" s="207">
        <f t="shared" si="0"/>
        <v>0.99408284023668647</v>
      </c>
      <c r="I15" s="207">
        <f t="shared" si="0"/>
        <v>0.99694189602446481</v>
      </c>
      <c r="J15" s="207">
        <f t="shared" si="0"/>
        <v>1.0125786163522013</v>
      </c>
      <c r="K15" s="207">
        <f t="shared" si="0"/>
        <v>1.0182481751824817</v>
      </c>
      <c r="L15" s="207">
        <f t="shared" si="0"/>
        <v>1.009771986970684</v>
      </c>
      <c r="M15" s="207">
        <f t="shared" si="0"/>
        <v>1.0363036303630362</v>
      </c>
      <c r="N15" s="207">
        <f t="shared" si="0"/>
        <v>0.99673202614379075</v>
      </c>
      <c r="O15" s="207">
        <f t="shared" si="0"/>
        <v>1</v>
      </c>
      <c r="P15" s="207">
        <f t="shared" si="0"/>
        <v>0.99707602339181278</v>
      </c>
      <c r="Q15" s="207">
        <f t="shared" si="0"/>
        <v>0.98502994011976053</v>
      </c>
      <c r="R15" s="207">
        <f t="shared" si="0"/>
        <v>0.98840579710144927</v>
      </c>
      <c r="S15" s="207">
        <f t="shared" si="0"/>
        <v>1.002808988764045</v>
      </c>
      <c r="T15" s="207">
        <f t="shared" si="0"/>
        <v>1.0025380710659899</v>
      </c>
      <c r="U15" s="207">
        <f t="shared" si="0"/>
        <v>1</v>
      </c>
      <c r="V15" s="207">
        <f t="shared" si="0"/>
        <v>0.9920000000000001</v>
      </c>
      <c r="W15" s="207">
        <f t="shared" si="0"/>
        <v>1.0116279069767442</v>
      </c>
      <c r="X15" s="207">
        <f t="shared" si="0"/>
        <v>1.0159574468085106</v>
      </c>
      <c r="Y15" s="207">
        <f t="shared" si="0"/>
        <v>1.0029325513196481</v>
      </c>
      <c r="Z15" s="207">
        <f t="shared" si="0"/>
        <v>1.003048780487805</v>
      </c>
      <c r="AA15" s="207">
        <f t="shared" si="0"/>
        <v>0.99746835443037973</v>
      </c>
      <c r="AB15" s="207">
        <f t="shared" si="0"/>
        <v>1.0087463556851313</v>
      </c>
      <c r="AC15" s="207">
        <f t="shared" si="0"/>
        <v>0.96954314720812196</v>
      </c>
      <c r="AD15" s="207">
        <f t="shared" si="0"/>
        <v>1.0182767624020888</v>
      </c>
      <c r="AE15" s="207">
        <f t="shared" si="0"/>
        <v>1.0132978723404256</v>
      </c>
      <c r="AF15" s="207">
        <f t="shared" si="0"/>
        <v>1.0027932960893855</v>
      </c>
      <c r="AG15" s="207">
        <f t="shared" si="0"/>
        <v>1.0027548209366393</v>
      </c>
      <c r="AH15" s="207">
        <f t="shared" si="0"/>
        <v>0.99496221662468509</v>
      </c>
      <c r="AI15" s="207">
        <f t="shared" si="0"/>
        <v>1.0023148148148147</v>
      </c>
      <c r="AJ15" s="207">
        <f t="shared" si="0"/>
        <v>0.99063231850117084</v>
      </c>
      <c r="AK15" s="207">
        <f t="shared" si="0"/>
        <v>1.0071428571428571</v>
      </c>
      <c r="AL15" s="207">
        <f t="shared" si="0"/>
        <v>1.0049751243781093</v>
      </c>
      <c r="AM15" s="207"/>
      <c r="AN15" s="207"/>
      <c r="AO15" s="207"/>
      <c r="AP15" s="207"/>
      <c r="AQ15" s="207"/>
      <c r="AR15" s="207"/>
      <c r="AS15" s="207"/>
      <c r="AT15" s="207"/>
      <c r="AU15" s="207"/>
      <c r="AV15" s="207">
        <f t="shared" si="0"/>
        <v>1.029612756264237</v>
      </c>
      <c r="AW15" s="207">
        <f t="shared" si="0"/>
        <v>1.0043196544276458</v>
      </c>
      <c r="AX15" s="207">
        <f t="shared" si="0"/>
        <v>0.97881355932203395</v>
      </c>
      <c r="AY15" s="207">
        <f t="shared" ref="AY15:AZ15" si="14">AY7/AY$9</f>
        <v>1.0045766590389016</v>
      </c>
      <c r="AZ15" s="207">
        <f t="shared" si="14"/>
        <v>1.011467889908257</v>
      </c>
      <c r="BA15" s="207">
        <f t="shared" ref="BA15:BB15" si="15">BA7/BA$9</f>
        <v>1</v>
      </c>
      <c r="BB15" s="207" t="e">
        <f t="shared" ref="BB15" si="16">BB7/BB$9</f>
        <v>#VALUE!</v>
      </c>
    </row>
    <row r="16" spans="1:54" s="206" customFormat="1" ht="18" customHeight="1" x14ac:dyDescent="0.25">
      <c r="A16" s="205" t="s">
        <v>255</v>
      </c>
      <c r="B16" s="208">
        <f t="shared" si="7"/>
        <v>1.0111524163568772</v>
      </c>
      <c r="C16" s="208">
        <f t="shared" si="0"/>
        <v>1.0038022813688212</v>
      </c>
      <c r="D16" s="208">
        <f t="shared" si="0"/>
        <v>1.0038759689922481</v>
      </c>
      <c r="E16" s="208">
        <f t="shared" si="0"/>
        <v>1.0035211267605635</v>
      </c>
      <c r="F16" s="208">
        <f t="shared" si="0"/>
        <v>0.9967426710097721</v>
      </c>
      <c r="G16" s="208">
        <f t="shared" si="0"/>
        <v>1.0032154340836013</v>
      </c>
      <c r="H16" s="208">
        <f t="shared" si="0"/>
        <v>0.9970414201183434</v>
      </c>
      <c r="I16" s="208">
        <f t="shared" si="0"/>
        <v>0.99694189602446481</v>
      </c>
      <c r="J16" s="208">
        <f t="shared" si="0"/>
        <v>1.0094339622641511</v>
      </c>
      <c r="K16" s="208">
        <f t="shared" si="0"/>
        <v>1.0145985401459854</v>
      </c>
      <c r="L16" s="208">
        <f t="shared" si="0"/>
        <v>1.009771986970684</v>
      </c>
      <c r="M16" s="208">
        <f t="shared" si="0"/>
        <v>0.99669966996699666</v>
      </c>
      <c r="N16" s="208">
        <f t="shared" si="0"/>
        <v>0.99346405228758161</v>
      </c>
      <c r="O16" s="208">
        <f t="shared" si="0"/>
        <v>0.99683544303797467</v>
      </c>
      <c r="P16" s="208">
        <f t="shared" si="0"/>
        <v>0.99415204678362568</v>
      </c>
      <c r="Q16" s="208">
        <f t="shared" si="0"/>
        <v>0.9880239520958084</v>
      </c>
      <c r="R16" s="208">
        <f t="shared" si="0"/>
        <v>0.98840579710144927</v>
      </c>
      <c r="S16" s="208">
        <f t="shared" si="0"/>
        <v>1</v>
      </c>
      <c r="T16" s="208">
        <f t="shared" si="0"/>
        <v>1.0025380710659899</v>
      </c>
      <c r="U16" s="208">
        <f t="shared" si="0"/>
        <v>1</v>
      </c>
      <c r="V16" s="208">
        <f t="shared" si="0"/>
        <v>0.99733333333333329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>
        <f t="shared" ref="AV16:AX16" si="17">AV8/AV$9</f>
        <v>1</v>
      </c>
      <c r="AW16" s="208">
        <f t="shared" si="17"/>
        <v>1</v>
      </c>
      <c r="AX16" s="208" t="e">
        <f t="shared" si="17"/>
        <v>#VALUE!</v>
      </c>
      <c r="AY16" s="208">
        <f t="shared" ref="AY16:AZ16" si="18">AY8/AY$9</f>
        <v>1.0022883295194507</v>
      </c>
      <c r="AZ16" s="208">
        <f t="shared" si="18"/>
        <v>1</v>
      </c>
      <c r="BA16" s="208">
        <f t="shared" ref="BA16:BB16" si="19">BA8/BA$9</f>
        <v>1</v>
      </c>
      <c r="BB16" s="208" t="e">
        <f t="shared" ref="BB16" si="20">BB8/BB$9</f>
        <v>#VALUE!</v>
      </c>
    </row>
    <row r="17" spans="1:54" s="200" customFormat="1" ht="15" customHeight="1" x14ac:dyDescent="0.25">
      <c r="A17" s="199" t="s">
        <v>248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>
        <f t="shared" ref="AD17:AX17" si="21">AD3/AD10</f>
        <v>1.0865921787709498</v>
      </c>
      <c r="AE17" s="198">
        <f t="shared" si="21"/>
        <v>1.0495867768595042</v>
      </c>
      <c r="AF17" s="198">
        <f t="shared" si="21"/>
        <v>0.95696202531645558</v>
      </c>
      <c r="AG17" s="198">
        <f t="shared" si="21"/>
        <v>0.82407407407407407</v>
      </c>
      <c r="AH17" s="198">
        <f t="shared" si="21"/>
        <v>0.86885245901639341</v>
      </c>
      <c r="AI17" s="198">
        <f t="shared" si="21"/>
        <v>0.92619047619047612</v>
      </c>
      <c r="AJ17" s="198">
        <f t="shared" si="21"/>
        <v>1.0074626865671641</v>
      </c>
      <c r="AK17" s="198">
        <f t="shared" si="21"/>
        <v>1.2171428571428571</v>
      </c>
      <c r="AL17" s="198">
        <f t="shared" si="21"/>
        <v>0.88235294117647056</v>
      </c>
      <c r="AM17" s="198">
        <f t="shared" si="21"/>
        <v>0.9282407407407407</v>
      </c>
      <c r="AN17" s="198">
        <f t="shared" si="21"/>
        <v>0.95476190476190481</v>
      </c>
      <c r="AO17" s="198">
        <f t="shared" si="21"/>
        <v>1.0699481865284972</v>
      </c>
      <c r="AP17" s="198">
        <f t="shared" si="21"/>
        <v>1.0621890547263682</v>
      </c>
      <c r="AQ17" s="198">
        <f t="shared" si="21"/>
        <v>0.90625000000000011</v>
      </c>
      <c r="AR17" s="198">
        <f t="shared" si="21"/>
        <v>0.94130925507900687</v>
      </c>
      <c r="AS17" s="198">
        <f t="shared" si="21"/>
        <v>0.92190889370932749</v>
      </c>
      <c r="AT17" s="198">
        <f t="shared" si="21"/>
        <v>0.94954128440366969</v>
      </c>
      <c r="AU17" s="198">
        <f t="shared" si="21"/>
        <v>0.93939393939393934</v>
      </c>
      <c r="AV17" s="198">
        <f t="shared" si="21"/>
        <v>0.90233545647558389</v>
      </c>
      <c r="AW17" s="198">
        <f t="shared" si="21"/>
        <v>1.0457665903890161</v>
      </c>
      <c r="AX17" s="198">
        <f t="shared" si="21"/>
        <v>0.93630573248407645</v>
      </c>
      <c r="AY17" s="198">
        <f t="shared" ref="AY17:AZ17" si="22">AY3/AY10</f>
        <v>0.97711670480549195</v>
      </c>
      <c r="AZ17" s="198">
        <f t="shared" si="22"/>
        <v>0.99770642201834858</v>
      </c>
      <c r="BA17" s="198" t="e">
        <f t="shared" ref="BA17:BB17" si="23">BA3/BA10</f>
        <v>#DIV/0!</v>
      </c>
      <c r="BB17" s="198" t="e">
        <f t="shared" ref="BB17" si="24">BB3/BB10</f>
        <v>#DIV/0!</v>
      </c>
    </row>
    <row r="18" spans="1:54" s="200" customFormat="1" ht="15" customHeight="1" x14ac:dyDescent="0.25">
      <c r="A18" s="199" t="s">
        <v>223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>
        <f t="shared" ref="AD18:AX18" si="25">AD4/AD10</f>
        <v>1.0921787709497208</v>
      </c>
      <c r="AE18" s="198">
        <f t="shared" si="25"/>
        <v>1.0550964187327825</v>
      </c>
      <c r="AF18" s="198">
        <f t="shared" si="25"/>
        <v>0.94936708860759489</v>
      </c>
      <c r="AG18" s="198">
        <f t="shared" si="25"/>
        <v>0.82638888888888895</v>
      </c>
      <c r="AH18" s="198">
        <f t="shared" si="25"/>
        <v>0.88524590163934413</v>
      </c>
      <c r="AI18" s="198">
        <f t="shared" si="25"/>
        <v>0.94285714285714284</v>
      </c>
      <c r="AJ18" s="198">
        <f t="shared" si="25"/>
        <v>1.0124378109452736</v>
      </c>
      <c r="AK18" s="198">
        <f t="shared" si="25"/>
        <v>1.2028571428571428</v>
      </c>
      <c r="AL18" s="198">
        <f t="shared" si="25"/>
        <v>0.87330316742081449</v>
      </c>
      <c r="AM18" s="198">
        <f t="shared" si="25"/>
        <v>0.89583333333333337</v>
      </c>
      <c r="AN18" s="198">
        <f t="shared" si="25"/>
        <v>0.98333333333333328</v>
      </c>
      <c r="AO18" s="198">
        <f t="shared" si="25"/>
        <v>1.0518134715025906</v>
      </c>
      <c r="AP18" s="198">
        <f t="shared" si="25"/>
        <v>1.0398009950248754</v>
      </c>
      <c r="AQ18" s="198">
        <f t="shared" si="25"/>
        <v>0.8772321428571429</v>
      </c>
      <c r="AR18" s="198">
        <f t="shared" si="25"/>
        <v>0.93679458239277658</v>
      </c>
      <c r="AS18" s="198">
        <f t="shared" si="25"/>
        <v>0.93709327548806942</v>
      </c>
      <c r="AT18" s="198">
        <f t="shared" si="25"/>
        <v>0.94495412844036697</v>
      </c>
      <c r="AU18" s="198">
        <f t="shared" si="25"/>
        <v>0.95021645021645018</v>
      </c>
      <c r="AV18" s="198">
        <f t="shared" si="25"/>
        <v>0.9150743099787686</v>
      </c>
      <c r="AW18" s="198">
        <f t="shared" si="25"/>
        <v>1.0389016018306636</v>
      </c>
      <c r="AX18" s="198">
        <f t="shared" si="25"/>
        <v>0.94692144373673037</v>
      </c>
      <c r="AY18" s="198">
        <f t="shared" ref="AY18:AZ18" si="26">AY4/AY10</f>
        <v>0.96796338672768867</v>
      </c>
      <c r="AZ18" s="198">
        <f t="shared" si="26"/>
        <v>1.0137614678899083</v>
      </c>
      <c r="BA18" s="198" t="e">
        <f t="shared" ref="BA18:BB18" si="27">BA4/BA10</f>
        <v>#DIV/0!</v>
      </c>
      <c r="BB18" s="198" t="e">
        <f t="shared" ref="BB18" si="28">BB4/BB10</f>
        <v>#VALUE!</v>
      </c>
    </row>
    <row r="19" spans="1:54" s="132" customFormat="1" ht="15" customHeight="1" x14ac:dyDescent="0.2">
      <c r="A19" s="131" t="s">
        <v>231</v>
      </c>
      <c r="B19" s="106">
        <f>B5/B$10</f>
        <v>1.0542635658914727</v>
      </c>
      <c r="C19" s="106">
        <f t="shared" ref="C19:AX23" si="29">C5/C$10</f>
        <v>0.89084507042253525</v>
      </c>
      <c r="D19" s="106">
        <f t="shared" si="29"/>
        <v>0.86928104575163401</v>
      </c>
      <c r="E19" s="106">
        <f t="shared" si="29"/>
        <v>0.91290322580645167</v>
      </c>
      <c r="F19" s="106">
        <f t="shared" si="29"/>
        <v>0.88495575221238942</v>
      </c>
      <c r="G19" s="106">
        <f t="shared" si="29"/>
        <v>0.94801223241590205</v>
      </c>
      <c r="H19" s="106">
        <f t="shared" si="29"/>
        <v>1.0094936708860758</v>
      </c>
      <c r="I19" s="106">
        <f t="shared" si="29"/>
        <v>1.1868131868131868</v>
      </c>
      <c r="J19" s="106">
        <f t="shared" si="29"/>
        <v>1.065359477124183</v>
      </c>
      <c r="K19" s="106">
        <f t="shared" si="29"/>
        <v>1.0297029702970297</v>
      </c>
      <c r="L19" s="106">
        <f t="shared" si="29"/>
        <v>1.0325732899022801</v>
      </c>
      <c r="M19" s="106">
        <f t="shared" si="29"/>
        <v>0.92675159235668803</v>
      </c>
      <c r="N19" s="106">
        <f t="shared" si="29"/>
        <v>0.89766081871345016</v>
      </c>
      <c r="O19" s="106">
        <f t="shared" si="29"/>
        <v>0.9522388059701492</v>
      </c>
      <c r="P19" s="106">
        <f t="shared" si="29"/>
        <v>0.97971014492753616</v>
      </c>
      <c r="Q19" s="106">
        <f t="shared" si="29"/>
        <v>0.89577464788732397</v>
      </c>
      <c r="R19" s="106">
        <f t="shared" si="29"/>
        <v>0.88324873096446699</v>
      </c>
      <c r="S19" s="106"/>
      <c r="T19" s="106"/>
      <c r="U19" s="106"/>
      <c r="V19" s="106"/>
      <c r="W19" s="106"/>
      <c r="X19" s="106"/>
      <c r="Y19" s="106"/>
      <c r="Z19" s="106">
        <f t="shared" si="29"/>
        <v>0.97376093294460642</v>
      </c>
      <c r="AA19" s="106">
        <f t="shared" si="29"/>
        <v>0.98218829516539452</v>
      </c>
      <c r="AB19" s="106">
        <f t="shared" si="29"/>
        <v>0.91623036649214651</v>
      </c>
      <c r="AC19" s="106">
        <f t="shared" si="29"/>
        <v>0.9414893617021276</v>
      </c>
      <c r="AD19" s="106">
        <f t="shared" si="29"/>
        <v>1.1312849162011174</v>
      </c>
      <c r="AE19" s="106">
        <f t="shared" si="29"/>
        <v>1.0743801652892562</v>
      </c>
      <c r="AF19" s="106">
        <f t="shared" si="29"/>
        <v>0.90886075949367084</v>
      </c>
      <c r="AG19" s="106">
        <f t="shared" si="29"/>
        <v>0.83101851851851838</v>
      </c>
      <c r="AH19" s="106">
        <f t="shared" si="29"/>
        <v>0.92037470725995307</v>
      </c>
      <c r="AI19" s="106">
        <f t="shared" si="29"/>
        <v>1.0238095238095237</v>
      </c>
      <c r="AJ19" s="106">
        <f t="shared" si="29"/>
        <v>1.0621890547263682</v>
      </c>
      <c r="AK19" s="106">
        <f t="shared" si="29"/>
        <v>1.1771428571428573</v>
      </c>
      <c r="AL19" s="106">
        <f t="shared" si="29"/>
        <v>0.90497737556561075</v>
      </c>
      <c r="AM19" s="106">
        <f t="shared" si="29"/>
        <v>0.84953703703703709</v>
      </c>
      <c r="AN19" s="106">
        <f t="shared" si="29"/>
        <v>1.0452380952380953</v>
      </c>
      <c r="AO19" s="106">
        <f t="shared" si="29"/>
        <v>1.0518134715025906</v>
      </c>
      <c r="AP19" s="106">
        <f t="shared" si="29"/>
        <v>1.08955223880597</v>
      </c>
      <c r="AQ19" s="106">
        <f t="shared" si="29"/>
        <v>0.8549107142857143</v>
      </c>
      <c r="AR19" s="106">
        <f t="shared" si="29"/>
        <v>0.91873589164785563</v>
      </c>
      <c r="AS19" s="106">
        <f t="shared" si="29"/>
        <v>0.94360086767895879</v>
      </c>
      <c r="AT19" s="106">
        <f t="shared" si="29"/>
        <v>0.96284403669724761</v>
      </c>
      <c r="AU19" s="106">
        <f t="shared" si="29"/>
        <v>0.99350649350649345</v>
      </c>
      <c r="AV19" s="177">
        <f t="shared" si="29"/>
        <v>0.94692144373673037</v>
      </c>
      <c r="AW19" s="106">
        <f t="shared" si="29"/>
        <v>1.0434782608695652</v>
      </c>
      <c r="AX19" s="177">
        <f t="shared" si="29"/>
        <v>0.98089171974522293</v>
      </c>
      <c r="AY19" s="177">
        <f t="shared" ref="AY19:AZ19" si="30">AY5/AY$10</f>
        <v>0.98627002288329513</v>
      </c>
      <c r="AZ19" s="177">
        <f t="shared" si="30"/>
        <v>1.0160550458715596</v>
      </c>
      <c r="BA19" s="177" t="e">
        <f t="shared" ref="BA19:BB19" si="31">BA5/BA$10</f>
        <v>#DIV/0!</v>
      </c>
      <c r="BB19" s="177" t="e">
        <f t="shared" ref="BB19" si="32">BB5/BB$10</f>
        <v>#VALUE!</v>
      </c>
    </row>
    <row r="20" spans="1:54" s="132" customFormat="1" ht="15" customHeight="1" x14ac:dyDescent="0.2">
      <c r="A20" s="131" t="s">
        <v>232</v>
      </c>
      <c r="B20" s="106">
        <f t="shared" ref="B20:Q23" si="33">B6/B$10</f>
        <v>1.0697674418604652</v>
      </c>
      <c r="C20" s="106">
        <f t="shared" si="33"/>
        <v>0.92253521126760563</v>
      </c>
      <c r="D20" s="106">
        <f t="shared" si="33"/>
        <v>0.82352941176470584</v>
      </c>
      <c r="E20" s="106">
        <f t="shared" si="33"/>
        <v>0.9258064516129032</v>
      </c>
      <c r="F20" s="106">
        <f t="shared" si="33"/>
        <v>0.9056047197640118</v>
      </c>
      <c r="G20" s="106">
        <f t="shared" si="33"/>
        <v>0.95412844036697242</v>
      </c>
      <c r="H20" s="106">
        <f t="shared" si="33"/>
        <v>1.0474683544303798</v>
      </c>
      <c r="I20" s="106">
        <f t="shared" si="33"/>
        <v>1.1831501831501829</v>
      </c>
      <c r="J20" s="106">
        <f t="shared" si="33"/>
        <v>1.0457516339869282</v>
      </c>
      <c r="K20" s="106">
        <f t="shared" si="33"/>
        <v>0.94719471947194711</v>
      </c>
      <c r="L20" s="106">
        <f t="shared" si="33"/>
        <v>1.0130293159609121</v>
      </c>
      <c r="M20" s="106">
        <f t="shared" si="33"/>
        <v>0.94904458598726116</v>
      </c>
      <c r="N20" s="106">
        <f t="shared" si="33"/>
        <v>0.89473684210526316</v>
      </c>
      <c r="O20" s="106">
        <f t="shared" si="33"/>
        <v>0.95820895522388061</v>
      </c>
      <c r="P20" s="106">
        <f t="shared" si="33"/>
        <v>0.99420289855072452</v>
      </c>
      <c r="Q20" s="106">
        <f t="shared" si="33"/>
        <v>0.91549295774647887</v>
      </c>
      <c r="R20" s="106">
        <f t="shared" si="29"/>
        <v>0.86294416243654826</v>
      </c>
      <c r="S20" s="106">
        <f t="shared" si="29"/>
        <v>0.90463917525773208</v>
      </c>
      <c r="T20" s="106">
        <f t="shared" si="29"/>
        <v>1.0613333333333332</v>
      </c>
      <c r="U20" s="106">
        <f t="shared" si="29"/>
        <v>1.11046511627907</v>
      </c>
      <c r="V20" s="106">
        <f t="shared" si="29"/>
        <v>0.97612732095490706</v>
      </c>
      <c r="W20" s="106">
        <f t="shared" si="29"/>
        <v>1.0410557184750733</v>
      </c>
      <c r="X20" s="106">
        <f t="shared" si="29"/>
        <v>1.1743119266055044</v>
      </c>
      <c r="Y20" s="106">
        <f t="shared" si="29"/>
        <v>0.87088607594936707</v>
      </c>
      <c r="Z20" s="106">
        <f t="shared" si="29"/>
        <v>0.95043731778425666</v>
      </c>
      <c r="AA20" s="106">
        <f t="shared" si="29"/>
        <v>0.98473282442748111</v>
      </c>
      <c r="AB20" s="106">
        <f t="shared" si="29"/>
        <v>0.91623036649214651</v>
      </c>
      <c r="AC20" s="106">
        <f t="shared" si="29"/>
        <v>0.98404255319148937</v>
      </c>
      <c r="AD20" s="106">
        <f t="shared" si="29"/>
        <v>1.1173184357541901</v>
      </c>
      <c r="AE20" s="106">
        <f t="shared" si="29"/>
        <v>1.0606060606060608</v>
      </c>
      <c r="AF20" s="106">
        <f t="shared" si="29"/>
        <v>0.92658227848101271</v>
      </c>
      <c r="AG20" s="106">
        <f t="shared" si="29"/>
        <v>0.82407407407407407</v>
      </c>
      <c r="AH20" s="106">
        <f t="shared" si="29"/>
        <v>0.93442622950819665</v>
      </c>
      <c r="AI20" s="106">
        <f t="shared" si="29"/>
        <v>1.0238095238095237</v>
      </c>
      <c r="AJ20" s="106">
        <f t="shared" si="29"/>
        <v>1.0572139303482586</v>
      </c>
      <c r="AK20" s="106">
        <f t="shared" si="29"/>
        <v>1.1885714285714286</v>
      </c>
      <c r="AL20" s="106">
        <f t="shared" si="29"/>
        <v>0.9095022624434389</v>
      </c>
      <c r="AM20" s="106">
        <f t="shared" si="29"/>
        <v>0.81944444444444431</v>
      </c>
      <c r="AN20" s="106">
        <f t="shared" si="29"/>
        <v>1.0357142857142858</v>
      </c>
      <c r="AO20" s="106">
        <f t="shared" si="29"/>
        <v>1.088082901554404</v>
      </c>
      <c r="AP20" s="106">
        <f t="shared" si="29"/>
        <v>1.0696517412935322</v>
      </c>
      <c r="AQ20" s="106">
        <f t="shared" si="29"/>
        <v>0.8549107142857143</v>
      </c>
      <c r="AR20" s="106">
        <f t="shared" si="29"/>
        <v>0.91647855530474054</v>
      </c>
      <c r="AS20" s="106">
        <f t="shared" si="29"/>
        <v>0.94360086767895879</v>
      </c>
      <c r="AT20" s="106">
        <f t="shared" si="29"/>
        <v>0.99311926605504575</v>
      </c>
      <c r="AU20" s="106">
        <f t="shared" si="29"/>
        <v>1.0151515151515151</v>
      </c>
      <c r="AV20" s="177">
        <f t="shared" si="29"/>
        <v>0.95966029723991508</v>
      </c>
      <c r="AW20" s="106">
        <f t="shared" si="29"/>
        <v>1.0640732265446224</v>
      </c>
      <c r="AX20" s="177">
        <f t="shared" si="29"/>
        <v>0.98089171974522293</v>
      </c>
      <c r="AY20" s="177">
        <f t="shared" ref="AY20:AZ22" si="34">AY6/AY$10</f>
        <v>1.0045766590389016</v>
      </c>
      <c r="AZ20" s="177">
        <f t="shared" si="34"/>
        <v>1.011467889908257</v>
      </c>
      <c r="BA20" s="177" t="e">
        <f t="shared" ref="BA20:BB20" si="35">BA6/BA$10</f>
        <v>#DIV/0!</v>
      </c>
      <c r="BB20" s="177" t="e">
        <f t="shared" ref="BB20" si="36">BB6/BB$10</f>
        <v>#VALUE!</v>
      </c>
    </row>
    <row r="21" spans="1:54" s="132" customFormat="1" ht="15" customHeight="1" x14ac:dyDescent="0.2">
      <c r="A21" s="131" t="s">
        <v>233</v>
      </c>
      <c r="B21" s="106">
        <f t="shared" si="33"/>
        <v>1.0542635658914727</v>
      </c>
      <c r="C21" s="106">
        <f t="shared" si="29"/>
        <v>0.92957746478873238</v>
      </c>
      <c r="D21" s="106">
        <f t="shared" si="29"/>
        <v>0.83986928104575154</v>
      </c>
      <c r="E21" s="106">
        <f t="shared" si="29"/>
        <v>0.91935483870967738</v>
      </c>
      <c r="F21" s="106">
        <f t="shared" si="29"/>
        <v>0.90265486725663724</v>
      </c>
      <c r="G21" s="106">
        <f t="shared" si="29"/>
        <v>0.95412844036697242</v>
      </c>
      <c r="H21" s="106">
        <f t="shared" si="29"/>
        <v>1.0632911392405062</v>
      </c>
      <c r="I21" s="106">
        <f t="shared" si="29"/>
        <v>1.1941391941391941</v>
      </c>
      <c r="J21" s="106">
        <f t="shared" si="29"/>
        <v>1.0522875816993464</v>
      </c>
      <c r="K21" s="106">
        <f t="shared" si="29"/>
        <v>0.92079207920792072</v>
      </c>
      <c r="L21" s="106">
        <f t="shared" si="29"/>
        <v>1.009771986970684</v>
      </c>
      <c r="M21" s="106">
        <f t="shared" si="29"/>
        <v>1</v>
      </c>
      <c r="N21" s="106">
        <f t="shared" si="29"/>
        <v>0.89181286549707595</v>
      </c>
      <c r="O21" s="106">
        <f t="shared" si="29"/>
        <v>0.94328358208955232</v>
      </c>
      <c r="P21" s="106">
        <f t="shared" si="29"/>
        <v>0.98840579710144927</v>
      </c>
      <c r="Q21" s="106">
        <f t="shared" si="29"/>
        <v>0.92676056338028168</v>
      </c>
      <c r="R21" s="106">
        <f t="shared" si="29"/>
        <v>0.86548223350253817</v>
      </c>
      <c r="S21" s="106">
        <f t="shared" si="29"/>
        <v>0.92010309278350533</v>
      </c>
      <c r="T21" s="106">
        <f t="shared" si="29"/>
        <v>1.0533333333333332</v>
      </c>
      <c r="U21" s="106">
        <f t="shared" si="29"/>
        <v>1.1279069767441861</v>
      </c>
      <c r="V21" s="106">
        <f t="shared" si="29"/>
        <v>0.98673740053050396</v>
      </c>
      <c r="W21" s="106">
        <f t="shared" si="29"/>
        <v>1.0205278592375366</v>
      </c>
      <c r="X21" s="106">
        <f t="shared" si="29"/>
        <v>1.1681957186544343</v>
      </c>
      <c r="Y21" s="106">
        <f t="shared" si="29"/>
        <v>0.86582278481012664</v>
      </c>
      <c r="Z21" s="106">
        <f t="shared" si="29"/>
        <v>0.95918367346938782</v>
      </c>
      <c r="AA21" s="106">
        <f t="shared" si="29"/>
        <v>1.0025445292620865</v>
      </c>
      <c r="AB21" s="106">
        <f t="shared" si="29"/>
        <v>0.90575916230366493</v>
      </c>
      <c r="AC21" s="106">
        <f t="shared" si="29"/>
        <v>1.0159574468085106</v>
      </c>
      <c r="AD21" s="106">
        <f t="shared" si="29"/>
        <v>1.0893854748603353</v>
      </c>
      <c r="AE21" s="106">
        <f t="shared" si="29"/>
        <v>1.0495867768595042</v>
      </c>
      <c r="AF21" s="106">
        <f t="shared" si="29"/>
        <v>0.90886075949367084</v>
      </c>
      <c r="AG21" s="106">
        <f t="shared" si="29"/>
        <v>0.84259259259259256</v>
      </c>
      <c r="AH21" s="106">
        <f t="shared" si="29"/>
        <v>0.9250585480093676</v>
      </c>
      <c r="AI21" s="106">
        <f t="shared" si="29"/>
        <v>1.0309523809523808</v>
      </c>
      <c r="AJ21" s="106">
        <f t="shared" si="29"/>
        <v>1.0522388059701491</v>
      </c>
      <c r="AK21" s="106">
        <f t="shared" si="29"/>
        <v>1.2085714285714284</v>
      </c>
      <c r="AL21" s="106">
        <f t="shared" si="29"/>
        <v>0.91402714932126683</v>
      </c>
      <c r="AM21" s="106"/>
      <c r="AN21" s="106"/>
      <c r="AO21" s="106"/>
      <c r="AP21" s="106"/>
      <c r="AQ21" s="106"/>
      <c r="AR21" s="106"/>
      <c r="AS21" s="106"/>
      <c r="AT21" s="106"/>
      <c r="AU21" s="106"/>
      <c r="AV21" s="177">
        <f t="shared" ref="AV21:AX21" si="37">AV7/AV$10</f>
        <v>0.95966029723991508</v>
      </c>
      <c r="AW21" s="106">
        <f t="shared" si="37"/>
        <v>1.0640732265446224</v>
      </c>
      <c r="AX21" s="177">
        <f t="shared" si="37"/>
        <v>0.98089171974522293</v>
      </c>
      <c r="AY21" s="177">
        <f t="shared" si="34"/>
        <v>1.0045766590389016</v>
      </c>
      <c r="AZ21" s="177">
        <f t="shared" si="34"/>
        <v>1.011467889908257</v>
      </c>
      <c r="BA21" s="177" t="e">
        <f t="shared" ref="BA21:BB21" si="38">BA7/BA$10</f>
        <v>#DIV/0!</v>
      </c>
      <c r="BB21" s="177" t="e">
        <f t="shared" ref="BB21" si="39">BB7/BB$10</f>
        <v>#VALUE!</v>
      </c>
    </row>
    <row r="22" spans="1:54" s="132" customFormat="1" ht="15" customHeight="1" x14ac:dyDescent="0.2">
      <c r="A22" s="131" t="s">
        <v>234</v>
      </c>
      <c r="B22" s="106">
        <f t="shared" si="33"/>
        <v>1.0542635658914727</v>
      </c>
      <c r="C22" s="106">
        <f t="shared" si="29"/>
        <v>0.92957746478873238</v>
      </c>
      <c r="D22" s="106">
        <f t="shared" si="29"/>
        <v>0.84640522875816981</v>
      </c>
      <c r="E22" s="106">
        <f t="shared" si="29"/>
        <v>0.91935483870967738</v>
      </c>
      <c r="F22" s="106">
        <f t="shared" si="29"/>
        <v>0.90265486725663724</v>
      </c>
      <c r="G22" s="106">
        <f t="shared" si="29"/>
        <v>0.95412844036697242</v>
      </c>
      <c r="H22" s="106">
        <f t="shared" si="29"/>
        <v>1.0664556962025318</v>
      </c>
      <c r="I22" s="106">
        <f t="shared" si="29"/>
        <v>1.1941391941391941</v>
      </c>
      <c r="J22" s="106">
        <f t="shared" si="29"/>
        <v>1.0490196078431373</v>
      </c>
      <c r="K22" s="106">
        <f t="shared" si="29"/>
        <v>0.91749174917491749</v>
      </c>
      <c r="L22" s="106">
        <f t="shared" si="29"/>
        <v>1.009771986970684</v>
      </c>
      <c r="M22" s="106">
        <f t="shared" si="29"/>
        <v>0.96178343949044587</v>
      </c>
      <c r="N22" s="106">
        <f t="shared" si="29"/>
        <v>0.88888888888888873</v>
      </c>
      <c r="O22" s="106">
        <f t="shared" si="29"/>
        <v>0.94029850746268662</v>
      </c>
      <c r="P22" s="106">
        <f t="shared" si="29"/>
        <v>0.98550724637681164</v>
      </c>
      <c r="Q22" s="106">
        <f t="shared" si="29"/>
        <v>0.92957746478873238</v>
      </c>
      <c r="R22" s="106">
        <f t="shared" si="29"/>
        <v>0.86548223350253817</v>
      </c>
      <c r="S22" s="106">
        <f t="shared" si="29"/>
        <v>0.91752577319587636</v>
      </c>
      <c r="T22" s="106">
        <f t="shared" si="29"/>
        <v>1.0533333333333332</v>
      </c>
      <c r="U22" s="106">
        <f t="shared" si="29"/>
        <v>1.1279069767441861</v>
      </c>
      <c r="V22" s="106">
        <f t="shared" si="29"/>
        <v>0.99204244031830224</v>
      </c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77">
        <f t="shared" ref="AV22:AX22" si="40">AV8/AV$10</f>
        <v>0.93205944798301477</v>
      </c>
      <c r="AW22" s="106">
        <f t="shared" si="40"/>
        <v>1.0594965675057206</v>
      </c>
      <c r="AX22" s="177" t="e">
        <f t="shared" si="40"/>
        <v>#VALUE!</v>
      </c>
      <c r="AY22" s="177">
        <f t="shared" si="34"/>
        <v>1.0022883295194507</v>
      </c>
      <c r="AZ22" s="177">
        <f t="shared" si="34"/>
        <v>1</v>
      </c>
      <c r="BA22" s="177" t="e">
        <f t="shared" ref="BA22:BB22" si="41">BA8/BA$10</f>
        <v>#DIV/0!</v>
      </c>
      <c r="BB22" s="177" t="e">
        <f t="shared" ref="BB22" si="42">BB8/BB$10</f>
        <v>#VALUE!</v>
      </c>
    </row>
    <row r="23" spans="1:54" s="134" customFormat="1" ht="15" customHeight="1" x14ac:dyDescent="0.2">
      <c r="A23" s="133" t="s">
        <v>230</v>
      </c>
      <c r="B23" s="108">
        <f t="shared" si="33"/>
        <v>1.0426356589147285</v>
      </c>
      <c r="C23" s="108">
        <f t="shared" si="29"/>
        <v>0.92605633802816911</v>
      </c>
      <c r="D23" s="108">
        <f t="shared" si="29"/>
        <v>0.84313725490196079</v>
      </c>
      <c r="E23" s="108">
        <f t="shared" si="29"/>
        <v>0.91612903225806452</v>
      </c>
      <c r="F23" s="108">
        <f t="shared" si="29"/>
        <v>0.9056047197640118</v>
      </c>
      <c r="G23" s="108">
        <f t="shared" si="29"/>
        <v>0.95107033639143723</v>
      </c>
      <c r="H23" s="108">
        <f t="shared" si="29"/>
        <v>1.0696202531645569</v>
      </c>
      <c r="I23" s="108">
        <f t="shared" si="29"/>
        <v>1.1978021978021978</v>
      </c>
      <c r="J23" s="108">
        <f t="shared" si="29"/>
        <v>1.0392156862745099</v>
      </c>
      <c r="K23" s="108">
        <f t="shared" si="29"/>
        <v>0.90429042904290424</v>
      </c>
      <c r="L23" s="108">
        <f t="shared" si="29"/>
        <v>1</v>
      </c>
      <c r="M23" s="108">
        <f t="shared" si="29"/>
        <v>0.96496815286624216</v>
      </c>
      <c r="N23" s="108">
        <f t="shared" si="29"/>
        <v>0.89473684210526316</v>
      </c>
      <c r="O23" s="108">
        <f t="shared" si="29"/>
        <v>0.94328358208955232</v>
      </c>
      <c r="P23" s="108">
        <f t="shared" si="29"/>
        <v>0.99130434782608701</v>
      </c>
      <c r="Q23" s="108">
        <f t="shared" si="29"/>
        <v>0.94084507042253518</v>
      </c>
      <c r="R23" s="108">
        <f t="shared" si="29"/>
        <v>0.87563451776649748</v>
      </c>
      <c r="S23" s="108">
        <f t="shared" si="29"/>
        <v>0.91752577319587636</v>
      </c>
      <c r="T23" s="108">
        <f t="shared" si="29"/>
        <v>1.0506666666666666</v>
      </c>
      <c r="U23" s="108">
        <f t="shared" si="29"/>
        <v>1.1279069767441861</v>
      </c>
      <c r="V23" s="108">
        <f t="shared" si="29"/>
        <v>0.9946949602122015</v>
      </c>
      <c r="W23" s="108">
        <f t="shared" si="29"/>
        <v>1.0087976539589443</v>
      </c>
      <c r="X23" s="108">
        <f t="shared" si="29"/>
        <v>1.1498470948012232</v>
      </c>
      <c r="Y23" s="108">
        <f t="shared" si="29"/>
        <v>0.86329113924050638</v>
      </c>
      <c r="Z23" s="108">
        <f t="shared" si="29"/>
        <v>0.95626822157434399</v>
      </c>
      <c r="AA23" s="108">
        <f t="shared" si="29"/>
        <v>1.0050890585241732</v>
      </c>
      <c r="AB23" s="108">
        <f t="shared" si="29"/>
        <v>0.89790575916230353</v>
      </c>
      <c r="AC23" s="108">
        <f t="shared" si="29"/>
        <v>1.0478723404255319</v>
      </c>
      <c r="AD23" s="108">
        <f t="shared" si="29"/>
        <v>1.0698324022346368</v>
      </c>
      <c r="AE23" s="108">
        <f t="shared" si="29"/>
        <v>1.0358126721763086</v>
      </c>
      <c r="AF23" s="108">
        <f t="shared" si="29"/>
        <v>0.90632911392405058</v>
      </c>
      <c r="AG23" s="108">
        <f t="shared" si="29"/>
        <v>0.84027777777777768</v>
      </c>
      <c r="AH23" s="108">
        <f t="shared" si="29"/>
        <v>0.92974238875878223</v>
      </c>
      <c r="AI23" s="108">
        <f t="shared" si="29"/>
        <v>1.0285714285714287</v>
      </c>
      <c r="AJ23" s="108">
        <f t="shared" si="29"/>
        <v>1.0621890547263682</v>
      </c>
      <c r="AK23" s="108">
        <f t="shared" si="29"/>
        <v>1.2</v>
      </c>
      <c r="AL23" s="108">
        <f t="shared" si="29"/>
        <v>0.9095022624434389</v>
      </c>
      <c r="AM23" s="108">
        <f t="shared" si="29"/>
        <v>0.81712962962962954</v>
      </c>
      <c r="AN23" s="108">
        <f t="shared" si="29"/>
        <v>1.0523809523809524</v>
      </c>
      <c r="AO23" s="108">
        <f t="shared" si="29"/>
        <v>1.1191709844559585</v>
      </c>
      <c r="AP23" s="108">
        <f t="shared" si="29"/>
        <v>1.044776119402985</v>
      </c>
      <c r="AQ23" s="108">
        <f t="shared" si="29"/>
        <v>0.86383928571428581</v>
      </c>
      <c r="AR23" s="108">
        <f t="shared" si="29"/>
        <v>0.91422121896162534</v>
      </c>
      <c r="AS23" s="108">
        <f t="shared" si="29"/>
        <v>0.97396963123644242</v>
      </c>
      <c r="AT23" s="108">
        <f t="shared" si="29"/>
        <v>1.0183486238532109</v>
      </c>
      <c r="AU23" s="108">
        <f t="shared" si="29"/>
        <v>1.0043290043290043</v>
      </c>
      <c r="AV23" s="178">
        <f t="shared" si="29"/>
        <v>0.93205944798301477</v>
      </c>
      <c r="AW23" s="108">
        <f t="shared" si="29"/>
        <v>1.0594965675057206</v>
      </c>
      <c r="AX23" s="178">
        <f t="shared" si="29"/>
        <v>1.0021231422505308</v>
      </c>
      <c r="AY23" s="178">
        <f t="shared" ref="AY23:AZ23" si="43">AY9/AY$10</f>
        <v>1</v>
      </c>
      <c r="AZ23" s="178">
        <f t="shared" si="43"/>
        <v>1</v>
      </c>
      <c r="BA23" s="178" t="e">
        <f t="shared" ref="BA23:BB23" si="44">BA9/BA$10</f>
        <v>#DIV/0!</v>
      </c>
      <c r="BB23" s="178" t="e">
        <f t="shared" ref="BB23" si="45">BB9/BB$10</f>
        <v>#VALUE!</v>
      </c>
    </row>
  </sheetData>
  <mergeCells count="1">
    <mergeCell ref="A1:K1"/>
  </mergeCells>
  <phoneticPr fontId="0" type="noConversion"/>
  <printOptions horizontalCentered="1" verticalCentered="1"/>
  <pageMargins left="0.25" right="0.25" top="1" bottom="1" header="0" footer="0"/>
  <pageSetup scale="6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5"/>
  <sheetViews>
    <sheetView zoomScaleNormal="100" workbookViewId="0">
      <pane ySplit="5" topLeftCell="A6" activePane="bottomLeft" state="frozen"/>
      <selection activeCell="R1" sqref="R1"/>
      <selection pane="bottomLeft" activeCell="J20" sqref="J20"/>
    </sheetView>
  </sheetViews>
  <sheetFormatPr defaultRowHeight="13.2" x14ac:dyDescent="0.25"/>
  <cols>
    <col min="1" max="1" width="10.6640625" style="331" customWidth="1"/>
    <col min="2" max="10" width="10.6640625" style="398" customWidth="1"/>
    <col min="11" max="11" width="10.6640625" style="479" customWidth="1"/>
    <col min="12" max="13" width="10.6640625" style="398" customWidth="1"/>
    <col min="14" max="14" width="10.6640625" style="331" customWidth="1"/>
    <col min="15" max="15" width="8.6640625" style="331" customWidth="1"/>
    <col min="16" max="16" width="10.6640625" style="331" customWidth="1"/>
    <col min="17" max="25" width="10.6640625" style="398" customWidth="1"/>
    <col min="26" max="26" width="10.6640625" style="479" customWidth="1"/>
    <col min="27" max="28" width="10.6640625" style="398" customWidth="1"/>
    <col min="29" max="29" width="10.6640625" style="331" customWidth="1"/>
    <col min="30" max="30" width="8.6640625" style="331" customWidth="1"/>
    <col min="31" max="31" width="10.6640625" style="331" customWidth="1"/>
    <col min="32" max="40" width="10.6640625" style="398" customWidth="1"/>
    <col min="41" max="41" width="10.6640625" style="479" customWidth="1"/>
    <col min="42" max="43" width="10.6640625" style="398" customWidth="1"/>
    <col min="44" max="44" width="10.6640625" style="331" customWidth="1"/>
    <col min="45" max="45" width="8.6640625" style="331" customWidth="1"/>
    <col min="46" max="46" width="10.6640625" style="331" customWidth="1"/>
    <col min="47" max="55" width="10.6640625" style="398" customWidth="1"/>
    <col min="56" max="56" width="10.6640625" style="479" customWidth="1"/>
    <col min="57" max="58" width="10.6640625" style="398" customWidth="1"/>
    <col min="59" max="59" width="10.6640625" style="331" customWidth="1"/>
    <col min="60" max="60" width="8.6640625" style="331" customWidth="1"/>
    <col min="61" max="61" width="10.6640625" style="331" customWidth="1"/>
    <col min="62" max="70" width="10.6640625" style="398" customWidth="1"/>
    <col min="71" max="71" width="10.6640625" style="479" customWidth="1"/>
    <col min="72" max="73" width="10.6640625" style="398" customWidth="1"/>
    <col min="74" max="74" width="10.6640625" style="331" customWidth="1"/>
    <col min="75" max="75" width="8.6640625" style="331" customWidth="1"/>
    <col min="76" max="76" width="10.6640625" style="331" customWidth="1"/>
    <col min="77" max="85" width="10.6640625" style="398" customWidth="1"/>
    <col min="86" max="86" width="10.6640625" style="479" customWidth="1"/>
    <col min="87" max="88" width="10.6640625" style="398" customWidth="1"/>
    <col min="89" max="89" width="10.6640625" style="331" customWidth="1"/>
    <col min="90" max="90" width="8.6640625" style="331" customWidth="1"/>
    <col min="91" max="91" width="10.6640625" style="331" customWidth="1"/>
    <col min="92" max="100" width="10.6640625" style="398" customWidth="1"/>
    <col min="101" max="101" width="10.6640625" style="479" customWidth="1"/>
    <col min="102" max="103" width="10.6640625" style="398" customWidth="1"/>
    <col min="104" max="104" width="10.6640625" style="331" customWidth="1"/>
    <col min="105" max="105" width="8.6640625" style="331" customWidth="1"/>
    <col min="106" max="106" width="10.6640625" style="331" customWidth="1"/>
    <col min="107" max="115" width="10.6640625" style="398" customWidth="1"/>
    <col min="116" max="116" width="10.6640625" style="479" customWidth="1"/>
    <col min="117" max="118" width="10.6640625" style="398" customWidth="1"/>
    <col min="119" max="119" width="10.6640625" style="331" customWidth="1"/>
    <col min="120" max="120" width="8.6640625" style="331" customWidth="1"/>
    <col min="121" max="121" width="10.6640625" style="331" customWidth="1"/>
    <col min="122" max="130" width="10.6640625" style="398" customWidth="1"/>
    <col min="131" max="131" width="10.6640625" style="479" customWidth="1"/>
    <col min="132" max="133" width="10.6640625" style="398" customWidth="1"/>
    <col min="134" max="134" width="10.6640625" style="331" customWidth="1"/>
    <col min="135" max="135" width="8.6640625" style="331" customWidth="1"/>
    <col min="136" max="136" width="10.6640625" style="331" customWidth="1"/>
    <col min="137" max="145" width="10.6640625" style="398" customWidth="1"/>
    <col min="146" max="146" width="10.6640625" style="479" customWidth="1"/>
    <col min="147" max="148" width="10.6640625" style="398" customWidth="1"/>
    <col min="149" max="149" width="10.6640625" style="331" customWidth="1"/>
    <col min="150" max="150" width="8.6640625" style="331" customWidth="1"/>
    <col min="151" max="151" width="10.6640625" style="331" customWidth="1"/>
    <col min="152" max="160" width="10.6640625" style="398" customWidth="1"/>
    <col min="161" max="161" width="10.6640625" style="479" customWidth="1"/>
    <col min="162" max="163" width="10.6640625" style="398" customWidth="1"/>
    <col min="164" max="164" width="10.6640625" style="331" customWidth="1"/>
    <col min="165" max="165" width="8.6640625" style="331" customWidth="1"/>
    <col min="166" max="166" width="10.6640625" style="331" customWidth="1"/>
    <col min="167" max="175" width="10.6640625" style="398" customWidth="1"/>
    <col min="176" max="176" width="10.6640625" style="479" customWidth="1"/>
    <col min="177" max="178" width="10.6640625" style="398" customWidth="1"/>
    <col min="179" max="179" width="10.6640625" style="331" customWidth="1"/>
    <col min="181" max="181" width="10.6640625" style="331" customWidth="1"/>
    <col min="182" max="190" width="10.6640625" style="398" customWidth="1"/>
    <col min="191" max="191" width="10.6640625" style="479" customWidth="1"/>
    <col min="192" max="193" width="10.6640625" style="398" customWidth="1"/>
    <col min="194" max="194" width="10.6640625" style="331" customWidth="1"/>
  </cols>
  <sheetData>
    <row r="1" spans="1:194" ht="15.6" x14ac:dyDescent="0.3">
      <c r="A1" s="356" t="s">
        <v>399</v>
      </c>
      <c r="P1" s="356"/>
      <c r="AE1" s="356"/>
      <c r="AT1" s="356"/>
      <c r="BI1" s="356"/>
      <c r="BX1" s="356"/>
      <c r="CM1" s="356"/>
      <c r="DB1" s="356"/>
      <c r="DQ1" s="356"/>
      <c r="EF1" s="356"/>
      <c r="EU1" s="356"/>
      <c r="FJ1" s="356"/>
      <c r="FY1" s="356"/>
    </row>
    <row r="3" spans="1:194" ht="18" customHeight="1" x14ac:dyDescent="0.35">
      <c r="A3" s="904" t="s">
        <v>398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6"/>
      <c r="O3" s="357"/>
      <c r="P3" s="922" t="s">
        <v>389</v>
      </c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4"/>
      <c r="AD3" s="357"/>
      <c r="AE3" s="904" t="s">
        <v>390</v>
      </c>
      <c r="AF3" s="905"/>
      <c r="AG3" s="905"/>
      <c r="AH3" s="905"/>
      <c r="AI3" s="905"/>
      <c r="AJ3" s="905"/>
      <c r="AK3" s="905"/>
      <c r="AL3" s="905"/>
      <c r="AM3" s="905"/>
      <c r="AN3" s="905"/>
      <c r="AO3" s="905"/>
      <c r="AP3" s="905"/>
      <c r="AQ3" s="905"/>
      <c r="AR3" s="906"/>
      <c r="AS3" s="357"/>
      <c r="AT3" s="919" t="s">
        <v>391</v>
      </c>
      <c r="AU3" s="920"/>
      <c r="AV3" s="920"/>
      <c r="AW3" s="920"/>
      <c r="AX3" s="920"/>
      <c r="AY3" s="920"/>
      <c r="AZ3" s="920"/>
      <c r="BA3" s="920"/>
      <c r="BB3" s="920"/>
      <c r="BC3" s="920"/>
      <c r="BD3" s="920"/>
      <c r="BE3" s="920"/>
      <c r="BF3" s="920"/>
      <c r="BG3" s="921"/>
      <c r="BH3" s="357"/>
      <c r="BI3" s="925" t="s">
        <v>431</v>
      </c>
      <c r="BJ3" s="926"/>
      <c r="BK3" s="926"/>
      <c r="BL3" s="926"/>
      <c r="BM3" s="926"/>
      <c r="BN3" s="926"/>
      <c r="BO3" s="926"/>
      <c r="BP3" s="926"/>
      <c r="BQ3" s="926"/>
      <c r="BR3" s="926"/>
      <c r="BS3" s="926"/>
      <c r="BT3" s="926"/>
      <c r="BU3" s="926"/>
      <c r="BV3" s="927"/>
      <c r="BW3" s="357"/>
      <c r="BX3" s="919" t="s">
        <v>397</v>
      </c>
      <c r="BY3" s="920"/>
      <c r="BZ3" s="920"/>
      <c r="CA3" s="920"/>
      <c r="CB3" s="920"/>
      <c r="CC3" s="920"/>
      <c r="CD3" s="920"/>
      <c r="CE3" s="920"/>
      <c r="CF3" s="920"/>
      <c r="CG3" s="920"/>
      <c r="CH3" s="920"/>
      <c r="CI3" s="920"/>
      <c r="CJ3" s="920"/>
      <c r="CK3" s="921"/>
      <c r="CL3" s="357"/>
      <c r="CM3" s="928" t="s">
        <v>392</v>
      </c>
      <c r="CN3" s="929"/>
      <c r="CO3" s="929"/>
      <c r="CP3" s="929"/>
      <c r="CQ3" s="929"/>
      <c r="CR3" s="929"/>
      <c r="CS3" s="929"/>
      <c r="CT3" s="929"/>
      <c r="CU3" s="929"/>
      <c r="CV3" s="929"/>
      <c r="CW3" s="929"/>
      <c r="CX3" s="929"/>
      <c r="CY3" s="929"/>
      <c r="CZ3" s="930"/>
      <c r="DA3" s="357"/>
      <c r="DB3" s="907" t="s">
        <v>393</v>
      </c>
      <c r="DC3" s="908"/>
      <c r="DD3" s="908"/>
      <c r="DE3" s="908"/>
      <c r="DF3" s="908"/>
      <c r="DG3" s="908"/>
      <c r="DH3" s="908"/>
      <c r="DI3" s="908"/>
      <c r="DJ3" s="908"/>
      <c r="DK3" s="908"/>
      <c r="DL3" s="908"/>
      <c r="DM3" s="908"/>
      <c r="DN3" s="908"/>
      <c r="DO3" s="909"/>
      <c r="DP3" s="357"/>
      <c r="DQ3" s="910" t="s">
        <v>394</v>
      </c>
      <c r="DR3" s="911"/>
      <c r="DS3" s="911"/>
      <c r="DT3" s="911"/>
      <c r="DU3" s="911"/>
      <c r="DV3" s="911"/>
      <c r="DW3" s="911"/>
      <c r="DX3" s="911"/>
      <c r="DY3" s="911"/>
      <c r="DZ3" s="911"/>
      <c r="EA3" s="911"/>
      <c r="EB3" s="911"/>
      <c r="EC3" s="911"/>
      <c r="ED3" s="912"/>
      <c r="EE3" s="357"/>
      <c r="EF3" s="913" t="s">
        <v>395</v>
      </c>
      <c r="EG3" s="914"/>
      <c r="EH3" s="914"/>
      <c r="EI3" s="914"/>
      <c r="EJ3" s="914"/>
      <c r="EK3" s="914"/>
      <c r="EL3" s="914"/>
      <c r="EM3" s="914"/>
      <c r="EN3" s="914"/>
      <c r="EO3" s="914"/>
      <c r="EP3" s="914"/>
      <c r="EQ3" s="914"/>
      <c r="ER3" s="914"/>
      <c r="ES3" s="915"/>
      <c r="ET3" s="357"/>
      <c r="EU3" s="916" t="s">
        <v>396</v>
      </c>
      <c r="EV3" s="917"/>
      <c r="EW3" s="917"/>
      <c r="EX3" s="917"/>
      <c r="EY3" s="917"/>
      <c r="EZ3" s="917"/>
      <c r="FA3" s="917"/>
      <c r="FB3" s="917"/>
      <c r="FC3" s="917"/>
      <c r="FD3" s="917"/>
      <c r="FE3" s="917"/>
      <c r="FF3" s="917"/>
      <c r="FG3" s="917"/>
      <c r="FH3" s="918"/>
      <c r="FI3" s="357"/>
      <c r="FJ3" s="904" t="s">
        <v>411</v>
      </c>
      <c r="FK3" s="905"/>
      <c r="FL3" s="905"/>
      <c r="FM3" s="905"/>
      <c r="FN3" s="905"/>
      <c r="FO3" s="905"/>
      <c r="FP3" s="905"/>
      <c r="FQ3" s="905"/>
      <c r="FR3" s="905"/>
      <c r="FS3" s="905"/>
      <c r="FT3" s="905"/>
      <c r="FU3" s="905"/>
      <c r="FV3" s="905"/>
      <c r="FW3" s="906"/>
      <c r="FY3" s="904" t="s">
        <v>422</v>
      </c>
      <c r="FZ3" s="905"/>
      <c r="GA3" s="905"/>
      <c r="GB3" s="905"/>
      <c r="GC3" s="905"/>
      <c r="GD3" s="905"/>
      <c r="GE3" s="905"/>
      <c r="GF3" s="905"/>
      <c r="GG3" s="905"/>
      <c r="GH3" s="905"/>
      <c r="GI3" s="905"/>
      <c r="GJ3" s="905"/>
      <c r="GK3" s="905"/>
      <c r="GL3" s="906"/>
    </row>
    <row r="4" spans="1:194" s="18" customFormat="1" ht="24" x14ac:dyDescent="0.25">
      <c r="A4" s="372" t="s">
        <v>300</v>
      </c>
      <c r="B4" s="403" t="s">
        <v>325</v>
      </c>
      <c r="C4" s="403" t="s">
        <v>122</v>
      </c>
      <c r="D4" s="403" t="s">
        <v>410</v>
      </c>
      <c r="E4" s="403" t="s">
        <v>204</v>
      </c>
      <c r="F4" s="403" t="s">
        <v>326</v>
      </c>
      <c r="G4" s="403" t="s">
        <v>298</v>
      </c>
      <c r="H4" s="403" t="s">
        <v>327</v>
      </c>
      <c r="I4" s="403" t="s">
        <v>209</v>
      </c>
      <c r="J4" s="403" t="s">
        <v>328</v>
      </c>
      <c r="K4" s="403" t="s">
        <v>329</v>
      </c>
      <c r="L4" s="403" t="s">
        <v>330</v>
      </c>
      <c r="M4" s="403" t="s">
        <v>331</v>
      </c>
      <c r="N4" s="373" t="s">
        <v>332</v>
      </c>
      <c r="O4" s="360"/>
      <c r="P4" s="358" t="s">
        <v>300</v>
      </c>
      <c r="Q4" s="399" t="s">
        <v>325</v>
      </c>
      <c r="R4" s="399" t="s">
        <v>122</v>
      </c>
      <c r="S4" s="399" t="s">
        <v>410</v>
      </c>
      <c r="T4" s="399" t="s">
        <v>204</v>
      </c>
      <c r="U4" s="399" t="s">
        <v>326</v>
      </c>
      <c r="V4" s="399" t="s">
        <v>298</v>
      </c>
      <c r="W4" s="399" t="s">
        <v>327</v>
      </c>
      <c r="X4" s="399" t="s">
        <v>209</v>
      </c>
      <c r="Y4" s="399" t="s">
        <v>328</v>
      </c>
      <c r="Z4" s="399" t="s">
        <v>329</v>
      </c>
      <c r="AA4" s="399" t="s">
        <v>330</v>
      </c>
      <c r="AB4" s="399" t="s">
        <v>331</v>
      </c>
      <c r="AC4" s="359" t="s">
        <v>332</v>
      </c>
      <c r="AD4" s="360"/>
      <c r="AE4" s="372" t="s">
        <v>300</v>
      </c>
      <c r="AF4" s="403" t="s">
        <v>325</v>
      </c>
      <c r="AG4" s="403" t="s">
        <v>122</v>
      </c>
      <c r="AH4" s="403" t="s">
        <v>410</v>
      </c>
      <c r="AI4" s="403" t="s">
        <v>204</v>
      </c>
      <c r="AJ4" s="403" t="s">
        <v>326</v>
      </c>
      <c r="AK4" s="403" t="s">
        <v>298</v>
      </c>
      <c r="AL4" s="403" t="s">
        <v>327</v>
      </c>
      <c r="AM4" s="403" t="s">
        <v>209</v>
      </c>
      <c r="AN4" s="403" t="s">
        <v>328</v>
      </c>
      <c r="AO4" s="403" t="s">
        <v>329</v>
      </c>
      <c r="AP4" s="403" t="s">
        <v>330</v>
      </c>
      <c r="AQ4" s="403" t="s">
        <v>331</v>
      </c>
      <c r="AR4" s="373" t="s">
        <v>332</v>
      </c>
      <c r="AS4" s="360"/>
      <c r="AT4" s="381" t="s">
        <v>300</v>
      </c>
      <c r="AU4" s="407" t="s">
        <v>325</v>
      </c>
      <c r="AV4" s="407" t="s">
        <v>122</v>
      </c>
      <c r="AW4" s="407" t="s">
        <v>410</v>
      </c>
      <c r="AX4" s="407" t="s">
        <v>204</v>
      </c>
      <c r="AY4" s="407" t="s">
        <v>326</v>
      </c>
      <c r="AZ4" s="407" t="s">
        <v>298</v>
      </c>
      <c r="BA4" s="407" t="s">
        <v>327</v>
      </c>
      <c r="BB4" s="407" t="s">
        <v>209</v>
      </c>
      <c r="BC4" s="407" t="s">
        <v>328</v>
      </c>
      <c r="BD4" s="407" t="s">
        <v>329</v>
      </c>
      <c r="BE4" s="407" t="s">
        <v>330</v>
      </c>
      <c r="BF4" s="407" t="s">
        <v>331</v>
      </c>
      <c r="BG4" s="382" t="s">
        <v>332</v>
      </c>
      <c r="BH4" s="360"/>
      <c r="BI4" s="390" t="s">
        <v>300</v>
      </c>
      <c r="BJ4" s="410" t="s">
        <v>325</v>
      </c>
      <c r="BK4" s="410" t="s">
        <v>122</v>
      </c>
      <c r="BL4" s="410" t="s">
        <v>410</v>
      </c>
      <c r="BM4" s="410" t="s">
        <v>204</v>
      </c>
      <c r="BN4" s="410" t="s">
        <v>326</v>
      </c>
      <c r="BO4" s="410" t="s">
        <v>298</v>
      </c>
      <c r="BP4" s="410" t="s">
        <v>327</v>
      </c>
      <c r="BQ4" s="410" t="s">
        <v>209</v>
      </c>
      <c r="BR4" s="410" t="s">
        <v>328</v>
      </c>
      <c r="BS4" s="410" t="s">
        <v>329</v>
      </c>
      <c r="BT4" s="410" t="s">
        <v>330</v>
      </c>
      <c r="BU4" s="410" t="s">
        <v>331</v>
      </c>
      <c r="BV4" s="391" t="s">
        <v>332</v>
      </c>
      <c r="BW4" s="360"/>
      <c r="BX4" s="381" t="s">
        <v>300</v>
      </c>
      <c r="BY4" s="407" t="s">
        <v>325</v>
      </c>
      <c r="BZ4" s="407" t="s">
        <v>122</v>
      </c>
      <c r="CA4" s="407" t="s">
        <v>410</v>
      </c>
      <c r="CB4" s="407" t="s">
        <v>204</v>
      </c>
      <c r="CC4" s="407" t="s">
        <v>326</v>
      </c>
      <c r="CD4" s="407" t="s">
        <v>298</v>
      </c>
      <c r="CE4" s="407" t="s">
        <v>327</v>
      </c>
      <c r="CF4" s="407" t="s">
        <v>209</v>
      </c>
      <c r="CG4" s="407" t="s">
        <v>328</v>
      </c>
      <c r="CH4" s="407" t="s">
        <v>329</v>
      </c>
      <c r="CI4" s="407" t="s">
        <v>330</v>
      </c>
      <c r="CJ4" s="407" t="s">
        <v>331</v>
      </c>
      <c r="CK4" s="382" t="s">
        <v>332</v>
      </c>
      <c r="CL4" s="360"/>
      <c r="CM4" s="413" t="s">
        <v>300</v>
      </c>
      <c r="CN4" s="414" t="s">
        <v>325</v>
      </c>
      <c r="CO4" s="414" t="s">
        <v>122</v>
      </c>
      <c r="CP4" s="414" t="s">
        <v>410</v>
      </c>
      <c r="CQ4" s="414" t="s">
        <v>204</v>
      </c>
      <c r="CR4" s="414" t="s">
        <v>326</v>
      </c>
      <c r="CS4" s="414" t="s">
        <v>298</v>
      </c>
      <c r="CT4" s="414" t="s">
        <v>327</v>
      </c>
      <c r="CU4" s="414" t="s">
        <v>209</v>
      </c>
      <c r="CV4" s="414" t="s">
        <v>328</v>
      </c>
      <c r="CW4" s="414" t="s">
        <v>329</v>
      </c>
      <c r="CX4" s="414" t="s">
        <v>330</v>
      </c>
      <c r="CY4" s="414" t="s">
        <v>331</v>
      </c>
      <c r="CZ4" s="415" t="s">
        <v>332</v>
      </c>
      <c r="DA4" s="360"/>
      <c r="DB4" s="426" t="s">
        <v>300</v>
      </c>
      <c r="DC4" s="427" t="s">
        <v>325</v>
      </c>
      <c r="DD4" s="427" t="s">
        <v>122</v>
      </c>
      <c r="DE4" s="427" t="s">
        <v>410</v>
      </c>
      <c r="DF4" s="427" t="s">
        <v>204</v>
      </c>
      <c r="DG4" s="427" t="s">
        <v>326</v>
      </c>
      <c r="DH4" s="427" t="s">
        <v>298</v>
      </c>
      <c r="DI4" s="427" t="s">
        <v>327</v>
      </c>
      <c r="DJ4" s="427" t="s">
        <v>209</v>
      </c>
      <c r="DK4" s="427" t="s">
        <v>328</v>
      </c>
      <c r="DL4" s="427" t="s">
        <v>329</v>
      </c>
      <c r="DM4" s="427" t="s">
        <v>330</v>
      </c>
      <c r="DN4" s="427" t="s">
        <v>331</v>
      </c>
      <c r="DO4" s="428" t="s">
        <v>332</v>
      </c>
      <c r="DP4" s="360"/>
      <c r="DQ4" s="439" t="s">
        <v>300</v>
      </c>
      <c r="DR4" s="440" t="s">
        <v>325</v>
      </c>
      <c r="DS4" s="440" t="s">
        <v>122</v>
      </c>
      <c r="DT4" s="440" t="s">
        <v>410</v>
      </c>
      <c r="DU4" s="440" t="s">
        <v>204</v>
      </c>
      <c r="DV4" s="440" t="s">
        <v>326</v>
      </c>
      <c r="DW4" s="440" t="s">
        <v>298</v>
      </c>
      <c r="DX4" s="440" t="s">
        <v>327</v>
      </c>
      <c r="DY4" s="440" t="s">
        <v>209</v>
      </c>
      <c r="DZ4" s="440" t="s">
        <v>328</v>
      </c>
      <c r="EA4" s="440" t="s">
        <v>329</v>
      </c>
      <c r="EB4" s="440" t="s">
        <v>330</v>
      </c>
      <c r="EC4" s="440" t="s">
        <v>331</v>
      </c>
      <c r="ED4" s="441" t="s">
        <v>332</v>
      </c>
      <c r="EE4" s="360"/>
      <c r="EF4" s="452" t="s">
        <v>300</v>
      </c>
      <c r="EG4" s="453" t="s">
        <v>325</v>
      </c>
      <c r="EH4" s="453" t="s">
        <v>122</v>
      </c>
      <c r="EI4" s="453" t="s">
        <v>410</v>
      </c>
      <c r="EJ4" s="453" t="s">
        <v>204</v>
      </c>
      <c r="EK4" s="453" t="s">
        <v>326</v>
      </c>
      <c r="EL4" s="453" t="s">
        <v>298</v>
      </c>
      <c r="EM4" s="453" t="s">
        <v>327</v>
      </c>
      <c r="EN4" s="453" t="s">
        <v>209</v>
      </c>
      <c r="EO4" s="453" t="s">
        <v>328</v>
      </c>
      <c r="EP4" s="453" t="s">
        <v>329</v>
      </c>
      <c r="EQ4" s="453" t="s">
        <v>330</v>
      </c>
      <c r="ER4" s="453" t="s">
        <v>331</v>
      </c>
      <c r="ES4" s="454" t="s">
        <v>332</v>
      </c>
      <c r="ET4" s="360"/>
      <c r="EU4" s="464" t="s">
        <v>300</v>
      </c>
      <c r="EV4" s="465" t="s">
        <v>325</v>
      </c>
      <c r="EW4" s="465" t="s">
        <v>122</v>
      </c>
      <c r="EX4" s="465" t="s">
        <v>410</v>
      </c>
      <c r="EY4" s="465" t="s">
        <v>204</v>
      </c>
      <c r="EZ4" s="465" t="s">
        <v>326</v>
      </c>
      <c r="FA4" s="465" t="s">
        <v>298</v>
      </c>
      <c r="FB4" s="465" t="s">
        <v>327</v>
      </c>
      <c r="FC4" s="465" t="s">
        <v>209</v>
      </c>
      <c r="FD4" s="465" t="s">
        <v>328</v>
      </c>
      <c r="FE4" s="465" t="s">
        <v>329</v>
      </c>
      <c r="FF4" s="465" t="s">
        <v>330</v>
      </c>
      <c r="FG4" s="465" t="s">
        <v>331</v>
      </c>
      <c r="FH4" s="466" t="s">
        <v>332</v>
      </c>
      <c r="FI4" s="360"/>
      <c r="FJ4" s="372" t="s">
        <v>300</v>
      </c>
      <c r="FK4" s="403" t="s">
        <v>325</v>
      </c>
      <c r="FL4" s="403" t="s">
        <v>122</v>
      </c>
      <c r="FM4" s="403" t="s">
        <v>410</v>
      </c>
      <c r="FN4" s="403" t="s">
        <v>204</v>
      </c>
      <c r="FO4" s="403" t="s">
        <v>326</v>
      </c>
      <c r="FP4" s="403" t="s">
        <v>298</v>
      </c>
      <c r="FQ4" s="403" t="s">
        <v>327</v>
      </c>
      <c r="FR4" s="403" t="s">
        <v>209</v>
      </c>
      <c r="FS4" s="403" t="s">
        <v>328</v>
      </c>
      <c r="FT4" s="403" t="s">
        <v>329</v>
      </c>
      <c r="FU4" s="403" t="s">
        <v>330</v>
      </c>
      <c r="FV4" s="403" t="s">
        <v>331</v>
      </c>
      <c r="FW4" s="373" t="s">
        <v>332</v>
      </c>
      <c r="FY4" s="372" t="s">
        <v>300</v>
      </c>
      <c r="FZ4" s="403" t="s">
        <v>325</v>
      </c>
      <c r="GA4" s="403" t="s">
        <v>122</v>
      </c>
      <c r="GB4" s="403" t="s">
        <v>410</v>
      </c>
      <c r="GC4" s="403" t="s">
        <v>204</v>
      </c>
      <c r="GD4" s="403" t="s">
        <v>326</v>
      </c>
      <c r="GE4" s="403" t="s">
        <v>298</v>
      </c>
      <c r="GF4" s="403" t="s">
        <v>327</v>
      </c>
      <c r="GG4" s="403" t="s">
        <v>209</v>
      </c>
      <c r="GH4" s="403" t="s">
        <v>328</v>
      </c>
      <c r="GI4" s="403" t="s">
        <v>329</v>
      </c>
      <c r="GJ4" s="403" t="s">
        <v>330</v>
      </c>
      <c r="GK4" s="403" t="s">
        <v>331</v>
      </c>
      <c r="GL4" s="373" t="s">
        <v>332</v>
      </c>
    </row>
    <row r="5" spans="1:194" s="18" customFormat="1" ht="14.4" x14ac:dyDescent="0.3">
      <c r="A5" s="374"/>
      <c r="B5" s="404" t="s">
        <v>333</v>
      </c>
      <c r="C5" s="404" t="s">
        <v>334</v>
      </c>
      <c r="D5" s="404" t="s">
        <v>335</v>
      </c>
      <c r="E5" s="404" t="s">
        <v>335</v>
      </c>
      <c r="F5" s="404" t="s">
        <v>335</v>
      </c>
      <c r="G5" s="404" t="s">
        <v>335</v>
      </c>
      <c r="H5" s="404" t="s">
        <v>335</v>
      </c>
      <c r="I5" s="404" t="s">
        <v>335</v>
      </c>
      <c r="J5" s="404" t="s">
        <v>335</v>
      </c>
      <c r="K5" s="404" t="s">
        <v>335</v>
      </c>
      <c r="L5" s="404" t="s">
        <v>335</v>
      </c>
      <c r="M5" s="404" t="s">
        <v>335</v>
      </c>
      <c r="N5" s="375" t="s">
        <v>115</v>
      </c>
      <c r="O5" s="363"/>
      <c r="P5" s="361"/>
      <c r="Q5" s="400" t="s">
        <v>333</v>
      </c>
      <c r="R5" s="400" t="s">
        <v>334</v>
      </c>
      <c r="S5" s="400" t="s">
        <v>335</v>
      </c>
      <c r="T5" s="400" t="s">
        <v>335</v>
      </c>
      <c r="U5" s="400" t="s">
        <v>335</v>
      </c>
      <c r="V5" s="400" t="s">
        <v>335</v>
      </c>
      <c r="W5" s="400" t="s">
        <v>335</v>
      </c>
      <c r="X5" s="400" t="s">
        <v>335</v>
      </c>
      <c r="Y5" s="400" t="s">
        <v>335</v>
      </c>
      <c r="Z5" s="400" t="s">
        <v>335</v>
      </c>
      <c r="AA5" s="400" t="s">
        <v>335</v>
      </c>
      <c r="AB5" s="400" t="s">
        <v>335</v>
      </c>
      <c r="AC5" s="362" t="s">
        <v>115</v>
      </c>
      <c r="AD5" s="363"/>
      <c r="AE5" s="374"/>
      <c r="AF5" s="404" t="s">
        <v>333</v>
      </c>
      <c r="AG5" s="404" t="s">
        <v>334</v>
      </c>
      <c r="AH5" s="404" t="s">
        <v>335</v>
      </c>
      <c r="AI5" s="404" t="s">
        <v>335</v>
      </c>
      <c r="AJ5" s="404" t="s">
        <v>335</v>
      </c>
      <c r="AK5" s="404" t="s">
        <v>335</v>
      </c>
      <c r="AL5" s="404" t="s">
        <v>335</v>
      </c>
      <c r="AM5" s="404" t="s">
        <v>335</v>
      </c>
      <c r="AN5" s="404" t="s">
        <v>335</v>
      </c>
      <c r="AO5" s="404" t="s">
        <v>335</v>
      </c>
      <c r="AP5" s="404" t="s">
        <v>335</v>
      </c>
      <c r="AQ5" s="404" t="s">
        <v>335</v>
      </c>
      <c r="AR5" s="375" t="s">
        <v>115</v>
      </c>
      <c r="AS5" s="363"/>
      <c r="AT5" s="383"/>
      <c r="AU5" s="408" t="s">
        <v>333</v>
      </c>
      <c r="AV5" s="408" t="s">
        <v>334</v>
      </c>
      <c r="AW5" s="408" t="s">
        <v>335</v>
      </c>
      <c r="AX5" s="408" t="s">
        <v>335</v>
      </c>
      <c r="AY5" s="408" t="s">
        <v>335</v>
      </c>
      <c r="AZ5" s="408" t="s">
        <v>335</v>
      </c>
      <c r="BA5" s="408" t="s">
        <v>335</v>
      </c>
      <c r="BB5" s="408" t="s">
        <v>335</v>
      </c>
      <c r="BC5" s="408" t="s">
        <v>335</v>
      </c>
      <c r="BD5" s="408" t="s">
        <v>335</v>
      </c>
      <c r="BE5" s="408" t="s">
        <v>335</v>
      </c>
      <c r="BF5" s="408" t="s">
        <v>335</v>
      </c>
      <c r="BG5" s="384" t="s">
        <v>115</v>
      </c>
      <c r="BH5" s="363"/>
      <c r="BI5" s="392"/>
      <c r="BJ5" s="411" t="s">
        <v>333</v>
      </c>
      <c r="BK5" s="411" t="s">
        <v>334</v>
      </c>
      <c r="BL5" s="411" t="s">
        <v>335</v>
      </c>
      <c r="BM5" s="411" t="s">
        <v>335</v>
      </c>
      <c r="BN5" s="411" t="s">
        <v>335</v>
      </c>
      <c r="BO5" s="411" t="s">
        <v>335</v>
      </c>
      <c r="BP5" s="411" t="s">
        <v>335</v>
      </c>
      <c r="BQ5" s="411" t="s">
        <v>335</v>
      </c>
      <c r="BR5" s="411" t="s">
        <v>335</v>
      </c>
      <c r="BS5" s="411" t="s">
        <v>335</v>
      </c>
      <c r="BT5" s="411" t="s">
        <v>335</v>
      </c>
      <c r="BU5" s="411" t="s">
        <v>335</v>
      </c>
      <c r="BV5" s="393" t="s">
        <v>115</v>
      </c>
      <c r="BW5" s="363"/>
      <c r="BX5" s="383"/>
      <c r="BY5" s="408" t="s">
        <v>333</v>
      </c>
      <c r="BZ5" s="408" t="s">
        <v>334</v>
      </c>
      <c r="CA5" s="408" t="s">
        <v>335</v>
      </c>
      <c r="CB5" s="408" t="s">
        <v>335</v>
      </c>
      <c r="CC5" s="408" t="s">
        <v>335</v>
      </c>
      <c r="CD5" s="408" t="s">
        <v>335</v>
      </c>
      <c r="CE5" s="408" t="s">
        <v>335</v>
      </c>
      <c r="CF5" s="408" t="s">
        <v>335</v>
      </c>
      <c r="CG5" s="408" t="s">
        <v>335</v>
      </c>
      <c r="CH5" s="408" t="s">
        <v>335</v>
      </c>
      <c r="CI5" s="408" t="s">
        <v>335</v>
      </c>
      <c r="CJ5" s="408" t="s">
        <v>335</v>
      </c>
      <c r="CK5" s="384" t="s">
        <v>115</v>
      </c>
      <c r="CL5" s="363"/>
      <c r="CM5" s="416"/>
      <c r="CN5" s="417" t="s">
        <v>333</v>
      </c>
      <c r="CO5" s="417" t="s">
        <v>334</v>
      </c>
      <c r="CP5" s="417" t="s">
        <v>335</v>
      </c>
      <c r="CQ5" s="417" t="s">
        <v>335</v>
      </c>
      <c r="CR5" s="417" t="s">
        <v>335</v>
      </c>
      <c r="CS5" s="417" t="s">
        <v>335</v>
      </c>
      <c r="CT5" s="417" t="s">
        <v>335</v>
      </c>
      <c r="CU5" s="417" t="s">
        <v>335</v>
      </c>
      <c r="CV5" s="417" t="s">
        <v>335</v>
      </c>
      <c r="CW5" s="417" t="s">
        <v>335</v>
      </c>
      <c r="CX5" s="417" t="s">
        <v>335</v>
      </c>
      <c r="CY5" s="417" t="s">
        <v>335</v>
      </c>
      <c r="CZ5" s="418" t="s">
        <v>115</v>
      </c>
      <c r="DA5" s="363"/>
      <c r="DB5" s="429"/>
      <c r="DC5" s="430" t="s">
        <v>333</v>
      </c>
      <c r="DD5" s="430" t="s">
        <v>334</v>
      </c>
      <c r="DE5" s="430" t="s">
        <v>335</v>
      </c>
      <c r="DF5" s="430" t="s">
        <v>335</v>
      </c>
      <c r="DG5" s="430" t="s">
        <v>335</v>
      </c>
      <c r="DH5" s="430" t="s">
        <v>335</v>
      </c>
      <c r="DI5" s="430" t="s">
        <v>335</v>
      </c>
      <c r="DJ5" s="430" t="s">
        <v>335</v>
      </c>
      <c r="DK5" s="430" t="s">
        <v>335</v>
      </c>
      <c r="DL5" s="430" t="s">
        <v>335</v>
      </c>
      <c r="DM5" s="430" t="s">
        <v>335</v>
      </c>
      <c r="DN5" s="430" t="s">
        <v>335</v>
      </c>
      <c r="DO5" s="431" t="s">
        <v>115</v>
      </c>
      <c r="DP5" s="363"/>
      <c r="DQ5" s="442"/>
      <c r="DR5" s="443" t="s">
        <v>333</v>
      </c>
      <c r="DS5" s="443" t="s">
        <v>334</v>
      </c>
      <c r="DT5" s="443" t="s">
        <v>335</v>
      </c>
      <c r="DU5" s="443" t="s">
        <v>335</v>
      </c>
      <c r="DV5" s="443" t="s">
        <v>335</v>
      </c>
      <c r="DW5" s="443" t="s">
        <v>335</v>
      </c>
      <c r="DX5" s="443" t="s">
        <v>335</v>
      </c>
      <c r="DY5" s="443" t="s">
        <v>335</v>
      </c>
      <c r="DZ5" s="443" t="s">
        <v>335</v>
      </c>
      <c r="EA5" s="443" t="s">
        <v>335</v>
      </c>
      <c r="EB5" s="443" t="s">
        <v>335</v>
      </c>
      <c r="EC5" s="443" t="s">
        <v>335</v>
      </c>
      <c r="ED5" s="444" t="s">
        <v>115</v>
      </c>
      <c r="EE5" s="363"/>
      <c r="EF5" s="455"/>
      <c r="EG5" s="456" t="s">
        <v>333</v>
      </c>
      <c r="EH5" s="456" t="s">
        <v>334</v>
      </c>
      <c r="EI5" s="456" t="s">
        <v>335</v>
      </c>
      <c r="EJ5" s="456" t="s">
        <v>335</v>
      </c>
      <c r="EK5" s="456" t="s">
        <v>335</v>
      </c>
      <c r="EL5" s="456" t="s">
        <v>335</v>
      </c>
      <c r="EM5" s="456" t="s">
        <v>335</v>
      </c>
      <c r="EN5" s="456" t="s">
        <v>335</v>
      </c>
      <c r="EO5" s="456" t="s">
        <v>335</v>
      </c>
      <c r="EP5" s="456" t="s">
        <v>335</v>
      </c>
      <c r="EQ5" s="456" t="s">
        <v>335</v>
      </c>
      <c r="ER5" s="456" t="s">
        <v>335</v>
      </c>
      <c r="ES5" s="457" t="s">
        <v>115</v>
      </c>
      <c r="ET5" s="363"/>
      <c r="EU5" s="467"/>
      <c r="EV5" s="468" t="s">
        <v>333</v>
      </c>
      <c r="EW5" s="468" t="s">
        <v>334</v>
      </c>
      <c r="EX5" s="468" t="s">
        <v>335</v>
      </c>
      <c r="EY5" s="468" t="s">
        <v>335</v>
      </c>
      <c r="EZ5" s="468" t="s">
        <v>335</v>
      </c>
      <c r="FA5" s="468" t="s">
        <v>335</v>
      </c>
      <c r="FB5" s="468" t="s">
        <v>335</v>
      </c>
      <c r="FC5" s="468" t="s">
        <v>335</v>
      </c>
      <c r="FD5" s="468" t="s">
        <v>335</v>
      </c>
      <c r="FE5" s="468" t="s">
        <v>335</v>
      </c>
      <c r="FF5" s="468" t="s">
        <v>335</v>
      </c>
      <c r="FG5" s="468" t="s">
        <v>335</v>
      </c>
      <c r="FH5" s="469" t="s">
        <v>115</v>
      </c>
      <c r="FI5" s="363"/>
      <c r="FJ5" s="374"/>
      <c r="FK5" s="404" t="s">
        <v>333</v>
      </c>
      <c r="FL5" s="404" t="s">
        <v>334</v>
      </c>
      <c r="FM5" s="404" t="s">
        <v>335</v>
      </c>
      <c r="FN5" s="404" t="s">
        <v>335</v>
      </c>
      <c r="FO5" s="404" t="s">
        <v>335</v>
      </c>
      <c r="FP5" s="404" t="s">
        <v>335</v>
      </c>
      <c r="FQ5" s="404" t="s">
        <v>335</v>
      </c>
      <c r="FR5" s="404" t="s">
        <v>335</v>
      </c>
      <c r="FS5" s="404" t="s">
        <v>335</v>
      </c>
      <c r="FT5" s="404" t="s">
        <v>335</v>
      </c>
      <c r="FU5" s="404" t="s">
        <v>335</v>
      </c>
      <c r="FV5" s="404" t="s">
        <v>335</v>
      </c>
      <c r="FW5" s="375" t="s">
        <v>115</v>
      </c>
      <c r="FY5" s="374"/>
      <c r="FZ5" s="404" t="s">
        <v>333</v>
      </c>
      <c r="GA5" s="404" t="s">
        <v>334</v>
      </c>
      <c r="GB5" s="404" t="s">
        <v>335</v>
      </c>
      <c r="GC5" s="404" t="s">
        <v>335</v>
      </c>
      <c r="GD5" s="404" t="s">
        <v>335</v>
      </c>
      <c r="GE5" s="404" t="s">
        <v>335</v>
      </c>
      <c r="GF5" s="404" t="s">
        <v>335</v>
      </c>
      <c r="GG5" s="404" t="s">
        <v>335</v>
      </c>
      <c r="GH5" s="404" t="s">
        <v>335</v>
      </c>
      <c r="GI5" s="404" t="s">
        <v>335</v>
      </c>
      <c r="GJ5" s="404" t="s">
        <v>335</v>
      </c>
      <c r="GK5" s="404" t="s">
        <v>335</v>
      </c>
      <c r="GL5" s="375" t="s">
        <v>115</v>
      </c>
    </row>
    <row r="6" spans="1:194" s="18" customFormat="1" ht="14.4" x14ac:dyDescent="0.3">
      <c r="A6" s="376" t="s">
        <v>336</v>
      </c>
      <c r="B6" s="377">
        <v>202.2</v>
      </c>
      <c r="C6" s="478">
        <v>1.1599999999999999</v>
      </c>
      <c r="D6" s="377">
        <v>233.45099999999999</v>
      </c>
      <c r="E6" s="377">
        <v>80.278000000000006</v>
      </c>
      <c r="F6" s="377">
        <v>41.527000000000001</v>
      </c>
      <c r="G6" s="377">
        <v>355.25599999999997</v>
      </c>
      <c r="H6" s="377">
        <v>198.57300000000001</v>
      </c>
      <c r="I6" s="377">
        <v>29.977</v>
      </c>
      <c r="J6" s="377">
        <v>228.55</v>
      </c>
      <c r="K6" s="377">
        <v>43.856999999999999</v>
      </c>
      <c r="L6" s="377">
        <v>355.25599999999997</v>
      </c>
      <c r="M6" s="377">
        <v>82.849000000000004</v>
      </c>
      <c r="N6" s="378">
        <f>M6/(J6+K6)</f>
        <v>0.30413682467777992</v>
      </c>
      <c r="O6" s="366"/>
      <c r="P6" s="364" t="str">
        <f>A6</f>
        <v>1960/1961</v>
      </c>
      <c r="Q6" s="401">
        <v>21.012</v>
      </c>
      <c r="R6" s="401">
        <v>1.76</v>
      </c>
      <c r="S6" s="401">
        <v>36.877000000000002</v>
      </c>
      <c r="T6" s="401">
        <v>37.667000000000002</v>
      </c>
      <c r="U6" s="401">
        <v>0.215</v>
      </c>
      <c r="V6" s="401">
        <v>74.759</v>
      </c>
      <c r="W6" s="401">
        <v>15.266</v>
      </c>
      <c r="X6" s="401">
        <v>0.81599999999999995</v>
      </c>
      <c r="Y6" s="401">
        <v>16.082000000000001</v>
      </c>
      <c r="Z6" s="401">
        <v>17.798999999999999</v>
      </c>
      <c r="AA6" s="401">
        <v>74.759</v>
      </c>
      <c r="AB6" s="401">
        <v>40.878</v>
      </c>
      <c r="AC6" s="365">
        <f>AB6/(Y6+Z6)</f>
        <v>1.206516926891178</v>
      </c>
      <c r="AD6" s="366"/>
      <c r="AE6" s="376" t="str">
        <f>A6</f>
        <v>1960/1961</v>
      </c>
      <c r="AF6" s="405">
        <v>5.4390000000000001</v>
      </c>
      <c r="AG6" s="405">
        <v>1.37</v>
      </c>
      <c r="AH6" s="405">
        <v>7.45</v>
      </c>
      <c r="AI6" s="405">
        <v>1.9770000000000001</v>
      </c>
      <c r="AJ6" s="405">
        <v>0</v>
      </c>
      <c r="AK6" s="405">
        <v>9.4269999999999996</v>
      </c>
      <c r="AL6" s="405">
        <v>1.3939999999999999</v>
      </c>
      <c r="AM6" s="405">
        <v>0.58799999999999997</v>
      </c>
      <c r="AN6" s="405">
        <v>1.982</v>
      </c>
      <c r="AO6" s="405">
        <v>6.4560000000000004</v>
      </c>
      <c r="AP6" s="405">
        <v>9.4269999999999996</v>
      </c>
      <c r="AQ6" s="405">
        <v>0.98899999999999999</v>
      </c>
      <c r="AR6" s="378">
        <f>AQ6/(AN6+AO6)</f>
        <v>0.11720786916330883</v>
      </c>
      <c r="AS6" s="366"/>
      <c r="AT6" s="385" t="str">
        <f>A6</f>
        <v>1960/1961</v>
      </c>
      <c r="AU6" s="386">
        <v>9.93</v>
      </c>
      <c r="AV6" s="605">
        <v>1.42</v>
      </c>
      <c r="AW6" s="386">
        <v>14.108000000000001</v>
      </c>
      <c r="AX6" s="386">
        <v>16.318000000000001</v>
      </c>
      <c r="AY6" s="386">
        <v>0</v>
      </c>
      <c r="AZ6" s="386">
        <v>30.425999999999998</v>
      </c>
      <c r="BA6" s="386">
        <v>2.5609999999999999</v>
      </c>
      <c r="BB6" s="386">
        <v>1.6950000000000001</v>
      </c>
      <c r="BC6" s="386">
        <v>4.2560000000000002</v>
      </c>
      <c r="BD6" s="386">
        <v>9.6140000000000008</v>
      </c>
      <c r="BE6" s="386">
        <v>30.425999999999998</v>
      </c>
      <c r="BF6" s="386">
        <v>16.556000000000001</v>
      </c>
      <c r="BG6" s="387">
        <f>BF6/(BC6+BD6)</f>
        <v>1.1936553713049747</v>
      </c>
      <c r="BH6" s="366"/>
      <c r="BI6" s="394" t="str">
        <f>A6</f>
        <v>1960/1961</v>
      </c>
      <c r="BJ6" s="656">
        <v>0</v>
      </c>
      <c r="BK6" s="656">
        <v>0</v>
      </c>
      <c r="BL6" s="656">
        <v>0</v>
      </c>
      <c r="BM6" s="656">
        <v>0</v>
      </c>
      <c r="BN6" s="656">
        <v>0</v>
      </c>
      <c r="BO6" s="656">
        <v>0</v>
      </c>
      <c r="BP6" s="656">
        <v>0</v>
      </c>
      <c r="BQ6" s="656">
        <v>0</v>
      </c>
      <c r="BR6" s="656">
        <v>0</v>
      </c>
      <c r="BS6" s="656">
        <v>0</v>
      </c>
      <c r="BT6" s="656">
        <v>0</v>
      </c>
      <c r="BU6" s="656">
        <v>0</v>
      </c>
      <c r="BV6" s="395" t="e">
        <f>BU6/(BR6+BS6)</f>
        <v>#DIV/0!</v>
      </c>
      <c r="BW6" s="366"/>
      <c r="BX6" s="385" t="str">
        <f>A6</f>
        <v>1960/1961</v>
      </c>
      <c r="BY6" s="953">
        <v>19.071000000000002</v>
      </c>
      <c r="BZ6" s="953">
        <v>1.94</v>
      </c>
      <c r="CA6" s="953">
        <v>37.058</v>
      </c>
      <c r="CB6" s="953">
        <v>8.641</v>
      </c>
      <c r="CC6" s="953">
        <v>14.627000000000001</v>
      </c>
      <c r="CD6" s="953">
        <v>60.326000000000001</v>
      </c>
      <c r="CE6" s="953">
        <v>38.506</v>
      </c>
      <c r="CF6" s="953">
        <v>9.5009999999999994</v>
      </c>
      <c r="CG6" s="953">
        <v>48.006999999999998</v>
      </c>
      <c r="CH6" s="953">
        <v>3.06</v>
      </c>
      <c r="CI6" s="953">
        <v>60.326000000000001</v>
      </c>
      <c r="CJ6" s="953">
        <v>9.2590000000000003</v>
      </c>
      <c r="CK6" s="387">
        <f>CJ6/(CG6+CH6)</f>
        <v>0.18131082695282669</v>
      </c>
      <c r="CL6" s="366"/>
      <c r="CM6" s="419" t="str">
        <f>A6</f>
        <v>1960/1961</v>
      </c>
      <c r="CN6" s="424">
        <v>0</v>
      </c>
      <c r="CO6" s="425">
        <v>0</v>
      </c>
      <c r="CP6" s="424">
        <v>0</v>
      </c>
      <c r="CQ6" s="424">
        <v>0</v>
      </c>
      <c r="CR6" s="424">
        <v>0</v>
      </c>
      <c r="CS6" s="424">
        <v>0</v>
      </c>
      <c r="CT6" s="424">
        <v>0</v>
      </c>
      <c r="CU6" s="424">
        <v>0</v>
      </c>
      <c r="CV6" s="424">
        <v>0</v>
      </c>
      <c r="CW6" s="424">
        <v>0</v>
      </c>
      <c r="CX6" s="424">
        <v>0</v>
      </c>
      <c r="CY6" s="424">
        <v>0</v>
      </c>
      <c r="CZ6" s="420" t="e">
        <f>CY6/(CV6+CW6)</f>
        <v>#DIV/0!</v>
      </c>
      <c r="DA6" s="366"/>
      <c r="DB6" s="432" t="str">
        <f>A6</f>
        <v>1960/1961</v>
      </c>
      <c r="DC6" s="433">
        <v>0</v>
      </c>
      <c r="DD6" s="434">
        <v>0</v>
      </c>
      <c r="DE6" s="433">
        <v>0</v>
      </c>
      <c r="DF6" s="433">
        <v>0</v>
      </c>
      <c r="DG6" s="433">
        <v>0</v>
      </c>
      <c r="DH6" s="433">
        <v>0</v>
      </c>
      <c r="DI6" s="433">
        <v>0</v>
      </c>
      <c r="DJ6" s="433">
        <v>0</v>
      </c>
      <c r="DK6" s="433">
        <v>0</v>
      </c>
      <c r="DL6" s="433">
        <v>0</v>
      </c>
      <c r="DM6" s="433">
        <v>0</v>
      </c>
      <c r="DN6" s="433">
        <v>0</v>
      </c>
      <c r="DO6" s="435" t="e">
        <f>DN6/(DK6+DL6)</f>
        <v>#DIV/0!</v>
      </c>
      <c r="DP6" s="366"/>
      <c r="DQ6" s="445" t="str">
        <f>A6</f>
        <v>1960/1961</v>
      </c>
      <c r="DR6" s="446">
        <v>3.5990000000000002</v>
      </c>
      <c r="DS6" s="447">
        <v>1.1000000000000001</v>
      </c>
      <c r="DT6" s="446">
        <v>3.96</v>
      </c>
      <c r="DU6" s="446">
        <v>1.1919999999999999</v>
      </c>
      <c r="DV6" s="446">
        <v>0</v>
      </c>
      <c r="DW6" s="446">
        <v>5.1520000000000001</v>
      </c>
      <c r="DX6" s="446">
        <v>3.1589999999999998</v>
      </c>
      <c r="DY6" s="446">
        <v>0.13500000000000001</v>
      </c>
      <c r="DZ6" s="446">
        <v>3.294</v>
      </c>
      <c r="EA6" s="446">
        <v>1.0940000000000001</v>
      </c>
      <c r="EB6" s="446">
        <v>5.1520000000000001</v>
      </c>
      <c r="EC6" s="446">
        <v>0.76400000000000001</v>
      </c>
      <c r="ED6" s="448">
        <f>EC6/(DZ6+EA6)</f>
        <v>0.17411121239744759</v>
      </c>
      <c r="EE6" s="366"/>
      <c r="EF6" s="458" t="str">
        <f>A6</f>
        <v>1960/1961</v>
      </c>
      <c r="EG6" s="459">
        <v>13.38</v>
      </c>
      <c r="EH6" s="615">
        <v>0.77</v>
      </c>
      <c r="EI6" s="459">
        <v>10.32</v>
      </c>
      <c r="EJ6" s="459">
        <v>2.4</v>
      </c>
      <c r="EK6" s="459">
        <v>4.3979999999999997</v>
      </c>
      <c r="EL6" s="459">
        <v>17.117999999999999</v>
      </c>
      <c r="EM6" s="459">
        <v>13.718</v>
      </c>
      <c r="EN6" s="459">
        <v>0.5</v>
      </c>
      <c r="EO6" s="459">
        <v>14.218</v>
      </c>
      <c r="EP6" s="459">
        <v>0</v>
      </c>
      <c r="EQ6" s="459">
        <v>17.117999999999999</v>
      </c>
      <c r="ER6" s="459">
        <v>2.9</v>
      </c>
      <c r="ES6" s="938">
        <f>ER6/(EO6+EP6)</f>
        <v>0.20396680264453509</v>
      </c>
      <c r="ET6" s="366"/>
      <c r="EU6" s="470" t="str">
        <f>A6</f>
        <v>1960/1961</v>
      </c>
      <c r="EV6" s="471">
        <v>0</v>
      </c>
      <c r="EW6" s="472">
        <v>0</v>
      </c>
      <c r="EX6" s="471">
        <v>0</v>
      </c>
      <c r="EY6" s="471">
        <v>0</v>
      </c>
      <c r="EZ6" s="471">
        <v>0</v>
      </c>
      <c r="FA6" s="471">
        <v>0</v>
      </c>
      <c r="FB6" s="471">
        <v>0</v>
      </c>
      <c r="FC6" s="471">
        <v>0</v>
      </c>
      <c r="FD6" s="471">
        <v>0</v>
      </c>
      <c r="FE6" s="471">
        <v>0</v>
      </c>
      <c r="FF6" s="471">
        <v>0</v>
      </c>
      <c r="FG6" s="471">
        <v>0</v>
      </c>
      <c r="FH6" s="473" t="e">
        <f>FG6/(FD6+FE6)</f>
        <v>#DIV/0!</v>
      </c>
      <c r="FI6" s="366"/>
      <c r="FJ6" s="376" t="str">
        <f>A6</f>
        <v>1960/1961</v>
      </c>
      <c r="FK6" s="377">
        <v>7.7</v>
      </c>
      <c r="FL6" s="619">
        <v>0.91</v>
      </c>
      <c r="FM6" s="377">
        <v>7</v>
      </c>
      <c r="FN6" s="377">
        <v>0.39500000000000002</v>
      </c>
      <c r="FO6" s="377">
        <v>0.373</v>
      </c>
      <c r="FP6" s="377">
        <v>7.7679999999999998</v>
      </c>
      <c r="FQ6" s="377">
        <v>6.8810000000000002</v>
      </c>
      <c r="FR6" s="377">
        <v>0.129</v>
      </c>
      <c r="FS6" s="377">
        <v>7.01</v>
      </c>
      <c r="FT6" s="377">
        <v>1E-3</v>
      </c>
      <c r="FU6" s="377">
        <v>7.7679999999999998</v>
      </c>
      <c r="FV6" s="377">
        <v>0.75700000000000001</v>
      </c>
      <c r="FW6" s="378">
        <f>FV6/(FS6+FT6)</f>
        <v>0.10797318499500784</v>
      </c>
      <c r="FY6" s="376" t="str">
        <f>A6</f>
        <v>1960/1961</v>
      </c>
      <c r="FZ6" s="377">
        <f>B6-Q6-AF6-AU6-BJ6-BY6-CN6-DC6-DR6-EG6-EV6-FK6</f>
        <v>122.069</v>
      </c>
      <c r="GA6" s="478">
        <f>GB6/FZ6</f>
        <v>0.95583645315354426</v>
      </c>
      <c r="GB6" s="377">
        <f t="shared" ref="GB6:GK21" si="0">D6-S6-AH6-AW6-BL6-CA6-CP6-DE6-DT6-EI6-EX6-FM6</f>
        <v>116.678</v>
      </c>
      <c r="GC6" s="377">
        <f t="shared" si="0"/>
        <v>11.688000000000006</v>
      </c>
      <c r="GD6" s="377">
        <f t="shared" si="0"/>
        <v>21.913999999999994</v>
      </c>
      <c r="GE6" s="377">
        <f t="shared" si="0"/>
        <v>150.27999999999997</v>
      </c>
      <c r="GF6" s="377">
        <f t="shared" si="0"/>
        <v>117.08800000000001</v>
      </c>
      <c r="GG6" s="377">
        <f t="shared" si="0"/>
        <v>16.613</v>
      </c>
      <c r="GH6" s="377">
        <f t="shared" si="0"/>
        <v>133.70100000000002</v>
      </c>
      <c r="GI6" s="377">
        <f t="shared" si="0"/>
        <v>5.8329999999999984</v>
      </c>
      <c r="GJ6" s="377">
        <f t="shared" si="0"/>
        <v>150.27999999999997</v>
      </c>
      <c r="GK6" s="377">
        <f t="shared" si="0"/>
        <v>10.746000000000006</v>
      </c>
      <c r="GL6" s="378">
        <f>GK6/(GH6+GI6)</f>
        <v>7.7013487752089133E-2</v>
      </c>
    </row>
    <row r="7" spans="1:194" s="18" customFormat="1" ht="14.4" x14ac:dyDescent="0.3">
      <c r="A7" s="376" t="s">
        <v>337</v>
      </c>
      <c r="B7" s="377">
        <v>203.458</v>
      </c>
      <c r="C7" s="478">
        <v>1.08</v>
      </c>
      <c r="D7" s="377">
        <v>220.04900000000001</v>
      </c>
      <c r="E7" s="377">
        <v>82.941999999999993</v>
      </c>
      <c r="F7" s="377">
        <v>46.039000000000001</v>
      </c>
      <c r="G7" s="377">
        <v>349.03</v>
      </c>
      <c r="H7" s="377">
        <v>198.95599999999999</v>
      </c>
      <c r="I7" s="377">
        <v>33.274999999999999</v>
      </c>
      <c r="J7" s="377">
        <v>232.23099999999999</v>
      </c>
      <c r="K7" s="377">
        <v>46.948999999999998</v>
      </c>
      <c r="L7" s="377">
        <v>349.03</v>
      </c>
      <c r="M7" s="377">
        <v>69.849999999999994</v>
      </c>
      <c r="N7" s="378">
        <f t="shared" ref="N7:N63" si="1">M7/(J7+K7)</f>
        <v>0.25019700551615442</v>
      </c>
      <c r="O7" s="366"/>
      <c r="P7" s="364" t="str">
        <f t="shared" ref="P7:P63" si="2">A7</f>
        <v>1961/1962</v>
      </c>
      <c r="Q7" s="401">
        <v>20.89</v>
      </c>
      <c r="R7" s="401">
        <v>1.61</v>
      </c>
      <c r="S7" s="401">
        <v>33.557000000000002</v>
      </c>
      <c r="T7" s="401">
        <v>40.878</v>
      </c>
      <c r="U7" s="401">
        <v>0.15</v>
      </c>
      <c r="V7" s="401">
        <v>74.584999999999994</v>
      </c>
      <c r="W7" s="401">
        <v>15.228999999999999</v>
      </c>
      <c r="X7" s="401">
        <v>1.1970000000000001</v>
      </c>
      <c r="Y7" s="401">
        <v>16.425999999999998</v>
      </c>
      <c r="Z7" s="401">
        <v>19.486000000000001</v>
      </c>
      <c r="AA7" s="401">
        <v>74.584999999999994</v>
      </c>
      <c r="AB7" s="401">
        <v>38.673000000000002</v>
      </c>
      <c r="AC7" s="365">
        <f t="shared" ref="AC7:AC63" si="3">AB7/(Y7+Z7)</f>
        <v>1.076882379149031</v>
      </c>
      <c r="AD7" s="366"/>
      <c r="AE7" s="376" t="str">
        <f t="shared" ref="AE7:AE63" si="4">A7</f>
        <v>1961/1962</v>
      </c>
      <c r="AF7" s="405">
        <v>5.9580000000000002</v>
      </c>
      <c r="AG7" s="405">
        <v>1.1299999999999999</v>
      </c>
      <c r="AH7" s="405">
        <v>6.7270000000000003</v>
      </c>
      <c r="AI7" s="405">
        <v>0.98899999999999999</v>
      </c>
      <c r="AJ7" s="405">
        <v>0</v>
      </c>
      <c r="AK7" s="405">
        <v>7.7160000000000002</v>
      </c>
      <c r="AL7" s="405">
        <v>1.4850000000000001</v>
      </c>
      <c r="AM7" s="405">
        <v>0.47399999999999998</v>
      </c>
      <c r="AN7" s="405">
        <v>1.9590000000000001</v>
      </c>
      <c r="AO7" s="405">
        <v>4.95</v>
      </c>
      <c r="AP7" s="405">
        <v>7.7160000000000002</v>
      </c>
      <c r="AQ7" s="405">
        <v>0.80700000000000005</v>
      </c>
      <c r="AR7" s="378">
        <f t="shared" ref="AR7:AR63" si="5">AQ7/(AN7+AO7)</f>
        <v>0.116804168475901</v>
      </c>
      <c r="AS7" s="366"/>
      <c r="AT7" s="385" t="str">
        <f t="shared" ref="AT7:AT63" si="6">A7</f>
        <v>1961/1962</v>
      </c>
      <c r="AU7" s="386">
        <v>10.244999999999999</v>
      </c>
      <c r="AV7" s="605">
        <v>0.75</v>
      </c>
      <c r="AW7" s="386">
        <v>7.7130000000000001</v>
      </c>
      <c r="AX7" s="386">
        <v>16.556000000000001</v>
      </c>
      <c r="AY7" s="386">
        <v>0</v>
      </c>
      <c r="AZ7" s="386">
        <v>24.268999999999998</v>
      </c>
      <c r="BA7" s="386">
        <v>2.68</v>
      </c>
      <c r="BB7" s="386">
        <v>1.202</v>
      </c>
      <c r="BC7" s="386">
        <v>3.8820000000000001</v>
      </c>
      <c r="BD7" s="386">
        <v>9.7439999999999998</v>
      </c>
      <c r="BE7" s="386">
        <v>24.268999999999998</v>
      </c>
      <c r="BF7" s="386">
        <v>10.643000000000001</v>
      </c>
      <c r="BG7" s="387">
        <f t="shared" ref="BG7:BG63" si="7">BF7/(BC7+BD7)</f>
        <v>0.78108028768530757</v>
      </c>
      <c r="BH7" s="366"/>
      <c r="BI7" s="394" t="str">
        <f t="shared" ref="BI7:BI63" si="8">A7</f>
        <v>1961/1962</v>
      </c>
      <c r="BJ7" s="656">
        <v>0</v>
      </c>
      <c r="BK7" s="656">
        <v>0</v>
      </c>
      <c r="BL7" s="656">
        <v>0</v>
      </c>
      <c r="BM7" s="656">
        <v>0</v>
      </c>
      <c r="BN7" s="656">
        <v>0</v>
      </c>
      <c r="BO7" s="656">
        <v>0</v>
      </c>
      <c r="BP7" s="656">
        <v>0</v>
      </c>
      <c r="BQ7" s="656">
        <v>0</v>
      </c>
      <c r="BR7" s="656">
        <v>0</v>
      </c>
      <c r="BS7" s="656">
        <v>0</v>
      </c>
      <c r="BT7" s="656">
        <v>0</v>
      </c>
      <c r="BU7" s="656">
        <v>0</v>
      </c>
      <c r="BV7" s="395" t="e">
        <f t="shared" ref="BV7:BV63" si="9">BU7/(BR7+BS7)</f>
        <v>#DIV/0!</v>
      </c>
      <c r="BW7" s="366"/>
      <c r="BX7" s="385" t="str">
        <f t="shared" ref="BX7:BX63" si="10">A7</f>
        <v>1961/1962</v>
      </c>
      <c r="BY7" s="953">
        <v>17.934000000000001</v>
      </c>
      <c r="BZ7" s="953">
        <v>1.96</v>
      </c>
      <c r="CA7" s="953">
        <v>35.133000000000003</v>
      </c>
      <c r="CB7" s="953">
        <v>9.2590000000000003</v>
      </c>
      <c r="CC7" s="953">
        <v>14.941000000000001</v>
      </c>
      <c r="CD7" s="953">
        <v>59.332999999999998</v>
      </c>
      <c r="CE7" s="953">
        <v>37.759</v>
      </c>
      <c r="CF7" s="953">
        <v>8.9420000000000002</v>
      </c>
      <c r="CG7" s="953">
        <v>46.701000000000001</v>
      </c>
      <c r="CH7" s="953">
        <v>3.8359999999999999</v>
      </c>
      <c r="CI7" s="953">
        <v>59.332999999999998</v>
      </c>
      <c r="CJ7" s="953">
        <v>8.7959999999999994</v>
      </c>
      <c r="CK7" s="387">
        <f t="shared" ref="CK7:CK63" si="11">CJ7/(CG7+CH7)</f>
        <v>0.17405069553000771</v>
      </c>
      <c r="CL7" s="366"/>
      <c r="CM7" s="419" t="str">
        <f t="shared" ref="CM7:CM63" si="12">A7</f>
        <v>1961/1962</v>
      </c>
      <c r="CN7" s="424">
        <v>0</v>
      </c>
      <c r="CO7" s="425">
        <v>0</v>
      </c>
      <c r="CP7" s="424">
        <v>0</v>
      </c>
      <c r="CQ7" s="424">
        <v>0</v>
      </c>
      <c r="CR7" s="424">
        <v>0</v>
      </c>
      <c r="CS7" s="424">
        <v>0</v>
      </c>
      <c r="CT7" s="424">
        <v>0</v>
      </c>
      <c r="CU7" s="424">
        <v>0</v>
      </c>
      <c r="CV7" s="424">
        <v>0</v>
      </c>
      <c r="CW7" s="424">
        <v>0</v>
      </c>
      <c r="CX7" s="424">
        <v>0</v>
      </c>
      <c r="CY7" s="424">
        <v>0</v>
      </c>
      <c r="CZ7" s="420" t="e">
        <f t="shared" ref="CZ7:CZ63" si="13">CY7/(CV7+CW7)</f>
        <v>#DIV/0!</v>
      </c>
      <c r="DA7" s="366"/>
      <c r="DB7" s="432" t="str">
        <f t="shared" ref="DB7:DB63" si="14">A7</f>
        <v>1961/1962</v>
      </c>
      <c r="DC7" s="433">
        <v>0</v>
      </c>
      <c r="DD7" s="434">
        <v>0</v>
      </c>
      <c r="DE7" s="433">
        <v>0</v>
      </c>
      <c r="DF7" s="433">
        <v>0</v>
      </c>
      <c r="DG7" s="433">
        <v>0</v>
      </c>
      <c r="DH7" s="433">
        <v>0</v>
      </c>
      <c r="DI7" s="433">
        <v>0</v>
      </c>
      <c r="DJ7" s="433">
        <v>0</v>
      </c>
      <c r="DK7" s="433">
        <v>0</v>
      </c>
      <c r="DL7" s="433">
        <v>0</v>
      </c>
      <c r="DM7" s="433">
        <v>0</v>
      </c>
      <c r="DN7" s="433">
        <v>0</v>
      </c>
      <c r="DO7" s="435" t="e">
        <f t="shared" ref="DO7:DO63" si="15">DN7/(DK7+DL7)</f>
        <v>#DIV/0!</v>
      </c>
      <c r="DP7" s="366"/>
      <c r="DQ7" s="445" t="str">
        <f t="shared" ref="DQ7:DQ63" si="16">A7</f>
        <v>1961/1962</v>
      </c>
      <c r="DR7" s="446">
        <v>4.4210000000000003</v>
      </c>
      <c r="DS7" s="447">
        <v>1.3</v>
      </c>
      <c r="DT7" s="446">
        <v>5.7249999999999996</v>
      </c>
      <c r="DU7" s="446">
        <v>0.76400000000000001</v>
      </c>
      <c r="DV7" s="446">
        <v>0</v>
      </c>
      <c r="DW7" s="446">
        <v>6.4889999999999999</v>
      </c>
      <c r="DX7" s="446">
        <v>3.395</v>
      </c>
      <c r="DY7" s="446">
        <v>0.13400000000000001</v>
      </c>
      <c r="DZ7" s="446">
        <v>3.5289999999999999</v>
      </c>
      <c r="EA7" s="446">
        <v>2.7170000000000001</v>
      </c>
      <c r="EB7" s="446">
        <v>6.4889999999999999</v>
      </c>
      <c r="EC7" s="446">
        <v>0.24299999999999999</v>
      </c>
      <c r="ED7" s="448">
        <f t="shared" ref="ED7:ED63" si="17">EC7/(DZ7+EA7)</f>
        <v>3.8904899135446681E-2</v>
      </c>
      <c r="EE7" s="366"/>
      <c r="EF7" s="458" t="str">
        <f t="shared" ref="EF7:EF63" si="18">A7</f>
        <v>1961/1962</v>
      </c>
      <c r="EG7" s="459">
        <v>12.927</v>
      </c>
      <c r="EH7" s="615">
        <v>0.85</v>
      </c>
      <c r="EI7" s="459">
        <v>10.994999999999999</v>
      </c>
      <c r="EJ7" s="459">
        <v>2.9</v>
      </c>
      <c r="EK7" s="459">
        <v>2.798</v>
      </c>
      <c r="EL7" s="459">
        <v>16.693000000000001</v>
      </c>
      <c r="EM7" s="459">
        <v>13.393000000000001</v>
      </c>
      <c r="EN7" s="459">
        <v>0.5</v>
      </c>
      <c r="EO7" s="459">
        <v>13.893000000000001</v>
      </c>
      <c r="EP7" s="459">
        <v>0</v>
      </c>
      <c r="EQ7" s="459">
        <v>16.693000000000001</v>
      </c>
      <c r="ER7" s="459">
        <v>2.8</v>
      </c>
      <c r="ES7" s="938">
        <f t="shared" ref="ES7:ES63" si="19">ER7/(EO7+EP7)</f>
        <v>0.20154034405815877</v>
      </c>
      <c r="ET7" s="366"/>
      <c r="EU7" s="470" t="str">
        <f t="shared" ref="EU7:EU63" si="20">A7</f>
        <v>1961/1962</v>
      </c>
      <c r="EV7" s="471">
        <v>0</v>
      </c>
      <c r="EW7" s="472">
        <v>0</v>
      </c>
      <c r="EX7" s="471">
        <v>0</v>
      </c>
      <c r="EY7" s="471">
        <v>0</v>
      </c>
      <c r="EZ7" s="471">
        <v>0</v>
      </c>
      <c r="FA7" s="471">
        <v>0</v>
      </c>
      <c r="FB7" s="471">
        <v>0</v>
      </c>
      <c r="FC7" s="471">
        <v>0</v>
      </c>
      <c r="FD7" s="471">
        <v>0</v>
      </c>
      <c r="FE7" s="471">
        <v>0</v>
      </c>
      <c r="FF7" s="471">
        <v>0</v>
      </c>
      <c r="FG7" s="471">
        <v>0</v>
      </c>
      <c r="FH7" s="473" t="e">
        <f t="shared" ref="FH7:FH63" si="21">FG7/(FD7+FE7)</f>
        <v>#DIV/0!</v>
      </c>
      <c r="FI7" s="366"/>
      <c r="FJ7" s="376" t="str">
        <f t="shared" ref="FJ7:FJ63" si="22">A7</f>
        <v>1961/1962</v>
      </c>
      <c r="FK7" s="377">
        <v>7.7169999999999996</v>
      </c>
      <c r="FL7" s="619">
        <v>0.82</v>
      </c>
      <c r="FM7" s="377">
        <v>6.3360000000000003</v>
      </c>
      <c r="FN7" s="377">
        <v>0.75700000000000001</v>
      </c>
      <c r="FO7" s="377">
        <v>1.2869999999999999</v>
      </c>
      <c r="FP7" s="377">
        <v>8.3800000000000008</v>
      </c>
      <c r="FQ7" s="377">
        <v>7.4669999999999996</v>
      </c>
      <c r="FR7" s="377">
        <v>0.05</v>
      </c>
      <c r="FS7" s="377">
        <v>7.5170000000000003</v>
      </c>
      <c r="FT7" s="377">
        <v>1E-3</v>
      </c>
      <c r="FU7" s="377">
        <v>8.3800000000000008</v>
      </c>
      <c r="FV7" s="377">
        <v>0.86199999999999999</v>
      </c>
      <c r="FW7" s="378">
        <f t="shared" ref="FW7:FW63" si="23">FV7/(FS7+FT7)</f>
        <v>0.114658153764299</v>
      </c>
      <c r="FY7" s="376" t="str">
        <f t="shared" ref="FY7:FY63" si="24">A7</f>
        <v>1961/1962</v>
      </c>
      <c r="FZ7" s="377">
        <f t="shared" ref="FZ7:FZ58" si="25">B7-Q7-AF7-AU7-BJ7-BY7-CN7-DC7-DR7-EG7-EV7-FK7</f>
        <v>123.366</v>
      </c>
      <c r="GA7" s="478">
        <f t="shared" ref="GA7:GA58" si="26">GB7/FZ7</f>
        <v>0.9229690514404294</v>
      </c>
      <c r="GB7" s="377">
        <f t="shared" si="0"/>
        <v>113.86300000000001</v>
      </c>
      <c r="GC7" s="377">
        <f t="shared" si="0"/>
        <v>10.838999999999995</v>
      </c>
      <c r="GD7" s="377">
        <f t="shared" si="0"/>
        <v>26.863</v>
      </c>
      <c r="GE7" s="377">
        <f t="shared" si="0"/>
        <v>151.56499999999997</v>
      </c>
      <c r="GF7" s="377">
        <f t="shared" si="0"/>
        <v>117.54799999999993</v>
      </c>
      <c r="GG7" s="377">
        <f t="shared" si="0"/>
        <v>20.775999999999993</v>
      </c>
      <c r="GH7" s="377">
        <f t="shared" si="0"/>
        <v>138.32400000000001</v>
      </c>
      <c r="GI7" s="377">
        <f t="shared" si="0"/>
        <v>6.2149999999999972</v>
      </c>
      <c r="GJ7" s="377">
        <f t="shared" si="0"/>
        <v>151.56499999999997</v>
      </c>
      <c r="GK7" s="377">
        <f t="shared" si="0"/>
        <v>7.0259999999999936</v>
      </c>
      <c r="GL7" s="378">
        <f t="shared" ref="GL7:GL63" si="27">GK7/(GH7+GI7)</f>
        <v>4.8609717792429674E-2</v>
      </c>
    </row>
    <row r="8" spans="1:194" s="18" customFormat="1" ht="14.4" x14ac:dyDescent="0.3">
      <c r="A8" s="376" t="s">
        <v>338</v>
      </c>
      <c r="B8" s="377">
        <v>206.87799999999999</v>
      </c>
      <c r="C8" s="478">
        <v>1.19</v>
      </c>
      <c r="D8" s="377">
        <v>246.78</v>
      </c>
      <c r="E8" s="377">
        <v>69.849999999999994</v>
      </c>
      <c r="F8" s="377">
        <v>43.167999999999999</v>
      </c>
      <c r="G8" s="377">
        <v>359.798</v>
      </c>
      <c r="H8" s="377">
        <v>207.767</v>
      </c>
      <c r="I8" s="377">
        <v>29.957999999999998</v>
      </c>
      <c r="J8" s="377">
        <v>237.72499999999999</v>
      </c>
      <c r="K8" s="377">
        <v>46.226999999999997</v>
      </c>
      <c r="L8" s="377">
        <v>359.798</v>
      </c>
      <c r="M8" s="377">
        <v>75.846000000000004</v>
      </c>
      <c r="N8" s="378">
        <f t="shared" si="1"/>
        <v>0.26710852538457208</v>
      </c>
      <c r="O8" s="366"/>
      <c r="P8" s="364" t="str">
        <f t="shared" si="2"/>
        <v>1962/1963</v>
      </c>
      <c r="Q8" s="401">
        <v>17.692</v>
      </c>
      <c r="R8" s="401">
        <v>1.68</v>
      </c>
      <c r="S8" s="401">
        <v>29.719000000000001</v>
      </c>
      <c r="T8" s="401">
        <v>38.673000000000002</v>
      </c>
      <c r="U8" s="401">
        <v>0.14000000000000001</v>
      </c>
      <c r="V8" s="401">
        <v>68.531999999999996</v>
      </c>
      <c r="W8" s="401">
        <v>15.353</v>
      </c>
      <c r="X8" s="401">
        <v>0.95199999999999996</v>
      </c>
      <c r="Y8" s="401">
        <v>16.305</v>
      </c>
      <c r="Z8" s="401">
        <v>17.663</v>
      </c>
      <c r="AA8" s="401">
        <v>68.531999999999996</v>
      </c>
      <c r="AB8" s="401">
        <v>34.564</v>
      </c>
      <c r="AC8" s="365">
        <f t="shared" si="3"/>
        <v>1.0175459255770136</v>
      </c>
      <c r="AD8" s="366"/>
      <c r="AE8" s="376" t="str">
        <f t="shared" si="4"/>
        <v>1962/1963</v>
      </c>
      <c r="AF8" s="405">
        <v>6.665</v>
      </c>
      <c r="AG8" s="405">
        <v>1.25</v>
      </c>
      <c r="AH8" s="405">
        <v>8.3529999999999998</v>
      </c>
      <c r="AI8" s="405">
        <v>0.80700000000000005</v>
      </c>
      <c r="AJ8" s="405">
        <v>0</v>
      </c>
      <c r="AK8" s="405">
        <v>9.16</v>
      </c>
      <c r="AL8" s="405">
        <v>1.6479999999999999</v>
      </c>
      <c r="AM8" s="405">
        <v>0.40500000000000003</v>
      </c>
      <c r="AN8" s="405">
        <v>2.0529999999999999</v>
      </c>
      <c r="AO8" s="405">
        <v>6.1479999999999997</v>
      </c>
      <c r="AP8" s="405">
        <v>9.16</v>
      </c>
      <c r="AQ8" s="405">
        <v>0.95899999999999996</v>
      </c>
      <c r="AR8" s="378">
        <f t="shared" si="5"/>
        <v>0.1169369589074503</v>
      </c>
      <c r="AS8" s="366"/>
      <c r="AT8" s="385" t="str">
        <f t="shared" si="6"/>
        <v>1962/1963</v>
      </c>
      <c r="AU8" s="386">
        <v>10.852</v>
      </c>
      <c r="AV8" s="605">
        <v>1.42</v>
      </c>
      <c r="AW8" s="386">
        <v>15.391999999999999</v>
      </c>
      <c r="AX8" s="386">
        <v>10.643000000000001</v>
      </c>
      <c r="AY8" s="386">
        <v>0</v>
      </c>
      <c r="AZ8" s="386">
        <v>26.035</v>
      </c>
      <c r="BA8" s="386">
        <v>2.5529999999999999</v>
      </c>
      <c r="BB8" s="386">
        <v>1.2030000000000001</v>
      </c>
      <c r="BC8" s="386">
        <v>3.7559999999999998</v>
      </c>
      <c r="BD8" s="386">
        <v>9.0180000000000007</v>
      </c>
      <c r="BE8" s="386">
        <v>26.035</v>
      </c>
      <c r="BF8" s="386">
        <v>13.260999999999999</v>
      </c>
      <c r="BG8" s="387">
        <f t="shared" si="7"/>
        <v>1.0381243150148738</v>
      </c>
      <c r="BH8" s="366"/>
      <c r="BI8" s="394" t="str">
        <f t="shared" si="8"/>
        <v>1962/1963</v>
      </c>
      <c r="BJ8" s="656">
        <v>0</v>
      </c>
      <c r="BK8" s="656">
        <v>0</v>
      </c>
      <c r="BL8" s="656">
        <v>0</v>
      </c>
      <c r="BM8" s="656">
        <v>0</v>
      </c>
      <c r="BN8" s="656">
        <v>0</v>
      </c>
      <c r="BO8" s="656">
        <v>0</v>
      </c>
      <c r="BP8" s="656">
        <v>0</v>
      </c>
      <c r="BQ8" s="656">
        <v>0</v>
      </c>
      <c r="BR8" s="656">
        <v>0</v>
      </c>
      <c r="BS8" s="656">
        <v>0</v>
      </c>
      <c r="BT8" s="656">
        <v>0</v>
      </c>
      <c r="BU8" s="656">
        <v>0</v>
      </c>
      <c r="BV8" s="395" t="e">
        <f t="shared" si="9"/>
        <v>#DIV/0!</v>
      </c>
      <c r="BW8" s="366"/>
      <c r="BX8" s="385" t="str">
        <f t="shared" si="10"/>
        <v>1962/1963</v>
      </c>
      <c r="BY8" s="953">
        <v>19.449000000000002</v>
      </c>
      <c r="BZ8" s="953">
        <v>2.33</v>
      </c>
      <c r="CA8" s="953">
        <v>45.216000000000001</v>
      </c>
      <c r="CB8" s="953">
        <v>8.7959999999999994</v>
      </c>
      <c r="CC8" s="953">
        <v>10.802</v>
      </c>
      <c r="CD8" s="953">
        <v>64.813999999999993</v>
      </c>
      <c r="CE8" s="953">
        <v>38.841999999999999</v>
      </c>
      <c r="CF8" s="953">
        <v>10.039</v>
      </c>
      <c r="CG8" s="953">
        <v>48.881</v>
      </c>
      <c r="CH8" s="953">
        <v>4.5819999999999999</v>
      </c>
      <c r="CI8" s="953">
        <v>64.813999999999993</v>
      </c>
      <c r="CJ8" s="953">
        <v>11.351000000000001</v>
      </c>
      <c r="CK8" s="387">
        <f t="shared" si="11"/>
        <v>0.2123150590127752</v>
      </c>
      <c r="CL8" s="366"/>
      <c r="CM8" s="419" t="str">
        <f t="shared" si="12"/>
        <v>1962/1963</v>
      </c>
      <c r="CN8" s="424">
        <v>0</v>
      </c>
      <c r="CO8" s="425">
        <v>0</v>
      </c>
      <c r="CP8" s="424">
        <v>0</v>
      </c>
      <c r="CQ8" s="424">
        <v>0</v>
      </c>
      <c r="CR8" s="424">
        <v>0</v>
      </c>
      <c r="CS8" s="424">
        <v>0</v>
      </c>
      <c r="CT8" s="424">
        <v>0</v>
      </c>
      <c r="CU8" s="424">
        <v>0</v>
      </c>
      <c r="CV8" s="424">
        <v>0</v>
      </c>
      <c r="CW8" s="424">
        <v>0</v>
      </c>
      <c r="CX8" s="424">
        <v>0</v>
      </c>
      <c r="CY8" s="424">
        <v>0</v>
      </c>
      <c r="CZ8" s="420" t="e">
        <f t="shared" si="13"/>
        <v>#DIV/0!</v>
      </c>
      <c r="DA8" s="366"/>
      <c r="DB8" s="432" t="str">
        <f t="shared" si="14"/>
        <v>1962/1963</v>
      </c>
      <c r="DC8" s="433">
        <v>0</v>
      </c>
      <c r="DD8" s="434">
        <v>0</v>
      </c>
      <c r="DE8" s="433">
        <v>0</v>
      </c>
      <c r="DF8" s="433">
        <v>0</v>
      </c>
      <c r="DG8" s="433">
        <v>0</v>
      </c>
      <c r="DH8" s="433">
        <v>0</v>
      </c>
      <c r="DI8" s="433">
        <v>0</v>
      </c>
      <c r="DJ8" s="433">
        <v>0</v>
      </c>
      <c r="DK8" s="433">
        <v>0</v>
      </c>
      <c r="DL8" s="433">
        <v>0</v>
      </c>
      <c r="DM8" s="433">
        <v>0</v>
      </c>
      <c r="DN8" s="433">
        <v>0</v>
      </c>
      <c r="DO8" s="435" t="e">
        <f t="shared" si="15"/>
        <v>#DIV/0!</v>
      </c>
      <c r="DP8" s="366"/>
      <c r="DQ8" s="445" t="str">
        <f t="shared" si="16"/>
        <v>1962/1963</v>
      </c>
      <c r="DR8" s="446">
        <v>3.7450000000000001</v>
      </c>
      <c r="DS8" s="447">
        <v>1.52</v>
      </c>
      <c r="DT8" s="446">
        <v>5.7</v>
      </c>
      <c r="DU8" s="446">
        <v>0.24299999999999999</v>
      </c>
      <c r="DV8" s="446">
        <v>0</v>
      </c>
      <c r="DW8" s="446">
        <v>5.9429999999999996</v>
      </c>
      <c r="DX8" s="446">
        <v>3.5049999999999999</v>
      </c>
      <c r="DY8" s="446">
        <v>0.13800000000000001</v>
      </c>
      <c r="DZ8" s="446">
        <v>3.6429999999999998</v>
      </c>
      <c r="EA8" s="446">
        <v>1.796</v>
      </c>
      <c r="EB8" s="446">
        <v>5.9429999999999996</v>
      </c>
      <c r="EC8" s="446">
        <v>0.504</v>
      </c>
      <c r="ED8" s="448">
        <f t="shared" si="17"/>
        <v>9.2664092664092659E-2</v>
      </c>
      <c r="EE8" s="366"/>
      <c r="EF8" s="458" t="str">
        <f t="shared" si="18"/>
        <v>1962/1963</v>
      </c>
      <c r="EG8" s="459">
        <v>13.57</v>
      </c>
      <c r="EH8" s="615">
        <v>0.89</v>
      </c>
      <c r="EI8" s="459">
        <v>12.076000000000001</v>
      </c>
      <c r="EJ8" s="459">
        <v>2.8</v>
      </c>
      <c r="EK8" s="459">
        <v>3.5459999999999998</v>
      </c>
      <c r="EL8" s="459">
        <v>18.422000000000001</v>
      </c>
      <c r="EM8" s="459">
        <v>14.222</v>
      </c>
      <c r="EN8" s="459">
        <v>0.6</v>
      </c>
      <c r="EO8" s="459">
        <v>14.821999999999999</v>
      </c>
      <c r="EP8" s="459">
        <v>0</v>
      </c>
      <c r="EQ8" s="459">
        <v>18.422000000000001</v>
      </c>
      <c r="ER8" s="459">
        <v>3.6</v>
      </c>
      <c r="ES8" s="938">
        <f t="shared" si="19"/>
        <v>0.24288220213196601</v>
      </c>
      <c r="ET8" s="366"/>
      <c r="EU8" s="470" t="str">
        <f t="shared" si="20"/>
        <v>1962/1963</v>
      </c>
      <c r="EV8" s="471">
        <v>0</v>
      </c>
      <c r="EW8" s="472">
        <v>0</v>
      </c>
      <c r="EX8" s="471">
        <v>0</v>
      </c>
      <c r="EY8" s="471">
        <v>0</v>
      </c>
      <c r="EZ8" s="471">
        <v>0</v>
      </c>
      <c r="FA8" s="471">
        <v>0</v>
      </c>
      <c r="FB8" s="471">
        <v>0</v>
      </c>
      <c r="FC8" s="471">
        <v>0</v>
      </c>
      <c r="FD8" s="471">
        <v>0</v>
      </c>
      <c r="FE8" s="471">
        <v>0</v>
      </c>
      <c r="FF8" s="471">
        <v>0</v>
      </c>
      <c r="FG8" s="471">
        <v>0</v>
      </c>
      <c r="FH8" s="473" t="e">
        <f t="shared" si="21"/>
        <v>#DIV/0!</v>
      </c>
      <c r="FI8" s="366"/>
      <c r="FJ8" s="376" t="str">
        <f t="shared" si="22"/>
        <v>1962/1963</v>
      </c>
      <c r="FK8" s="377">
        <v>7.8</v>
      </c>
      <c r="FL8" s="619">
        <v>0.87</v>
      </c>
      <c r="FM8" s="377">
        <v>6.8040000000000003</v>
      </c>
      <c r="FN8" s="377">
        <v>0.86199999999999999</v>
      </c>
      <c r="FO8" s="377">
        <v>0.58299999999999996</v>
      </c>
      <c r="FP8" s="377">
        <v>8.2490000000000006</v>
      </c>
      <c r="FQ8" s="377">
        <v>7.1950000000000003</v>
      </c>
      <c r="FR8" s="377">
        <v>0.15</v>
      </c>
      <c r="FS8" s="377">
        <v>7.3449999999999998</v>
      </c>
      <c r="FT8" s="377">
        <v>0</v>
      </c>
      <c r="FU8" s="377">
        <v>8.2490000000000006</v>
      </c>
      <c r="FV8" s="377">
        <v>0.90400000000000003</v>
      </c>
      <c r="FW8" s="378">
        <f t="shared" si="23"/>
        <v>0.12307692307692308</v>
      </c>
      <c r="FY8" s="376" t="str">
        <f t="shared" si="24"/>
        <v>1962/1963</v>
      </c>
      <c r="FZ8" s="377">
        <f t="shared" si="25"/>
        <v>127.10499999999998</v>
      </c>
      <c r="GA8" s="478">
        <f t="shared" si="26"/>
        <v>0.97179497266039916</v>
      </c>
      <c r="GB8" s="377">
        <f t="shared" si="0"/>
        <v>123.52000000000001</v>
      </c>
      <c r="GC8" s="377">
        <f t="shared" si="0"/>
        <v>7.0259999999999936</v>
      </c>
      <c r="GD8" s="377">
        <f t="shared" si="0"/>
        <v>28.097000000000001</v>
      </c>
      <c r="GE8" s="377">
        <f t="shared" si="0"/>
        <v>158.64299999999997</v>
      </c>
      <c r="GF8" s="377">
        <f t="shared" si="0"/>
        <v>124.44899999999998</v>
      </c>
      <c r="GG8" s="377">
        <f t="shared" si="0"/>
        <v>16.471</v>
      </c>
      <c r="GH8" s="377">
        <f t="shared" si="0"/>
        <v>140.91999999999999</v>
      </c>
      <c r="GI8" s="377">
        <f t="shared" si="0"/>
        <v>7.0199999999999951</v>
      </c>
      <c r="GJ8" s="377">
        <f t="shared" si="0"/>
        <v>158.64299999999997</v>
      </c>
      <c r="GK8" s="377">
        <f t="shared" si="0"/>
        <v>10.703000000000001</v>
      </c>
      <c r="GL8" s="378">
        <f t="shared" si="27"/>
        <v>7.234689739083415E-2</v>
      </c>
    </row>
    <row r="9" spans="1:194" s="18" customFormat="1" ht="14.4" x14ac:dyDescent="0.3">
      <c r="A9" s="376" t="s">
        <v>339</v>
      </c>
      <c r="B9" s="377">
        <v>206.30699999999999</v>
      </c>
      <c r="C9" s="478">
        <v>1.1200000000000001</v>
      </c>
      <c r="D9" s="377">
        <v>230.387</v>
      </c>
      <c r="E9" s="377">
        <v>75.846000000000004</v>
      </c>
      <c r="F9" s="377">
        <v>56.640999999999998</v>
      </c>
      <c r="G9" s="377">
        <v>362.87400000000002</v>
      </c>
      <c r="H9" s="377">
        <v>210.636</v>
      </c>
      <c r="I9" s="377">
        <v>23.646000000000001</v>
      </c>
      <c r="J9" s="377">
        <v>234.28200000000001</v>
      </c>
      <c r="K9" s="377">
        <v>58.265000000000001</v>
      </c>
      <c r="L9" s="377">
        <v>362.87400000000002</v>
      </c>
      <c r="M9" s="377">
        <v>70.326999999999998</v>
      </c>
      <c r="N9" s="378">
        <f t="shared" si="1"/>
        <v>0.24039556037149584</v>
      </c>
      <c r="O9" s="366"/>
      <c r="P9" s="364" t="str">
        <f t="shared" si="2"/>
        <v>1963/1964</v>
      </c>
      <c r="Q9" s="401">
        <v>18.420999999999999</v>
      </c>
      <c r="R9" s="401">
        <v>1.7</v>
      </c>
      <c r="S9" s="401">
        <v>31.216000000000001</v>
      </c>
      <c r="T9" s="401">
        <v>34.564</v>
      </c>
      <c r="U9" s="401">
        <v>0.111</v>
      </c>
      <c r="V9" s="401">
        <v>65.891000000000005</v>
      </c>
      <c r="W9" s="401">
        <v>15.053000000000001</v>
      </c>
      <c r="X9" s="401">
        <v>0.76200000000000001</v>
      </c>
      <c r="Y9" s="401">
        <v>15.815</v>
      </c>
      <c r="Z9" s="401">
        <v>23.024000000000001</v>
      </c>
      <c r="AA9" s="401">
        <v>65.891000000000005</v>
      </c>
      <c r="AB9" s="401">
        <v>27.052</v>
      </c>
      <c r="AC9" s="365">
        <f t="shared" si="3"/>
        <v>0.69651638816653361</v>
      </c>
      <c r="AD9" s="366"/>
      <c r="AE9" s="376" t="str">
        <f t="shared" si="4"/>
        <v>1963/1964</v>
      </c>
      <c r="AF9" s="405">
        <v>6.6680000000000001</v>
      </c>
      <c r="AG9" s="405">
        <v>1.34</v>
      </c>
      <c r="AH9" s="405">
        <v>8.9250000000000007</v>
      </c>
      <c r="AI9" s="405">
        <v>0.95899999999999996</v>
      </c>
      <c r="AJ9" s="405">
        <v>0</v>
      </c>
      <c r="AK9" s="405">
        <v>9.8840000000000003</v>
      </c>
      <c r="AL9" s="405">
        <v>1.599</v>
      </c>
      <c r="AM9" s="405">
        <v>0.41899999999999998</v>
      </c>
      <c r="AN9" s="405">
        <v>2.0179999999999998</v>
      </c>
      <c r="AO9" s="405">
        <v>6.9859999999999998</v>
      </c>
      <c r="AP9" s="405">
        <v>9.8840000000000003</v>
      </c>
      <c r="AQ9" s="405">
        <v>0.88</v>
      </c>
      <c r="AR9" s="378">
        <f t="shared" si="5"/>
        <v>9.773434029320302E-2</v>
      </c>
      <c r="AS9" s="366"/>
      <c r="AT9" s="385" t="str">
        <f t="shared" si="6"/>
        <v>1963/1964</v>
      </c>
      <c r="AU9" s="386">
        <v>11.157</v>
      </c>
      <c r="AV9" s="605">
        <v>1.77</v>
      </c>
      <c r="AW9" s="386">
        <v>19.690000000000001</v>
      </c>
      <c r="AX9" s="386">
        <v>13.260999999999999</v>
      </c>
      <c r="AY9" s="386">
        <v>0</v>
      </c>
      <c r="AZ9" s="386">
        <v>32.951000000000001</v>
      </c>
      <c r="BA9" s="386">
        <v>2.8029999999999999</v>
      </c>
      <c r="BB9" s="386">
        <v>1.4630000000000001</v>
      </c>
      <c r="BC9" s="386">
        <v>4.266</v>
      </c>
      <c r="BD9" s="386">
        <v>16.181000000000001</v>
      </c>
      <c r="BE9" s="386">
        <v>32.951000000000001</v>
      </c>
      <c r="BF9" s="386">
        <v>12.504</v>
      </c>
      <c r="BG9" s="387">
        <f t="shared" si="7"/>
        <v>0.61153225412040879</v>
      </c>
      <c r="BH9" s="366"/>
      <c r="BI9" s="394" t="str">
        <f t="shared" si="8"/>
        <v>1963/1964</v>
      </c>
      <c r="BJ9" s="656">
        <v>0</v>
      </c>
      <c r="BK9" s="656">
        <v>0</v>
      </c>
      <c r="BL9" s="656">
        <v>0</v>
      </c>
      <c r="BM9" s="656">
        <v>0</v>
      </c>
      <c r="BN9" s="656">
        <v>0</v>
      </c>
      <c r="BO9" s="656">
        <v>0</v>
      </c>
      <c r="BP9" s="656">
        <v>0</v>
      </c>
      <c r="BQ9" s="656">
        <v>0</v>
      </c>
      <c r="BR9" s="656">
        <v>0</v>
      </c>
      <c r="BS9" s="656">
        <v>0</v>
      </c>
      <c r="BT9" s="656">
        <v>0</v>
      </c>
      <c r="BU9" s="656">
        <v>0</v>
      </c>
      <c r="BV9" s="395" t="e">
        <f t="shared" si="9"/>
        <v>#DIV/0!</v>
      </c>
      <c r="BW9" s="366"/>
      <c r="BX9" s="385" t="str">
        <f t="shared" si="10"/>
        <v>1963/1964</v>
      </c>
      <c r="BY9" s="953">
        <v>18.21</v>
      </c>
      <c r="BZ9" s="953">
        <v>2.11</v>
      </c>
      <c r="CA9" s="953">
        <v>38.354999999999997</v>
      </c>
      <c r="CB9" s="953">
        <v>11.351000000000001</v>
      </c>
      <c r="CC9" s="953">
        <v>11.55</v>
      </c>
      <c r="CD9" s="953">
        <v>61.256</v>
      </c>
      <c r="CE9" s="953">
        <v>38.097999999999999</v>
      </c>
      <c r="CF9" s="953">
        <v>9.2859999999999996</v>
      </c>
      <c r="CG9" s="953">
        <v>47.384</v>
      </c>
      <c r="CH9" s="953">
        <v>4.7329999999999997</v>
      </c>
      <c r="CI9" s="953">
        <v>61.256</v>
      </c>
      <c r="CJ9" s="953">
        <v>9.1389999999999993</v>
      </c>
      <c r="CK9" s="387">
        <f t="shared" si="11"/>
        <v>0.17535545023696683</v>
      </c>
      <c r="CL9" s="366"/>
      <c r="CM9" s="419" t="str">
        <f t="shared" si="12"/>
        <v>1963/1964</v>
      </c>
      <c r="CN9" s="424">
        <v>0</v>
      </c>
      <c r="CO9" s="425">
        <v>0</v>
      </c>
      <c r="CP9" s="424">
        <v>0</v>
      </c>
      <c r="CQ9" s="424">
        <v>0</v>
      </c>
      <c r="CR9" s="424">
        <v>0</v>
      </c>
      <c r="CS9" s="424">
        <v>0</v>
      </c>
      <c r="CT9" s="424">
        <v>0</v>
      </c>
      <c r="CU9" s="424">
        <v>0</v>
      </c>
      <c r="CV9" s="424">
        <v>0</v>
      </c>
      <c r="CW9" s="424">
        <v>0</v>
      </c>
      <c r="CX9" s="424">
        <v>0</v>
      </c>
      <c r="CY9" s="424">
        <v>0</v>
      </c>
      <c r="CZ9" s="420" t="e">
        <f t="shared" si="13"/>
        <v>#DIV/0!</v>
      </c>
      <c r="DA9" s="366"/>
      <c r="DB9" s="432" t="str">
        <f t="shared" si="14"/>
        <v>1963/1964</v>
      </c>
      <c r="DC9" s="433">
        <v>0</v>
      </c>
      <c r="DD9" s="434">
        <v>0</v>
      </c>
      <c r="DE9" s="433">
        <v>0</v>
      </c>
      <c r="DF9" s="433">
        <v>0</v>
      </c>
      <c r="DG9" s="433">
        <v>0</v>
      </c>
      <c r="DH9" s="433">
        <v>0</v>
      </c>
      <c r="DI9" s="433">
        <v>0</v>
      </c>
      <c r="DJ9" s="433">
        <v>0</v>
      </c>
      <c r="DK9" s="433">
        <v>0</v>
      </c>
      <c r="DL9" s="433">
        <v>0</v>
      </c>
      <c r="DM9" s="433">
        <v>0</v>
      </c>
      <c r="DN9" s="433">
        <v>0</v>
      </c>
      <c r="DO9" s="435" t="e">
        <f t="shared" si="15"/>
        <v>#DIV/0!</v>
      </c>
      <c r="DP9" s="366"/>
      <c r="DQ9" s="445" t="str">
        <f t="shared" si="16"/>
        <v>1963/1964</v>
      </c>
      <c r="DR9" s="446">
        <v>5.6760000000000002</v>
      </c>
      <c r="DS9" s="447">
        <v>1.58</v>
      </c>
      <c r="DT9" s="446">
        <v>8.94</v>
      </c>
      <c r="DU9" s="446">
        <v>0.504</v>
      </c>
      <c r="DV9" s="446">
        <v>0</v>
      </c>
      <c r="DW9" s="446">
        <v>9.4440000000000008</v>
      </c>
      <c r="DX9" s="446">
        <v>3.6280000000000001</v>
      </c>
      <c r="DY9" s="446">
        <v>0.14299999999999999</v>
      </c>
      <c r="DZ9" s="446">
        <v>3.7709999999999999</v>
      </c>
      <c r="EA9" s="446">
        <v>3.46</v>
      </c>
      <c r="EB9" s="446">
        <v>9.4440000000000008</v>
      </c>
      <c r="EC9" s="446">
        <v>2.2130000000000001</v>
      </c>
      <c r="ED9" s="448">
        <f t="shared" si="17"/>
        <v>0.30604342414603791</v>
      </c>
      <c r="EE9" s="366"/>
      <c r="EF9" s="458" t="str">
        <f t="shared" si="18"/>
        <v>1963/1964</v>
      </c>
      <c r="EG9" s="459">
        <v>13.59</v>
      </c>
      <c r="EH9" s="615">
        <v>0.79</v>
      </c>
      <c r="EI9" s="459">
        <v>10.779</v>
      </c>
      <c r="EJ9" s="459">
        <v>3.6</v>
      </c>
      <c r="EK9" s="459">
        <v>4.2750000000000004</v>
      </c>
      <c r="EL9" s="459">
        <v>18.654</v>
      </c>
      <c r="EM9" s="459">
        <v>15.454000000000001</v>
      </c>
      <c r="EN9" s="459">
        <v>0.6</v>
      </c>
      <c r="EO9" s="459">
        <v>16.053999999999998</v>
      </c>
      <c r="EP9" s="459">
        <v>0</v>
      </c>
      <c r="EQ9" s="459">
        <v>18.654</v>
      </c>
      <c r="ER9" s="459">
        <v>2.6</v>
      </c>
      <c r="ES9" s="938">
        <f t="shared" si="19"/>
        <v>0.16195340725052948</v>
      </c>
      <c r="ET9" s="366"/>
      <c r="EU9" s="470" t="str">
        <f t="shared" si="20"/>
        <v>1963/1964</v>
      </c>
      <c r="EV9" s="471">
        <v>0</v>
      </c>
      <c r="EW9" s="472">
        <v>0</v>
      </c>
      <c r="EX9" s="471">
        <v>0</v>
      </c>
      <c r="EY9" s="471">
        <v>0</v>
      </c>
      <c r="EZ9" s="471">
        <v>0</v>
      </c>
      <c r="FA9" s="471">
        <v>0</v>
      </c>
      <c r="FB9" s="471">
        <v>0</v>
      </c>
      <c r="FC9" s="471">
        <v>0</v>
      </c>
      <c r="FD9" s="471">
        <v>0</v>
      </c>
      <c r="FE9" s="471">
        <v>0</v>
      </c>
      <c r="FF9" s="471">
        <v>0</v>
      </c>
      <c r="FG9" s="471">
        <v>0</v>
      </c>
      <c r="FH9" s="473" t="e">
        <f t="shared" si="21"/>
        <v>#DIV/0!</v>
      </c>
      <c r="FI9" s="366"/>
      <c r="FJ9" s="376" t="str">
        <f t="shared" si="22"/>
        <v>1963/1964</v>
      </c>
      <c r="FK9" s="377">
        <v>7.85</v>
      </c>
      <c r="FL9" s="619">
        <v>1.01</v>
      </c>
      <c r="FM9" s="377">
        <v>7.8920000000000003</v>
      </c>
      <c r="FN9" s="377">
        <v>0.90400000000000003</v>
      </c>
      <c r="FO9" s="377">
        <v>0.371</v>
      </c>
      <c r="FP9" s="377">
        <v>9.1669999999999998</v>
      </c>
      <c r="FQ9" s="377">
        <v>7.492</v>
      </c>
      <c r="FR9" s="377">
        <v>2E-3</v>
      </c>
      <c r="FS9" s="377">
        <v>7.4939999999999998</v>
      </c>
      <c r="FT9" s="377">
        <v>0</v>
      </c>
      <c r="FU9" s="377">
        <v>9.1669999999999998</v>
      </c>
      <c r="FV9" s="377">
        <v>1.673</v>
      </c>
      <c r="FW9" s="378">
        <f t="shared" si="23"/>
        <v>0.22324526287696825</v>
      </c>
      <c r="FY9" s="376" t="str">
        <f t="shared" si="24"/>
        <v>1963/1964</v>
      </c>
      <c r="FZ9" s="377">
        <f t="shared" si="25"/>
        <v>124.73499999999999</v>
      </c>
      <c r="GA9" s="478">
        <f t="shared" si="26"/>
        <v>0.83849761494368069</v>
      </c>
      <c r="GB9" s="377">
        <f t="shared" si="0"/>
        <v>104.59</v>
      </c>
      <c r="GC9" s="377">
        <f t="shared" si="0"/>
        <v>10.703000000000001</v>
      </c>
      <c r="GD9" s="377">
        <f t="shared" si="0"/>
        <v>40.334000000000003</v>
      </c>
      <c r="GE9" s="377">
        <f t="shared" si="0"/>
        <v>155.62700000000001</v>
      </c>
      <c r="GF9" s="377">
        <f t="shared" si="0"/>
        <v>126.50900000000003</v>
      </c>
      <c r="GG9" s="377">
        <f t="shared" si="0"/>
        <v>10.970999999999998</v>
      </c>
      <c r="GH9" s="377">
        <f t="shared" si="0"/>
        <v>137.48000000000005</v>
      </c>
      <c r="GI9" s="377">
        <f t="shared" si="0"/>
        <v>3.8809999999999985</v>
      </c>
      <c r="GJ9" s="377">
        <f t="shared" si="0"/>
        <v>155.62700000000001</v>
      </c>
      <c r="GK9" s="377">
        <f t="shared" si="0"/>
        <v>14.265999999999998</v>
      </c>
      <c r="GL9" s="378">
        <f t="shared" si="27"/>
        <v>0.10091892388989887</v>
      </c>
    </row>
    <row r="10" spans="1:194" s="18" customFormat="1" ht="14.4" x14ac:dyDescent="0.3">
      <c r="A10" s="376" t="s">
        <v>340</v>
      </c>
      <c r="B10" s="377">
        <v>215.94</v>
      </c>
      <c r="C10" s="478">
        <v>1.23</v>
      </c>
      <c r="D10" s="377">
        <v>264.911</v>
      </c>
      <c r="E10" s="377">
        <v>70.326999999999998</v>
      </c>
      <c r="F10" s="377">
        <v>49.085999999999999</v>
      </c>
      <c r="G10" s="377">
        <v>384.32400000000001</v>
      </c>
      <c r="H10" s="377">
        <v>217.37</v>
      </c>
      <c r="I10" s="377">
        <v>33.606000000000002</v>
      </c>
      <c r="J10" s="377">
        <v>250.976</v>
      </c>
      <c r="K10" s="377">
        <v>54.869</v>
      </c>
      <c r="L10" s="377">
        <v>384.32400000000001</v>
      </c>
      <c r="M10" s="377">
        <v>78.478999999999999</v>
      </c>
      <c r="N10" s="378">
        <f t="shared" si="1"/>
        <v>0.25659729601595577</v>
      </c>
      <c r="O10" s="366"/>
      <c r="P10" s="364" t="str">
        <f t="shared" si="2"/>
        <v>1964/1965</v>
      </c>
      <c r="Q10" s="401">
        <v>20.161999999999999</v>
      </c>
      <c r="R10" s="401">
        <v>1.73</v>
      </c>
      <c r="S10" s="401">
        <v>34.917000000000002</v>
      </c>
      <c r="T10" s="401">
        <v>27.052</v>
      </c>
      <c r="U10" s="401">
        <v>3.6999999999999998E-2</v>
      </c>
      <c r="V10" s="401">
        <v>62.006</v>
      </c>
      <c r="W10" s="401">
        <v>15.766</v>
      </c>
      <c r="X10" s="401">
        <v>1.4970000000000001</v>
      </c>
      <c r="Y10" s="401">
        <v>17.263000000000002</v>
      </c>
      <c r="Z10" s="401">
        <v>19.677</v>
      </c>
      <c r="AA10" s="401">
        <v>62.006</v>
      </c>
      <c r="AB10" s="401">
        <v>25.065999999999999</v>
      </c>
      <c r="AC10" s="365">
        <f t="shared" si="3"/>
        <v>0.67855982674607473</v>
      </c>
      <c r="AD10" s="366"/>
      <c r="AE10" s="376" t="str">
        <f t="shared" si="4"/>
        <v>1964/1965</v>
      </c>
      <c r="AF10" s="405">
        <v>7.2519999999999998</v>
      </c>
      <c r="AG10" s="405">
        <v>1.38</v>
      </c>
      <c r="AH10" s="405">
        <v>10.037000000000001</v>
      </c>
      <c r="AI10" s="405">
        <v>0.88</v>
      </c>
      <c r="AJ10" s="405">
        <v>0</v>
      </c>
      <c r="AK10" s="405">
        <v>10.917</v>
      </c>
      <c r="AL10" s="405">
        <v>1.663</v>
      </c>
      <c r="AM10" s="405">
        <v>0.94399999999999995</v>
      </c>
      <c r="AN10" s="405">
        <v>2.6070000000000002</v>
      </c>
      <c r="AO10" s="405">
        <v>7.3209999999999997</v>
      </c>
      <c r="AP10" s="405">
        <v>10.917</v>
      </c>
      <c r="AQ10" s="405">
        <v>0.98899999999999999</v>
      </c>
      <c r="AR10" s="378">
        <f t="shared" si="5"/>
        <v>9.9617244157937143E-2</v>
      </c>
      <c r="AS10" s="366"/>
      <c r="AT10" s="385" t="str">
        <f t="shared" si="6"/>
        <v>1964/1965</v>
      </c>
      <c r="AU10" s="386">
        <v>12.018000000000001</v>
      </c>
      <c r="AV10" s="605">
        <v>1.36</v>
      </c>
      <c r="AW10" s="386">
        <v>16.349</v>
      </c>
      <c r="AX10" s="386">
        <v>12.504</v>
      </c>
      <c r="AY10" s="386">
        <v>0</v>
      </c>
      <c r="AZ10" s="386">
        <v>28.853000000000002</v>
      </c>
      <c r="BA10" s="386">
        <v>2.74</v>
      </c>
      <c r="BB10" s="386">
        <v>1.276</v>
      </c>
      <c r="BC10" s="386">
        <v>4.016</v>
      </c>
      <c r="BD10" s="386">
        <v>10.875</v>
      </c>
      <c r="BE10" s="386">
        <v>28.853000000000002</v>
      </c>
      <c r="BF10" s="386">
        <v>13.962</v>
      </c>
      <c r="BG10" s="387">
        <f t="shared" si="7"/>
        <v>0.93761332348398363</v>
      </c>
      <c r="BH10" s="366"/>
      <c r="BI10" s="394" t="str">
        <f t="shared" si="8"/>
        <v>1964/1965</v>
      </c>
      <c r="BJ10" s="656">
        <v>0</v>
      </c>
      <c r="BK10" s="656">
        <v>0</v>
      </c>
      <c r="BL10" s="656">
        <v>0</v>
      </c>
      <c r="BM10" s="656">
        <v>0</v>
      </c>
      <c r="BN10" s="656">
        <v>0</v>
      </c>
      <c r="BO10" s="656">
        <v>0</v>
      </c>
      <c r="BP10" s="656">
        <v>0</v>
      </c>
      <c r="BQ10" s="656">
        <v>0</v>
      </c>
      <c r="BR10" s="656">
        <v>0</v>
      </c>
      <c r="BS10" s="656">
        <v>0</v>
      </c>
      <c r="BT10" s="656">
        <v>0</v>
      </c>
      <c r="BU10" s="656">
        <v>0</v>
      </c>
      <c r="BV10" s="395" t="e">
        <f t="shared" si="9"/>
        <v>#DIV/0!</v>
      </c>
      <c r="BW10" s="366"/>
      <c r="BX10" s="385" t="str">
        <f t="shared" si="10"/>
        <v>1964/1965</v>
      </c>
      <c r="BY10" s="953">
        <v>19.067</v>
      </c>
      <c r="BZ10" s="953">
        <v>2.31</v>
      </c>
      <c r="CA10" s="953">
        <v>44.084000000000003</v>
      </c>
      <c r="CB10" s="953">
        <v>9.1389999999999993</v>
      </c>
      <c r="CC10" s="953">
        <v>10.846</v>
      </c>
      <c r="CD10" s="953">
        <v>64.069000000000003</v>
      </c>
      <c r="CE10" s="953">
        <v>38.027000000000001</v>
      </c>
      <c r="CF10" s="953">
        <v>10.375999999999999</v>
      </c>
      <c r="CG10" s="953">
        <v>48.402999999999999</v>
      </c>
      <c r="CH10" s="953">
        <v>6.5839999999999996</v>
      </c>
      <c r="CI10" s="953">
        <v>64.069000000000003</v>
      </c>
      <c r="CJ10" s="953">
        <v>9.0820000000000007</v>
      </c>
      <c r="CK10" s="387">
        <f t="shared" si="11"/>
        <v>0.16516631203739068</v>
      </c>
      <c r="CL10" s="366"/>
      <c r="CM10" s="419" t="str">
        <f t="shared" si="12"/>
        <v>1964/1965</v>
      </c>
      <c r="CN10" s="424">
        <v>0</v>
      </c>
      <c r="CO10" s="425">
        <v>0</v>
      </c>
      <c r="CP10" s="424">
        <v>0</v>
      </c>
      <c r="CQ10" s="424">
        <v>0</v>
      </c>
      <c r="CR10" s="424">
        <v>0</v>
      </c>
      <c r="CS10" s="424">
        <v>0</v>
      </c>
      <c r="CT10" s="424">
        <v>0</v>
      </c>
      <c r="CU10" s="424">
        <v>0</v>
      </c>
      <c r="CV10" s="424">
        <v>0</v>
      </c>
      <c r="CW10" s="424">
        <v>0</v>
      </c>
      <c r="CX10" s="424">
        <v>0</v>
      </c>
      <c r="CY10" s="424">
        <v>0</v>
      </c>
      <c r="CZ10" s="420" t="e">
        <f t="shared" si="13"/>
        <v>#DIV/0!</v>
      </c>
      <c r="DA10" s="366"/>
      <c r="DB10" s="432" t="str">
        <f t="shared" si="14"/>
        <v>1964/1965</v>
      </c>
      <c r="DC10" s="433">
        <v>0</v>
      </c>
      <c r="DD10" s="434">
        <v>0</v>
      </c>
      <c r="DE10" s="433">
        <v>0</v>
      </c>
      <c r="DF10" s="433">
        <v>0</v>
      </c>
      <c r="DG10" s="433">
        <v>0</v>
      </c>
      <c r="DH10" s="433">
        <v>0</v>
      </c>
      <c r="DI10" s="433">
        <v>0</v>
      </c>
      <c r="DJ10" s="433">
        <v>0</v>
      </c>
      <c r="DK10" s="433">
        <v>0</v>
      </c>
      <c r="DL10" s="433">
        <v>0</v>
      </c>
      <c r="DM10" s="433">
        <v>0</v>
      </c>
      <c r="DN10" s="433">
        <v>0</v>
      </c>
      <c r="DO10" s="435" t="e">
        <f t="shared" si="15"/>
        <v>#DIV/0!</v>
      </c>
      <c r="DP10" s="366"/>
      <c r="DQ10" s="445" t="str">
        <f t="shared" si="16"/>
        <v>1964/1965</v>
      </c>
      <c r="DR10" s="446">
        <v>6.1349999999999998</v>
      </c>
      <c r="DS10" s="447">
        <v>1.84</v>
      </c>
      <c r="DT10" s="446">
        <v>11.26</v>
      </c>
      <c r="DU10" s="446">
        <v>2.2130000000000001</v>
      </c>
      <c r="DV10" s="446">
        <v>0</v>
      </c>
      <c r="DW10" s="446">
        <v>13.473000000000001</v>
      </c>
      <c r="DX10" s="446">
        <v>3.7</v>
      </c>
      <c r="DY10" s="446">
        <v>0.14599999999999999</v>
      </c>
      <c r="DZ10" s="446">
        <v>3.8460000000000001</v>
      </c>
      <c r="EA10" s="446">
        <v>6.2869999999999999</v>
      </c>
      <c r="EB10" s="446">
        <v>13.473000000000001</v>
      </c>
      <c r="EC10" s="446">
        <v>3.34</v>
      </c>
      <c r="ED10" s="448">
        <f t="shared" si="17"/>
        <v>0.32961610579295375</v>
      </c>
      <c r="EE10" s="366"/>
      <c r="EF10" s="458" t="str">
        <f t="shared" si="18"/>
        <v>1964/1965</v>
      </c>
      <c r="EG10" s="459">
        <v>13.499000000000001</v>
      </c>
      <c r="EH10" s="615">
        <v>0.73</v>
      </c>
      <c r="EI10" s="459">
        <v>9.8539999999999992</v>
      </c>
      <c r="EJ10" s="459">
        <v>2.6</v>
      </c>
      <c r="EK10" s="459">
        <v>5.9770000000000003</v>
      </c>
      <c r="EL10" s="459">
        <v>18.431000000000001</v>
      </c>
      <c r="EM10" s="459">
        <v>15.930999999999999</v>
      </c>
      <c r="EN10" s="459">
        <v>0.6</v>
      </c>
      <c r="EO10" s="459">
        <v>16.530999999999999</v>
      </c>
      <c r="EP10" s="459">
        <v>0</v>
      </c>
      <c r="EQ10" s="459">
        <v>18.431000000000001</v>
      </c>
      <c r="ER10" s="459">
        <v>1.9</v>
      </c>
      <c r="ES10" s="938">
        <f t="shared" si="19"/>
        <v>0.11493557558526406</v>
      </c>
      <c r="ET10" s="366"/>
      <c r="EU10" s="470" t="str">
        <f t="shared" si="20"/>
        <v>1964/1965</v>
      </c>
      <c r="EV10" s="471">
        <v>0</v>
      </c>
      <c r="EW10" s="472">
        <v>0</v>
      </c>
      <c r="EX10" s="471">
        <v>0</v>
      </c>
      <c r="EY10" s="471">
        <v>0</v>
      </c>
      <c r="EZ10" s="471">
        <v>0</v>
      </c>
      <c r="FA10" s="471">
        <v>0</v>
      </c>
      <c r="FB10" s="471">
        <v>0</v>
      </c>
      <c r="FC10" s="471">
        <v>0</v>
      </c>
      <c r="FD10" s="471">
        <v>0</v>
      </c>
      <c r="FE10" s="471">
        <v>0</v>
      </c>
      <c r="FF10" s="471">
        <v>0</v>
      </c>
      <c r="FG10" s="471">
        <v>0</v>
      </c>
      <c r="FH10" s="473" t="e">
        <f t="shared" si="21"/>
        <v>#DIV/0!</v>
      </c>
      <c r="FI10" s="366"/>
      <c r="FJ10" s="376" t="str">
        <f t="shared" si="22"/>
        <v>1964/1965</v>
      </c>
      <c r="FK10" s="377">
        <v>7.87</v>
      </c>
      <c r="FL10" s="619">
        <v>0.89</v>
      </c>
      <c r="FM10" s="377">
        <v>7</v>
      </c>
      <c r="FN10" s="377">
        <v>1.673</v>
      </c>
      <c r="FO10" s="377">
        <v>0.27600000000000002</v>
      </c>
      <c r="FP10" s="377">
        <v>8.9489999999999998</v>
      </c>
      <c r="FQ10" s="377">
        <v>7.6</v>
      </c>
      <c r="FR10" s="377">
        <v>0.10299999999999999</v>
      </c>
      <c r="FS10" s="377">
        <v>7.7030000000000003</v>
      </c>
      <c r="FT10" s="377">
        <v>0</v>
      </c>
      <c r="FU10" s="377">
        <v>8.9489999999999998</v>
      </c>
      <c r="FV10" s="377">
        <v>1.246</v>
      </c>
      <c r="FW10" s="378">
        <f t="shared" si="23"/>
        <v>0.16175516032714526</v>
      </c>
      <c r="FY10" s="376" t="str">
        <f t="shared" si="24"/>
        <v>1964/1965</v>
      </c>
      <c r="FZ10" s="377">
        <f t="shared" si="25"/>
        <v>129.93699999999998</v>
      </c>
      <c r="GA10" s="478">
        <f t="shared" si="26"/>
        <v>1.0113362629582032</v>
      </c>
      <c r="GB10" s="377">
        <f t="shared" si="0"/>
        <v>131.41000000000003</v>
      </c>
      <c r="GC10" s="377">
        <f t="shared" si="0"/>
        <v>14.265999999999998</v>
      </c>
      <c r="GD10" s="377">
        <f t="shared" si="0"/>
        <v>31.95</v>
      </c>
      <c r="GE10" s="377">
        <f t="shared" si="0"/>
        <v>177.62599999999995</v>
      </c>
      <c r="GF10" s="377">
        <f t="shared" si="0"/>
        <v>131.94299999999998</v>
      </c>
      <c r="GG10" s="377">
        <f t="shared" si="0"/>
        <v>18.664000000000001</v>
      </c>
      <c r="GH10" s="377">
        <f t="shared" si="0"/>
        <v>150.607</v>
      </c>
      <c r="GI10" s="377">
        <f t="shared" si="0"/>
        <v>4.1250000000000027</v>
      </c>
      <c r="GJ10" s="377">
        <f t="shared" si="0"/>
        <v>177.62599999999995</v>
      </c>
      <c r="GK10" s="377">
        <f t="shared" si="0"/>
        <v>22.894000000000005</v>
      </c>
      <c r="GL10" s="378">
        <f t="shared" si="27"/>
        <v>0.14795905177985166</v>
      </c>
    </row>
    <row r="11" spans="1:194" s="18" customFormat="1" ht="14.4" x14ac:dyDescent="0.3">
      <c r="A11" s="376" t="s">
        <v>341</v>
      </c>
      <c r="B11" s="377">
        <v>215.24799999999999</v>
      </c>
      <c r="C11" s="478">
        <v>1.21</v>
      </c>
      <c r="D11" s="377">
        <v>259.31200000000001</v>
      </c>
      <c r="E11" s="377">
        <v>78.478999999999999</v>
      </c>
      <c r="F11" s="377">
        <v>60.09</v>
      </c>
      <c r="G11" s="377">
        <v>397.88099999999997</v>
      </c>
      <c r="H11" s="377">
        <v>227.732</v>
      </c>
      <c r="I11" s="377">
        <v>48.348999999999997</v>
      </c>
      <c r="J11" s="377">
        <v>276.08100000000002</v>
      </c>
      <c r="K11" s="377">
        <v>61.066000000000003</v>
      </c>
      <c r="L11" s="377">
        <v>397.88099999999997</v>
      </c>
      <c r="M11" s="377">
        <v>60.734000000000002</v>
      </c>
      <c r="N11" s="378">
        <f t="shared" si="1"/>
        <v>0.18014100674186628</v>
      </c>
      <c r="O11" s="366"/>
      <c r="P11" s="364" t="str">
        <f t="shared" si="2"/>
        <v>1965/1966</v>
      </c>
      <c r="Q11" s="401">
        <v>20.079999999999998</v>
      </c>
      <c r="R11" s="401">
        <v>1.74</v>
      </c>
      <c r="S11" s="401">
        <v>34.917000000000002</v>
      </c>
      <c r="T11" s="401">
        <v>25.065999999999999</v>
      </c>
      <c r="U11" s="401">
        <v>2.7E-2</v>
      </c>
      <c r="V11" s="401">
        <v>60.01</v>
      </c>
      <c r="W11" s="401">
        <v>14.887</v>
      </c>
      <c r="X11" s="401">
        <v>3.9729999999999999</v>
      </c>
      <c r="Y11" s="401">
        <v>18.86</v>
      </c>
      <c r="Z11" s="401">
        <v>23.187999999999999</v>
      </c>
      <c r="AA11" s="401">
        <v>60.01</v>
      </c>
      <c r="AB11" s="401">
        <v>17.962</v>
      </c>
      <c r="AC11" s="365">
        <f t="shared" si="3"/>
        <v>0.42717846270928461</v>
      </c>
      <c r="AD11" s="366"/>
      <c r="AE11" s="376" t="str">
        <f t="shared" si="4"/>
        <v>1965/1966</v>
      </c>
      <c r="AF11" s="405">
        <v>7.0880000000000001</v>
      </c>
      <c r="AG11" s="405">
        <v>1</v>
      </c>
      <c r="AH11" s="405">
        <v>7.0670000000000002</v>
      </c>
      <c r="AI11" s="405">
        <v>0.98899999999999999</v>
      </c>
      <c r="AJ11" s="405">
        <v>0</v>
      </c>
      <c r="AK11" s="405">
        <v>8.0559999999999992</v>
      </c>
      <c r="AL11" s="405">
        <v>1.87</v>
      </c>
      <c r="AM11" s="405">
        <v>0.72099999999999997</v>
      </c>
      <c r="AN11" s="405">
        <v>2.5910000000000002</v>
      </c>
      <c r="AO11" s="405">
        <v>4.6909999999999998</v>
      </c>
      <c r="AP11" s="405">
        <v>8.0559999999999992</v>
      </c>
      <c r="AQ11" s="405">
        <v>0.77400000000000002</v>
      </c>
      <c r="AR11" s="378">
        <f t="shared" si="5"/>
        <v>0.10628948091183742</v>
      </c>
      <c r="AS11" s="366"/>
      <c r="AT11" s="385" t="str">
        <f t="shared" si="6"/>
        <v>1965/1966</v>
      </c>
      <c r="AU11" s="386">
        <v>11.452999999999999</v>
      </c>
      <c r="AV11" s="605">
        <v>1.54</v>
      </c>
      <c r="AW11" s="386">
        <v>17.673999999999999</v>
      </c>
      <c r="AX11" s="386">
        <v>13.962</v>
      </c>
      <c r="AY11" s="386">
        <v>0</v>
      </c>
      <c r="AZ11" s="386">
        <v>31.635999999999999</v>
      </c>
      <c r="BA11" s="386">
        <v>2.919</v>
      </c>
      <c r="BB11" s="386">
        <v>1.365</v>
      </c>
      <c r="BC11" s="386">
        <v>4.2839999999999998</v>
      </c>
      <c r="BD11" s="386">
        <v>15.917999999999999</v>
      </c>
      <c r="BE11" s="386">
        <v>31.635999999999999</v>
      </c>
      <c r="BF11" s="386">
        <v>11.433999999999999</v>
      </c>
      <c r="BG11" s="387">
        <f t="shared" si="7"/>
        <v>0.56598356598356603</v>
      </c>
      <c r="BH11" s="366"/>
      <c r="BI11" s="394" t="str">
        <f t="shared" si="8"/>
        <v>1965/1966</v>
      </c>
      <c r="BJ11" s="656">
        <v>0</v>
      </c>
      <c r="BK11" s="656">
        <v>0</v>
      </c>
      <c r="BL11" s="656">
        <v>0</v>
      </c>
      <c r="BM11" s="656">
        <v>0</v>
      </c>
      <c r="BN11" s="656">
        <v>0</v>
      </c>
      <c r="BO11" s="656">
        <v>0</v>
      </c>
      <c r="BP11" s="656">
        <v>0</v>
      </c>
      <c r="BQ11" s="656">
        <v>0</v>
      </c>
      <c r="BR11" s="656">
        <v>0</v>
      </c>
      <c r="BS11" s="656">
        <v>0</v>
      </c>
      <c r="BT11" s="656">
        <v>0</v>
      </c>
      <c r="BU11" s="656">
        <v>0</v>
      </c>
      <c r="BV11" s="395" t="e">
        <f t="shared" si="9"/>
        <v>#DIV/0!</v>
      </c>
      <c r="BW11" s="366"/>
      <c r="BX11" s="385" t="str">
        <f t="shared" si="10"/>
        <v>1965/1966</v>
      </c>
      <c r="BY11" s="953">
        <v>19.03</v>
      </c>
      <c r="BZ11" s="953">
        <v>2.46</v>
      </c>
      <c r="CA11" s="953">
        <v>46.853999999999999</v>
      </c>
      <c r="CB11" s="953">
        <v>9.0820000000000007</v>
      </c>
      <c r="CC11" s="953">
        <v>12.071999999999999</v>
      </c>
      <c r="CD11" s="953">
        <v>68.007999999999996</v>
      </c>
      <c r="CE11" s="953">
        <v>38.756999999999998</v>
      </c>
      <c r="CF11" s="953">
        <v>10.907999999999999</v>
      </c>
      <c r="CG11" s="953">
        <v>49.664999999999999</v>
      </c>
      <c r="CH11" s="953">
        <v>7.1219999999999999</v>
      </c>
      <c r="CI11" s="953">
        <v>68.007999999999996</v>
      </c>
      <c r="CJ11" s="953">
        <v>11.221</v>
      </c>
      <c r="CK11" s="387">
        <f t="shared" si="11"/>
        <v>0.19759804180534277</v>
      </c>
      <c r="CL11" s="366"/>
      <c r="CM11" s="419" t="str">
        <f t="shared" si="12"/>
        <v>1965/1966</v>
      </c>
      <c r="CN11" s="424">
        <v>0</v>
      </c>
      <c r="CO11" s="425">
        <v>0</v>
      </c>
      <c r="CP11" s="424">
        <v>0</v>
      </c>
      <c r="CQ11" s="424">
        <v>0</v>
      </c>
      <c r="CR11" s="424">
        <v>0</v>
      </c>
      <c r="CS11" s="424">
        <v>0</v>
      </c>
      <c r="CT11" s="424">
        <v>0</v>
      </c>
      <c r="CU11" s="424">
        <v>0</v>
      </c>
      <c r="CV11" s="424">
        <v>0</v>
      </c>
      <c r="CW11" s="424">
        <v>0</v>
      </c>
      <c r="CX11" s="424">
        <v>0</v>
      </c>
      <c r="CY11" s="424">
        <v>0</v>
      </c>
      <c r="CZ11" s="420" t="e">
        <f t="shared" si="13"/>
        <v>#DIV/0!</v>
      </c>
      <c r="DA11" s="366"/>
      <c r="DB11" s="432" t="str">
        <f t="shared" si="14"/>
        <v>1965/1966</v>
      </c>
      <c r="DC11" s="433">
        <v>0</v>
      </c>
      <c r="DD11" s="434">
        <v>0</v>
      </c>
      <c r="DE11" s="433">
        <v>0</v>
      </c>
      <c r="DF11" s="433">
        <v>0</v>
      </c>
      <c r="DG11" s="433">
        <v>0</v>
      </c>
      <c r="DH11" s="433">
        <v>0</v>
      </c>
      <c r="DI11" s="433">
        <v>0</v>
      </c>
      <c r="DJ11" s="433">
        <v>0</v>
      </c>
      <c r="DK11" s="433">
        <v>0</v>
      </c>
      <c r="DL11" s="433">
        <v>0</v>
      </c>
      <c r="DM11" s="433">
        <v>0</v>
      </c>
      <c r="DN11" s="433">
        <v>0</v>
      </c>
      <c r="DO11" s="435" t="e">
        <f t="shared" si="15"/>
        <v>#DIV/0!</v>
      </c>
      <c r="DP11" s="366"/>
      <c r="DQ11" s="445" t="str">
        <f t="shared" si="16"/>
        <v>1965/1966</v>
      </c>
      <c r="DR11" s="446">
        <v>4.601</v>
      </c>
      <c r="DS11" s="447">
        <v>1.32</v>
      </c>
      <c r="DT11" s="446">
        <v>6.0789999999999997</v>
      </c>
      <c r="DU11" s="446">
        <v>3.34</v>
      </c>
      <c r="DV11" s="446">
        <v>0</v>
      </c>
      <c r="DW11" s="446">
        <v>9.4190000000000005</v>
      </c>
      <c r="DX11" s="446">
        <v>3.5190000000000001</v>
      </c>
      <c r="DY11" s="446">
        <v>0.13900000000000001</v>
      </c>
      <c r="DZ11" s="446">
        <v>3.6579999999999999</v>
      </c>
      <c r="EA11" s="446">
        <v>5.5860000000000003</v>
      </c>
      <c r="EB11" s="446">
        <v>9.4190000000000005</v>
      </c>
      <c r="EC11" s="446">
        <v>0.17499999999999999</v>
      </c>
      <c r="ED11" s="448">
        <f t="shared" si="17"/>
        <v>1.8931198615318043E-2</v>
      </c>
      <c r="EE11" s="366"/>
      <c r="EF11" s="458" t="str">
        <f t="shared" si="18"/>
        <v>1965/1966</v>
      </c>
      <c r="EG11" s="459">
        <v>13.422000000000001</v>
      </c>
      <c r="EH11" s="615">
        <v>0.91</v>
      </c>
      <c r="EI11" s="459">
        <v>12.257999999999999</v>
      </c>
      <c r="EJ11" s="459">
        <v>1.9</v>
      </c>
      <c r="EK11" s="459">
        <v>7.157</v>
      </c>
      <c r="EL11" s="459">
        <v>21.315000000000001</v>
      </c>
      <c r="EM11" s="459">
        <v>17.414999999999999</v>
      </c>
      <c r="EN11" s="459">
        <v>0.7</v>
      </c>
      <c r="EO11" s="459">
        <v>18.114999999999998</v>
      </c>
      <c r="EP11" s="459">
        <v>0</v>
      </c>
      <c r="EQ11" s="459">
        <v>21.315000000000001</v>
      </c>
      <c r="ER11" s="459">
        <v>3.2</v>
      </c>
      <c r="ES11" s="938">
        <f t="shared" si="19"/>
        <v>0.17664918575765942</v>
      </c>
      <c r="ET11" s="366"/>
      <c r="EU11" s="470" t="str">
        <f t="shared" si="20"/>
        <v>1965/1966</v>
      </c>
      <c r="EV11" s="471">
        <v>0</v>
      </c>
      <c r="EW11" s="472">
        <v>0</v>
      </c>
      <c r="EX11" s="471">
        <v>0</v>
      </c>
      <c r="EY11" s="471">
        <v>0</v>
      </c>
      <c r="EZ11" s="471">
        <v>0</v>
      </c>
      <c r="FA11" s="471">
        <v>0</v>
      </c>
      <c r="FB11" s="471">
        <v>0</v>
      </c>
      <c r="FC11" s="471">
        <v>0</v>
      </c>
      <c r="FD11" s="471">
        <v>0</v>
      </c>
      <c r="FE11" s="471">
        <v>0</v>
      </c>
      <c r="FF11" s="471">
        <v>0</v>
      </c>
      <c r="FG11" s="471">
        <v>0</v>
      </c>
      <c r="FH11" s="473" t="e">
        <f t="shared" si="21"/>
        <v>#DIV/0!</v>
      </c>
      <c r="FI11" s="366"/>
      <c r="FJ11" s="376" t="str">
        <f t="shared" si="22"/>
        <v>1965/1966</v>
      </c>
      <c r="FK11" s="377">
        <v>7.9</v>
      </c>
      <c r="FL11" s="619">
        <v>0.94</v>
      </c>
      <c r="FM11" s="377">
        <v>7.43</v>
      </c>
      <c r="FN11" s="377">
        <v>1.246</v>
      </c>
      <c r="FO11" s="377">
        <v>0.16300000000000001</v>
      </c>
      <c r="FP11" s="377">
        <v>8.8390000000000004</v>
      </c>
      <c r="FQ11" s="377">
        <v>7.8849999999999998</v>
      </c>
      <c r="FR11" s="377">
        <v>7.3999999999999996E-2</v>
      </c>
      <c r="FS11" s="377">
        <v>7.9589999999999996</v>
      </c>
      <c r="FT11" s="377">
        <v>0</v>
      </c>
      <c r="FU11" s="377">
        <v>8.8390000000000004</v>
      </c>
      <c r="FV11" s="377">
        <v>0.88</v>
      </c>
      <c r="FW11" s="378">
        <f t="shared" si="23"/>
        <v>0.11056665410227416</v>
      </c>
      <c r="FY11" s="376" t="str">
        <f t="shared" si="24"/>
        <v>1965/1966</v>
      </c>
      <c r="FZ11" s="377">
        <f t="shared" si="25"/>
        <v>131.67400000000001</v>
      </c>
      <c r="GA11" s="478">
        <f t="shared" si="26"/>
        <v>0.96475386181022815</v>
      </c>
      <c r="GB11" s="377">
        <f t="shared" si="0"/>
        <v>127.03299999999999</v>
      </c>
      <c r="GC11" s="377">
        <f t="shared" si="0"/>
        <v>22.894000000000005</v>
      </c>
      <c r="GD11" s="377">
        <f t="shared" si="0"/>
        <v>40.671000000000006</v>
      </c>
      <c r="GE11" s="377">
        <f t="shared" si="0"/>
        <v>190.59799999999998</v>
      </c>
      <c r="GF11" s="377">
        <f t="shared" si="0"/>
        <v>140.47999999999999</v>
      </c>
      <c r="GG11" s="377">
        <f t="shared" si="0"/>
        <v>30.468999999999998</v>
      </c>
      <c r="GH11" s="377">
        <f t="shared" si="0"/>
        <v>170.94900000000001</v>
      </c>
      <c r="GI11" s="377">
        <f t="shared" si="0"/>
        <v>4.5609999999999982</v>
      </c>
      <c r="GJ11" s="377">
        <f t="shared" si="0"/>
        <v>190.59799999999998</v>
      </c>
      <c r="GK11" s="377">
        <f t="shared" si="0"/>
        <v>15.088000000000006</v>
      </c>
      <c r="GL11" s="378">
        <f t="shared" si="27"/>
        <v>8.5966611589083267E-2</v>
      </c>
    </row>
    <row r="12" spans="1:194" s="18" customFormat="1" ht="14.4" x14ac:dyDescent="0.3">
      <c r="A12" s="376" t="s">
        <v>342</v>
      </c>
      <c r="B12" s="377">
        <v>213.84</v>
      </c>
      <c r="C12" s="478">
        <v>1.41</v>
      </c>
      <c r="D12" s="377">
        <v>300.65100000000001</v>
      </c>
      <c r="E12" s="377">
        <v>60.734000000000002</v>
      </c>
      <c r="F12" s="377">
        <v>57.610999999999997</v>
      </c>
      <c r="G12" s="377">
        <v>418.99599999999998</v>
      </c>
      <c r="H12" s="377">
        <v>229.52199999999999</v>
      </c>
      <c r="I12" s="377">
        <v>43.448</v>
      </c>
      <c r="J12" s="377">
        <v>272.97000000000003</v>
      </c>
      <c r="K12" s="377">
        <v>58.404000000000003</v>
      </c>
      <c r="L12" s="377">
        <v>418.99599999999998</v>
      </c>
      <c r="M12" s="377">
        <v>87.622</v>
      </c>
      <c r="N12" s="378">
        <f t="shared" si="1"/>
        <v>0.26442026230181004</v>
      </c>
      <c r="O12" s="366"/>
      <c r="P12" s="364" t="str">
        <f t="shared" si="2"/>
        <v>1966/1967</v>
      </c>
      <c r="Q12" s="401">
        <v>20.079999999999998</v>
      </c>
      <c r="R12" s="401">
        <v>1.78</v>
      </c>
      <c r="S12" s="401">
        <v>35.787999999999997</v>
      </c>
      <c r="T12" s="401">
        <v>17.962</v>
      </c>
      <c r="U12" s="401">
        <v>5.3999999999999999E-2</v>
      </c>
      <c r="V12" s="401">
        <v>53.804000000000002</v>
      </c>
      <c r="W12" s="401">
        <v>16.137</v>
      </c>
      <c r="X12" s="401">
        <v>2.722</v>
      </c>
      <c r="Y12" s="401">
        <v>18.859000000000002</v>
      </c>
      <c r="Z12" s="401">
        <v>20.983000000000001</v>
      </c>
      <c r="AA12" s="401">
        <v>53.804000000000002</v>
      </c>
      <c r="AB12" s="401">
        <v>13.962</v>
      </c>
      <c r="AC12" s="365">
        <f t="shared" si="3"/>
        <v>0.35043421514984185</v>
      </c>
      <c r="AD12" s="366"/>
      <c r="AE12" s="376" t="str">
        <f t="shared" si="4"/>
        <v>1966/1967</v>
      </c>
      <c r="AF12" s="405">
        <v>8.4269999999999996</v>
      </c>
      <c r="AG12" s="405">
        <v>1.51</v>
      </c>
      <c r="AH12" s="405">
        <v>12.699</v>
      </c>
      <c r="AI12" s="405">
        <v>0.77400000000000002</v>
      </c>
      <c r="AJ12" s="405">
        <v>0</v>
      </c>
      <c r="AK12" s="405">
        <v>13.473000000000001</v>
      </c>
      <c r="AL12" s="405">
        <v>1.859</v>
      </c>
      <c r="AM12" s="405">
        <v>0.60099999999999998</v>
      </c>
      <c r="AN12" s="405">
        <v>2.46</v>
      </c>
      <c r="AO12" s="405">
        <v>8.4969999999999999</v>
      </c>
      <c r="AP12" s="405">
        <v>13.473000000000001</v>
      </c>
      <c r="AQ12" s="405">
        <v>2.516</v>
      </c>
      <c r="AR12" s="378">
        <f t="shared" si="5"/>
        <v>0.22962489732591038</v>
      </c>
      <c r="AS12" s="366"/>
      <c r="AT12" s="385" t="str">
        <f t="shared" si="6"/>
        <v>1966/1967</v>
      </c>
      <c r="AU12" s="386">
        <v>12.016</v>
      </c>
      <c r="AV12" s="605">
        <v>1.87</v>
      </c>
      <c r="AW12" s="386">
        <v>22.515999999999998</v>
      </c>
      <c r="AX12" s="386">
        <v>11.433999999999999</v>
      </c>
      <c r="AY12" s="386">
        <v>0</v>
      </c>
      <c r="AZ12" s="386">
        <v>33.950000000000003</v>
      </c>
      <c r="BA12" s="386">
        <v>2.802</v>
      </c>
      <c r="BB12" s="386">
        <v>1.5629999999999999</v>
      </c>
      <c r="BC12" s="386">
        <v>4.3650000000000002</v>
      </c>
      <c r="BD12" s="386">
        <v>14.023999999999999</v>
      </c>
      <c r="BE12" s="386">
        <v>33.950000000000003</v>
      </c>
      <c r="BF12" s="386">
        <v>15.561</v>
      </c>
      <c r="BG12" s="387">
        <f t="shared" si="7"/>
        <v>0.84621240959269128</v>
      </c>
      <c r="BH12" s="366"/>
      <c r="BI12" s="394" t="str">
        <f t="shared" si="8"/>
        <v>1966/1967</v>
      </c>
      <c r="BJ12" s="656">
        <v>0</v>
      </c>
      <c r="BK12" s="656">
        <v>0</v>
      </c>
      <c r="BL12" s="656">
        <v>0</v>
      </c>
      <c r="BM12" s="656">
        <v>0</v>
      </c>
      <c r="BN12" s="656">
        <v>0</v>
      </c>
      <c r="BO12" s="656">
        <v>0</v>
      </c>
      <c r="BP12" s="656">
        <v>0</v>
      </c>
      <c r="BQ12" s="656">
        <v>0</v>
      </c>
      <c r="BR12" s="656">
        <v>0</v>
      </c>
      <c r="BS12" s="656">
        <v>0</v>
      </c>
      <c r="BT12" s="656">
        <v>0</v>
      </c>
      <c r="BU12" s="656">
        <v>0</v>
      </c>
      <c r="BV12" s="395" t="e">
        <f t="shared" si="9"/>
        <v>#DIV/0!</v>
      </c>
      <c r="BW12" s="366"/>
      <c r="BX12" s="385" t="str">
        <f t="shared" si="10"/>
        <v>1966/1967</v>
      </c>
      <c r="BY12" s="953">
        <v>18.123000000000001</v>
      </c>
      <c r="BZ12" s="953">
        <v>2.27</v>
      </c>
      <c r="CA12" s="953">
        <v>41.085999999999999</v>
      </c>
      <c r="CB12" s="953">
        <v>11.221</v>
      </c>
      <c r="CC12" s="953">
        <v>11.48</v>
      </c>
      <c r="CD12" s="953">
        <v>63.786999999999999</v>
      </c>
      <c r="CE12" s="953">
        <v>37.451999999999998</v>
      </c>
      <c r="CF12" s="953">
        <v>10.849</v>
      </c>
      <c r="CG12" s="953">
        <v>48.301000000000002</v>
      </c>
      <c r="CH12" s="953">
        <v>6.0359999999999996</v>
      </c>
      <c r="CI12" s="953">
        <v>63.786999999999999</v>
      </c>
      <c r="CJ12" s="953">
        <v>9.4499999999999993</v>
      </c>
      <c r="CK12" s="387">
        <f t="shared" si="11"/>
        <v>0.17391464379704435</v>
      </c>
      <c r="CL12" s="366"/>
      <c r="CM12" s="419" t="str">
        <f t="shared" si="12"/>
        <v>1966/1967</v>
      </c>
      <c r="CN12" s="424">
        <v>0</v>
      </c>
      <c r="CO12" s="425">
        <v>0</v>
      </c>
      <c r="CP12" s="424">
        <v>0</v>
      </c>
      <c r="CQ12" s="424">
        <v>0</v>
      </c>
      <c r="CR12" s="424">
        <v>0</v>
      </c>
      <c r="CS12" s="424">
        <v>0</v>
      </c>
      <c r="CT12" s="424">
        <v>0</v>
      </c>
      <c r="CU12" s="424">
        <v>0</v>
      </c>
      <c r="CV12" s="424">
        <v>0</v>
      </c>
      <c r="CW12" s="424">
        <v>0</v>
      </c>
      <c r="CX12" s="424">
        <v>0</v>
      </c>
      <c r="CY12" s="424">
        <v>0</v>
      </c>
      <c r="CZ12" s="420" t="e">
        <f t="shared" si="13"/>
        <v>#DIV/0!</v>
      </c>
      <c r="DA12" s="366"/>
      <c r="DB12" s="432" t="str">
        <f t="shared" si="14"/>
        <v>1966/1967</v>
      </c>
      <c r="DC12" s="433">
        <v>0</v>
      </c>
      <c r="DD12" s="434">
        <v>0</v>
      </c>
      <c r="DE12" s="433">
        <v>0</v>
      </c>
      <c r="DF12" s="433">
        <v>0</v>
      </c>
      <c r="DG12" s="433">
        <v>0</v>
      </c>
      <c r="DH12" s="433">
        <v>0</v>
      </c>
      <c r="DI12" s="433">
        <v>0</v>
      </c>
      <c r="DJ12" s="433">
        <v>0</v>
      </c>
      <c r="DK12" s="433">
        <v>0</v>
      </c>
      <c r="DL12" s="433">
        <v>0</v>
      </c>
      <c r="DM12" s="433">
        <v>0</v>
      </c>
      <c r="DN12" s="433">
        <v>0</v>
      </c>
      <c r="DO12" s="435" t="e">
        <f t="shared" si="15"/>
        <v>#DIV/0!</v>
      </c>
      <c r="DP12" s="366"/>
      <c r="DQ12" s="445" t="str">
        <f t="shared" si="16"/>
        <v>1966/1967</v>
      </c>
      <c r="DR12" s="446">
        <v>5.2140000000000004</v>
      </c>
      <c r="DS12" s="447">
        <v>1.2</v>
      </c>
      <c r="DT12" s="446">
        <v>6.2469999999999999</v>
      </c>
      <c r="DU12" s="446">
        <v>0.17499999999999999</v>
      </c>
      <c r="DV12" s="446">
        <v>0.13400000000000001</v>
      </c>
      <c r="DW12" s="446">
        <v>6.556</v>
      </c>
      <c r="DX12" s="446">
        <v>3.923</v>
      </c>
      <c r="DY12" s="446">
        <v>0.155</v>
      </c>
      <c r="DZ12" s="446">
        <v>4.0780000000000003</v>
      </c>
      <c r="EA12" s="446">
        <v>2.2330000000000001</v>
      </c>
      <c r="EB12" s="446">
        <v>6.556</v>
      </c>
      <c r="EC12" s="446">
        <v>0.245</v>
      </c>
      <c r="ED12" s="448">
        <f t="shared" si="17"/>
        <v>3.8821106005387421E-2</v>
      </c>
      <c r="EE12" s="366"/>
      <c r="EF12" s="458" t="str">
        <f t="shared" si="18"/>
        <v>1966/1967</v>
      </c>
      <c r="EG12" s="459">
        <v>12.571999999999999</v>
      </c>
      <c r="EH12" s="615">
        <v>0.83</v>
      </c>
      <c r="EI12" s="459">
        <v>10.394</v>
      </c>
      <c r="EJ12" s="459">
        <v>3.2</v>
      </c>
      <c r="EK12" s="459">
        <v>8.0299999999999994</v>
      </c>
      <c r="EL12" s="459">
        <v>21.623999999999999</v>
      </c>
      <c r="EM12" s="459">
        <v>18.623999999999999</v>
      </c>
      <c r="EN12" s="459">
        <v>0.7</v>
      </c>
      <c r="EO12" s="459">
        <v>19.324000000000002</v>
      </c>
      <c r="EP12" s="459">
        <v>0</v>
      </c>
      <c r="EQ12" s="459">
        <v>21.623999999999999</v>
      </c>
      <c r="ER12" s="459">
        <v>2.2999999999999998</v>
      </c>
      <c r="ES12" s="938">
        <f t="shared" si="19"/>
        <v>0.11902297660939762</v>
      </c>
      <c r="ET12" s="366"/>
      <c r="EU12" s="470" t="str">
        <f t="shared" si="20"/>
        <v>1966/1967</v>
      </c>
      <c r="EV12" s="471">
        <v>0</v>
      </c>
      <c r="EW12" s="472">
        <v>0</v>
      </c>
      <c r="EX12" s="471">
        <v>0</v>
      </c>
      <c r="EY12" s="471">
        <v>0</v>
      </c>
      <c r="EZ12" s="471">
        <v>0</v>
      </c>
      <c r="FA12" s="471">
        <v>0</v>
      </c>
      <c r="FB12" s="471">
        <v>0</v>
      </c>
      <c r="FC12" s="471">
        <v>0</v>
      </c>
      <c r="FD12" s="471">
        <v>0</v>
      </c>
      <c r="FE12" s="471">
        <v>0</v>
      </c>
      <c r="FF12" s="471">
        <v>0</v>
      </c>
      <c r="FG12" s="471">
        <v>0</v>
      </c>
      <c r="FH12" s="473" t="e">
        <f t="shared" si="21"/>
        <v>#DIV/0!</v>
      </c>
      <c r="FI12" s="366"/>
      <c r="FJ12" s="376" t="str">
        <f t="shared" si="22"/>
        <v>1966/1967</v>
      </c>
      <c r="FK12" s="377">
        <v>7.95</v>
      </c>
      <c r="FL12" s="619">
        <v>1.03</v>
      </c>
      <c r="FM12" s="377">
        <v>8.1999999999999993</v>
      </c>
      <c r="FN12" s="377">
        <v>0.88</v>
      </c>
      <c r="FO12" s="377">
        <v>0.308</v>
      </c>
      <c r="FP12" s="377">
        <v>9.3879999999999999</v>
      </c>
      <c r="FQ12" s="377">
        <v>8.1300000000000008</v>
      </c>
      <c r="FR12" s="377">
        <v>0.08</v>
      </c>
      <c r="FS12" s="377">
        <v>8.2100000000000009</v>
      </c>
      <c r="FT12" s="377">
        <v>0</v>
      </c>
      <c r="FU12" s="377">
        <v>9.3879999999999999</v>
      </c>
      <c r="FV12" s="377">
        <v>1.1779999999999999</v>
      </c>
      <c r="FW12" s="378">
        <f t="shared" si="23"/>
        <v>0.14348355663824602</v>
      </c>
      <c r="FY12" s="376" t="str">
        <f t="shared" si="24"/>
        <v>1966/1967</v>
      </c>
      <c r="FZ12" s="377">
        <f t="shared" si="25"/>
        <v>129.45800000000003</v>
      </c>
      <c r="GA12" s="478">
        <f t="shared" si="26"/>
        <v>1.2646649878725145</v>
      </c>
      <c r="GB12" s="377">
        <f t="shared" si="0"/>
        <v>163.721</v>
      </c>
      <c r="GC12" s="377">
        <f t="shared" si="0"/>
        <v>15.088000000000006</v>
      </c>
      <c r="GD12" s="377">
        <f t="shared" si="0"/>
        <v>37.604999999999997</v>
      </c>
      <c r="GE12" s="377">
        <f t="shared" si="0"/>
        <v>216.41399999999999</v>
      </c>
      <c r="GF12" s="377">
        <f t="shared" si="0"/>
        <v>140.595</v>
      </c>
      <c r="GG12" s="377">
        <f t="shared" si="0"/>
        <v>26.777999999999999</v>
      </c>
      <c r="GH12" s="377">
        <f t="shared" si="0"/>
        <v>167.37299999999999</v>
      </c>
      <c r="GI12" s="377">
        <f t="shared" si="0"/>
        <v>6.6310000000000073</v>
      </c>
      <c r="GJ12" s="377">
        <f t="shared" si="0"/>
        <v>216.41399999999999</v>
      </c>
      <c r="GK12" s="377">
        <f t="shared" si="0"/>
        <v>42.410000000000004</v>
      </c>
      <c r="GL12" s="378">
        <f t="shared" si="27"/>
        <v>0.24373002919473119</v>
      </c>
    </row>
    <row r="13" spans="1:194" s="18" customFormat="1" ht="14.4" x14ac:dyDescent="0.3">
      <c r="A13" s="376" t="s">
        <v>343</v>
      </c>
      <c r="B13" s="377">
        <v>219.20099999999999</v>
      </c>
      <c r="C13" s="478">
        <v>1.33</v>
      </c>
      <c r="D13" s="377">
        <v>291.94799999999998</v>
      </c>
      <c r="E13" s="377">
        <v>87.622</v>
      </c>
      <c r="F13" s="377">
        <v>52.29</v>
      </c>
      <c r="G13" s="377">
        <v>431.86</v>
      </c>
      <c r="H13" s="377">
        <v>231.60499999999999</v>
      </c>
      <c r="I13" s="377">
        <v>49.04</v>
      </c>
      <c r="J13" s="377">
        <v>280.64499999999998</v>
      </c>
      <c r="K13" s="377">
        <v>53.551000000000002</v>
      </c>
      <c r="L13" s="377">
        <v>431.86</v>
      </c>
      <c r="M13" s="377">
        <v>97.664000000000001</v>
      </c>
      <c r="N13" s="378">
        <f t="shared" si="1"/>
        <v>0.29223569402386629</v>
      </c>
      <c r="O13" s="366"/>
      <c r="P13" s="364" t="str">
        <f t="shared" si="2"/>
        <v>1967/1968</v>
      </c>
      <c r="Q13" s="401">
        <v>23.643999999999998</v>
      </c>
      <c r="R13" s="401">
        <v>1.74</v>
      </c>
      <c r="S13" s="401">
        <v>41.014000000000003</v>
      </c>
      <c r="T13" s="401">
        <v>13.962</v>
      </c>
      <c r="U13" s="401">
        <v>2.7E-2</v>
      </c>
      <c r="V13" s="401">
        <v>55.003</v>
      </c>
      <c r="W13" s="401">
        <v>16.056999999999999</v>
      </c>
      <c r="X13" s="401">
        <v>0.98</v>
      </c>
      <c r="Y13" s="401">
        <v>17.036999999999999</v>
      </c>
      <c r="Z13" s="401">
        <v>20.82</v>
      </c>
      <c r="AA13" s="401">
        <v>55.003</v>
      </c>
      <c r="AB13" s="401">
        <v>17.146000000000001</v>
      </c>
      <c r="AC13" s="365">
        <f t="shared" si="3"/>
        <v>0.45291491666006289</v>
      </c>
      <c r="AD13" s="366"/>
      <c r="AE13" s="376" t="str">
        <f t="shared" si="4"/>
        <v>1967/1968</v>
      </c>
      <c r="AF13" s="405">
        <v>9.0820000000000007</v>
      </c>
      <c r="AG13" s="405">
        <v>0.83</v>
      </c>
      <c r="AH13" s="405">
        <v>7.5469999999999997</v>
      </c>
      <c r="AI13" s="405">
        <v>2.516</v>
      </c>
      <c r="AJ13" s="405">
        <v>0</v>
      </c>
      <c r="AK13" s="405">
        <v>10.063000000000001</v>
      </c>
      <c r="AL13" s="405">
        <v>1.91</v>
      </c>
      <c r="AM13" s="405">
        <v>0.76200000000000001</v>
      </c>
      <c r="AN13" s="405">
        <v>2.6720000000000002</v>
      </c>
      <c r="AO13" s="405">
        <v>5.6539999999999999</v>
      </c>
      <c r="AP13" s="405">
        <v>10.063000000000001</v>
      </c>
      <c r="AQ13" s="405">
        <v>1.7370000000000001</v>
      </c>
      <c r="AR13" s="378">
        <f t="shared" si="5"/>
        <v>0.20862358875810713</v>
      </c>
      <c r="AS13" s="366"/>
      <c r="AT13" s="385" t="str">
        <f t="shared" si="6"/>
        <v>1967/1968</v>
      </c>
      <c r="AU13" s="386">
        <v>12.19</v>
      </c>
      <c r="AV13" s="605">
        <v>1.32</v>
      </c>
      <c r="AW13" s="386">
        <v>16.137</v>
      </c>
      <c r="AX13" s="386">
        <v>15.561</v>
      </c>
      <c r="AY13" s="386">
        <v>0</v>
      </c>
      <c r="AZ13" s="386">
        <v>31.698</v>
      </c>
      <c r="BA13" s="386">
        <v>2.7890000000000001</v>
      </c>
      <c r="BB13" s="386">
        <v>1.4610000000000001</v>
      </c>
      <c r="BC13" s="386">
        <v>4.25</v>
      </c>
      <c r="BD13" s="386">
        <v>9.1449999999999996</v>
      </c>
      <c r="BE13" s="386">
        <v>31.698</v>
      </c>
      <c r="BF13" s="386">
        <v>18.303000000000001</v>
      </c>
      <c r="BG13" s="387">
        <f t="shared" si="7"/>
        <v>1.3664053751399776</v>
      </c>
      <c r="BH13" s="366"/>
      <c r="BI13" s="394" t="str">
        <f t="shared" si="8"/>
        <v>1967/1968</v>
      </c>
      <c r="BJ13" s="656">
        <v>0</v>
      </c>
      <c r="BK13" s="656">
        <v>0</v>
      </c>
      <c r="BL13" s="656">
        <v>0</v>
      </c>
      <c r="BM13" s="656">
        <v>0</v>
      </c>
      <c r="BN13" s="656">
        <v>0</v>
      </c>
      <c r="BO13" s="656">
        <v>0</v>
      </c>
      <c r="BP13" s="656">
        <v>0</v>
      </c>
      <c r="BQ13" s="656">
        <v>0</v>
      </c>
      <c r="BR13" s="656">
        <v>0</v>
      </c>
      <c r="BS13" s="656">
        <v>0</v>
      </c>
      <c r="BT13" s="656">
        <v>0</v>
      </c>
      <c r="BU13" s="656">
        <v>0</v>
      </c>
      <c r="BV13" s="395" t="e">
        <f t="shared" si="9"/>
        <v>#DIV/0!</v>
      </c>
      <c r="BW13" s="366"/>
      <c r="BX13" s="385" t="str">
        <f t="shared" si="10"/>
        <v>1967/1968</v>
      </c>
      <c r="BY13" s="953">
        <v>18.076000000000001</v>
      </c>
      <c r="BZ13" s="953">
        <v>2.71</v>
      </c>
      <c r="CA13" s="953">
        <v>48.902000000000001</v>
      </c>
      <c r="CB13" s="953">
        <v>9.4499999999999993</v>
      </c>
      <c r="CC13" s="953">
        <v>10.704000000000001</v>
      </c>
      <c r="CD13" s="953">
        <v>69.055999999999997</v>
      </c>
      <c r="CE13" s="953">
        <v>38.972999999999999</v>
      </c>
      <c r="CF13" s="953">
        <v>12.021000000000001</v>
      </c>
      <c r="CG13" s="953">
        <v>50.994</v>
      </c>
      <c r="CH13" s="953">
        <v>7.6980000000000004</v>
      </c>
      <c r="CI13" s="953">
        <v>69.055999999999997</v>
      </c>
      <c r="CJ13" s="953">
        <v>10.364000000000001</v>
      </c>
      <c r="CK13" s="387">
        <f t="shared" si="11"/>
        <v>0.17658283922851498</v>
      </c>
      <c r="CL13" s="366"/>
      <c r="CM13" s="419" t="str">
        <f t="shared" si="12"/>
        <v>1967/1968</v>
      </c>
      <c r="CN13" s="424">
        <v>0</v>
      </c>
      <c r="CO13" s="425">
        <v>0</v>
      </c>
      <c r="CP13" s="424">
        <v>0</v>
      </c>
      <c r="CQ13" s="424">
        <v>0</v>
      </c>
      <c r="CR13" s="424">
        <v>0</v>
      </c>
      <c r="CS13" s="424">
        <v>0</v>
      </c>
      <c r="CT13" s="424">
        <v>0</v>
      </c>
      <c r="CU13" s="424">
        <v>0</v>
      </c>
      <c r="CV13" s="424">
        <v>0</v>
      </c>
      <c r="CW13" s="424">
        <v>0</v>
      </c>
      <c r="CX13" s="424">
        <v>0</v>
      </c>
      <c r="CY13" s="424">
        <v>0</v>
      </c>
      <c r="CZ13" s="420" t="e">
        <f t="shared" si="13"/>
        <v>#DIV/0!</v>
      </c>
      <c r="DA13" s="366"/>
      <c r="DB13" s="432" t="str">
        <f t="shared" si="14"/>
        <v>1967/1968</v>
      </c>
      <c r="DC13" s="433">
        <v>0</v>
      </c>
      <c r="DD13" s="434">
        <v>0</v>
      </c>
      <c r="DE13" s="433">
        <v>0</v>
      </c>
      <c r="DF13" s="433">
        <v>0</v>
      </c>
      <c r="DG13" s="433">
        <v>0</v>
      </c>
      <c r="DH13" s="433">
        <v>0</v>
      </c>
      <c r="DI13" s="433">
        <v>0</v>
      </c>
      <c r="DJ13" s="433">
        <v>0</v>
      </c>
      <c r="DK13" s="433">
        <v>0</v>
      </c>
      <c r="DL13" s="433">
        <v>0</v>
      </c>
      <c r="DM13" s="433">
        <v>0</v>
      </c>
      <c r="DN13" s="433">
        <v>0</v>
      </c>
      <c r="DO13" s="435" t="e">
        <f t="shared" si="15"/>
        <v>#DIV/0!</v>
      </c>
      <c r="DP13" s="366"/>
      <c r="DQ13" s="445" t="str">
        <f t="shared" si="16"/>
        <v>1967/1968</v>
      </c>
      <c r="DR13" s="446">
        <v>5.8120000000000003</v>
      </c>
      <c r="DS13" s="447">
        <v>1.26</v>
      </c>
      <c r="DT13" s="446">
        <v>7.32</v>
      </c>
      <c r="DU13" s="446">
        <v>0.245</v>
      </c>
      <c r="DV13" s="446">
        <v>3.5000000000000003E-2</v>
      </c>
      <c r="DW13" s="446">
        <v>7.6</v>
      </c>
      <c r="DX13" s="446">
        <v>4.226</v>
      </c>
      <c r="DY13" s="446">
        <v>0.16700000000000001</v>
      </c>
      <c r="DZ13" s="446">
        <v>4.3929999999999998</v>
      </c>
      <c r="EA13" s="446">
        <v>2.1989999999999998</v>
      </c>
      <c r="EB13" s="446">
        <v>7.6</v>
      </c>
      <c r="EC13" s="446">
        <v>1.008</v>
      </c>
      <c r="ED13" s="448">
        <f t="shared" si="17"/>
        <v>0.15291262135922332</v>
      </c>
      <c r="EE13" s="366"/>
      <c r="EF13" s="458" t="str">
        <f t="shared" si="18"/>
        <v>1967/1968</v>
      </c>
      <c r="EG13" s="459">
        <v>12.837999999999999</v>
      </c>
      <c r="EH13" s="615">
        <v>0.89</v>
      </c>
      <c r="EI13" s="459">
        <v>11.393000000000001</v>
      </c>
      <c r="EJ13" s="459">
        <v>2.2999999999999998</v>
      </c>
      <c r="EK13" s="459">
        <v>6.3929999999999998</v>
      </c>
      <c r="EL13" s="459">
        <v>20.085999999999999</v>
      </c>
      <c r="EM13" s="459">
        <v>17.186</v>
      </c>
      <c r="EN13" s="459">
        <v>0.6</v>
      </c>
      <c r="EO13" s="459">
        <v>17.786000000000001</v>
      </c>
      <c r="EP13" s="459">
        <v>0</v>
      </c>
      <c r="EQ13" s="459">
        <v>20.085999999999999</v>
      </c>
      <c r="ER13" s="459">
        <v>2.2999999999999998</v>
      </c>
      <c r="ES13" s="938">
        <f t="shared" si="19"/>
        <v>0.12931519172382772</v>
      </c>
      <c r="ET13" s="366"/>
      <c r="EU13" s="470" t="str">
        <f t="shared" si="20"/>
        <v>1967/1968</v>
      </c>
      <c r="EV13" s="471">
        <v>0</v>
      </c>
      <c r="EW13" s="472">
        <v>0</v>
      </c>
      <c r="EX13" s="471">
        <v>0</v>
      </c>
      <c r="EY13" s="471">
        <v>0</v>
      </c>
      <c r="EZ13" s="471">
        <v>0</v>
      </c>
      <c r="FA13" s="471">
        <v>0</v>
      </c>
      <c r="FB13" s="471">
        <v>0</v>
      </c>
      <c r="FC13" s="471">
        <v>0</v>
      </c>
      <c r="FD13" s="471">
        <v>0</v>
      </c>
      <c r="FE13" s="471">
        <v>0</v>
      </c>
      <c r="FF13" s="471">
        <v>0</v>
      </c>
      <c r="FG13" s="471">
        <v>0</v>
      </c>
      <c r="FH13" s="473" t="e">
        <f t="shared" si="21"/>
        <v>#DIV/0!</v>
      </c>
      <c r="FI13" s="366"/>
      <c r="FJ13" s="376" t="str">
        <f t="shared" si="22"/>
        <v>1967/1968</v>
      </c>
      <c r="FK13" s="377">
        <v>8</v>
      </c>
      <c r="FL13" s="619">
        <v>1.1299999999999999</v>
      </c>
      <c r="FM13" s="377">
        <v>9</v>
      </c>
      <c r="FN13" s="377">
        <v>1.1779999999999999</v>
      </c>
      <c r="FO13" s="377">
        <v>2.8000000000000001E-2</v>
      </c>
      <c r="FP13" s="377">
        <v>10.206</v>
      </c>
      <c r="FQ13" s="377">
        <v>8.41</v>
      </c>
      <c r="FR13" s="377">
        <v>0.27</v>
      </c>
      <c r="FS13" s="377">
        <v>8.68</v>
      </c>
      <c r="FT13" s="377">
        <v>0</v>
      </c>
      <c r="FU13" s="377">
        <v>10.206</v>
      </c>
      <c r="FV13" s="377">
        <v>1.526</v>
      </c>
      <c r="FW13" s="378">
        <f t="shared" si="23"/>
        <v>0.17580645161290323</v>
      </c>
      <c r="FY13" s="376" t="str">
        <f t="shared" si="24"/>
        <v>1967/1968</v>
      </c>
      <c r="FZ13" s="377">
        <f t="shared" si="25"/>
        <v>129.559</v>
      </c>
      <c r="GA13" s="478">
        <f t="shared" si="26"/>
        <v>1.1626749203065783</v>
      </c>
      <c r="GB13" s="377">
        <f t="shared" si="0"/>
        <v>150.63499999999996</v>
      </c>
      <c r="GC13" s="377">
        <f t="shared" si="0"/>
        <v>42.410000000000004</v>
      </c>
      <c r="GD13" s="377">
        <f t="shared" si="0"/>
        <v>35.103000000000002</v>
      </c>
      <c r="GE13" s="377">
        <f t="shared" si="0"/>
        <v>228.14800000000005</v>
      </c>
      <c r="GF13" s="377">
        <f t="shared" si="0"/>
        <v>142.05400000000003</v>
      </c>
      <c r="GG13" s="377">
        <f t="shared" si="0"/>
        <v>32.778999999999996</v>
      </c>
      <c r="GH13" s="377">
        <f t="shared" si="0"/>
        <v>174.83299999999997</v>
      </c>
      <c r="GI13" s="377">
        <f t="shared" si="0"/>
        <v>8.0350000000000019</v>
      </c>
      <c r="GJ13" s="377">
        <f t="shared" si="0"/>
        <v>228.14800000000005</v>
      </c>
      <c r="GK13" s="377">
        <f t="shared" si="0"/>
        <v>45.28</v>
      </c>
      <c r="GL13" s="378">
        <f t="shared" si="27"/>
        <v>0.24761029813854807</v>
      </c>
    </row>
    <row r="14" spans="1:194" s="18" customFormat="1" ht="14.4" x14ac:dyDescent="0.3">
      <c r="A14" s="376" t="s">
        <v>344</v>
      </c>
      <c r="B14" s="377">
        <v>223.89400000000001</v>
      </c>
      <c r="C14" s="478">
        <v>1.45</v>
      </c>
      <c r="D14" s="377">
        <v>323.774</v>
      </c>
      <c r="E14" s="377">
        <v>97.664000000000001</v>
      </c>
      <c r="F14" s="377">
        <v>48.5</v>
      </c>
      <c r="G14" s="377">
        <v>469.93799999999999</v>
      </c>
      <c r="H14" s="377">
        <v>237.083</v>
      </c>
      <c r="I14" s="377">
        <v>61.276000000000003</v>
      </c>
      <c r="J14" s="377">
        <v>298.35899999999998</v>
      </c>
      <c r="K14" s="377">
        <v>50.268000000000001</v>
      </c>
      <c r="L14" s="377">
        <v>469.93799999999999</v>
      </c>
      <c r="M14" s="377">
        <v>121.31100000000001</v>
      </c>
      <c r="N14" s="378">
        <f t="shared" si="1"/>
        <v>0.34796788544777091</v>
      </c>
      <c r="O14" s="366"/>
      <c r="P14" s="364" t="str">
        <f t="shared" si="2"/>
        <v>1968/1969</v>
      </c>
      <c r="Q14" s="401">
        <v>22.186</v>
      </c>
      <c r="R14" s="401">
        <v>1.91</v>
      </c>
      <c r="S14" s="401">
        <v>42.375</v>
      </c>
      <c r="T14" s="401">
        <v>17.146000000000001</v>
      </c>
      <c r="U14" s="401">
        <v>2.7E-2</v>
      </c>
      <c r="V14" s="401">
        <v>59.548000000000002</v>
      </c>
      <c r="W14" s="401">
        <v>15.895</v>
      </c>
      <c r="X14" s="401">
        <v>4.2450000000000001</v>
      </c>
      <c r="Y14" s="401">
        <v>20.14</v>
      </c>
      <c r="Z14" s="401">
        <v>14.805</v>
      </c>
      <c r="AA14" s="401">
        <v>59.548000000000002</v>
      </c>
      <c r="AB14" s="401">
        <v>24.603000000000002</v>
      </c>
      <c r="AC14" s="365">
        <f t="shared" si="3"/>
        <v>0.70404922020317651</v>
      </c>
      <c r="AD14" s="366"/>
      <c r="AE14" s="376" t="str">
        <f t="shared" si="4"/>
        <v>1968/1969</v>
      </c>
      <c r="AF14" s="405">
        <v>10.846</v>
      </c>
      <c r="AG14" s="405">
        <v>1.37</v>
      </c>
      <c r="AH14" s="405">
        <v>14.804</v>
      </c>
      <c r="AI14" s="405">
        <v>1.7370000000000001</v>
      </c>
      <c r="AJ14" s="405">
        <v>0</v>
      </c>
      <c r="AK14" s="405">
        <v>16.541</v>
      </c>
      <c r="AL14" s="405">
        <v>2.1349999999999998</v>
      </c>
      <c r="AM14" s="405">
        <v>0.44900000000000001</v>
      </c>
      <c r="AN14" s="405">
        <v>2.5840000000000001</v>
      </c>
      <c r="AO14" s="405">
        <v>6.3710000000000004</v>
      </c>
      <c r="AP14" s="405">
        <v>16.541</v>
      </c>
      <c r="AQ14" s="405">
        <v>7.5860000000000003</v>
      </c>
      <c r="AR14" s="378">
        <f t="shared" si="5"/>
        <v>0.84712451144611955</v>
      </c>
      <c r="AS14" s="366"/>
      <c r="AT14" s="385" t="str">
        <f t="shared" si="6"/>
        <v>1968/1969</v>
      </c>
      <c r="AU14" s="386">
        <v>11.907999999999999</v>
      </c>
      <c r="AV14" s="605">
        <v>1.49</v>
      </c>
      <c r="AW14" s="386">
        <v>17.689</v>
      </c>
      <c r="AX14" s="386">
        <v>18.303000000000001</v>
      </c>
      <c r="AY14" s="386">
        <v>0</v>
      </c>
      <c r="AZ14" s="386">
        <v>35.991999999999997</v>
      </c>
      <c r="BA14" s="386">
        <v>2.7389999999999999</v>
      </c>
      <c r="BB14" s="386">
        <v>1.7470000000000001</v>
      </c>
      <c r="BC14" s="386">
        <v>4.4859999999999998</v>
      </c>
      <c r="BD14" s="386">
        <v>8.3230000000000004</v>
      </c>
      <c r="BE14" s="386">
        <v>35.991999999999997</v>
      </c>
      <c r="BF14" s="386">
        <v>23.183</v>
      </c>
      <c r="BG14" s="387">
        <f t="shared" si="7"/>
        <v>1.8098992895620265</v>
      </c>
      <c r="BH14" s="366"/>
      <c r="BI14" s="394" t="str">
        <f t="shared" si="8"/>
        <v>1968/1969</v>
      </c>
      <c r="BJ14" s="656">
        <v>0</v>
      </c>
      <c r="BK14" s="656">
        <v>0</v>
      </c>
      <c r="BL14" s="656">
        <v>0</v>
      </c>
      <c r="BM14" s="656">
        <v>0</v>
      </c>
      <c r="BN14" s="656">
        <v>0</v>
      </c>
      <c r="BO14" s="656">
        <v>0</v>
      </c>
      <c r="BP14" s="656">
        <v>0</v>
      </c>
      <c r="BQ14" s="656">
        <v>0</v>
      </c>
      <c r="BR14" s="656">
        <v>0</v>
      </c>
      <c r="BS14" s="656">
        <v>0</v>
      </c>
      <c r="BT14" s="656">
        <v>0</v>
      </c>
      <c r="BU14" s="656">
        <v>0</v>
      </c>
      <c r="BV14" s="395" t="e">
        <f t="shared" si="9"/>
        <v>#DIV/0!</v>
      </c>
      <c r="BW14" s="366"/>
      <c r="BX14" s="385" t="str">
        <f t="shared" si="10"/>
        <v>1968/1969</v>
      </c>
      <c r="BY14" s="953">
        <v>18.414000000000001</v>
      </c>
      <c r="BZ14" s="953">
        <v>2.68</v>
      </c>
      <c r="CA14" s="953">
        <v>49.4</v>
      </c>
      <c r="CB14" s="953">
        <v>10.364000000000001</v>
      </c>
      <c r="CC14" s="953">
        <v>13.218999999999999</v>
      </c>
      <c r="CD14" s="953">
        <v>72.983000000000004</v>
      </c>
      <c r="CE14" s="953">
        <v>37.898000000000003</v>
      </c>
      <c r="CF14" s="953">
        <v>13.939</v>
      </c>
      <c r="CG14" s="953">
        <v>51.837000000000003</v>
      </c>
      <c r="CH14" s="953">
        <v>9.6560000000000006</v>
      </c>
      <c r="CI14" s="953">
        <v>72.983000000000004</v>
      </c>
      <c r="CJ14" s="953">
        <v>11.49</v>
      </c>
      <c r="CK14" s="387">
        <f t="shared" si="11"/>
        <v>0.18685053583334688</v>
      </c>
      <c r="CL14" s="366"/>
      <c r="CM14" s="419" t="str">
        <f t="shared" si="12"/>
        <v>1968/1969</v>
      </c>
      <c r="CN14" s="424">
        <v>0</v>
      </c>
      <c r="CO14" s="425">
        <v>0</v>
      </c>
      <c r="CP14" s="424">
        <v>0</v>
      </c>
      <c r="CQ14" s="424">
        <v>0</v>
      </c>
      <c r="CR14" s="424">
        <v>0</v>
      </c>
      <c r="CS14" s="424">
        <v>0</v>
      </c>
      <c r="CT14" s="424">
        <v>0</v>
      </c>
      <c r="CU14" s="424">
        <v>0</v>
      </c>
      <c r="CV14" s="424">
        <v>0</v>
      </c>
      <c r="CW14" s="424">
        <v>0</v>
      </c>
      <c r="CX14" s="424">
        <v>0</v>
      </c>
      <c r="CY14" s="424">
        <v>0</v>
      </c>
      <c r="CZ14" s="420" t="e">
        <f t="shared" si="13"/>
        <v>#DIV/0!</v>
      </c>
      <c r="DA14" s="366"/>
      <c r="DB14" s="432" t="str">
        <f t="shared" si="14"/>
        <v>1968/1969</v>
      </c>
      <c r="DC14" s="433">
        <v>0</v>
      </c>
      <c r="DD14" s="434">
        <v>0</v>
      </c>
      <c r="DE14" s="433">
        <v>0</v>
      </c>
      <c r="DF14" s="433">
        <v>0</v>
      </c>
      <c r="DG14" s="433">
        <v>0</v>
      </c>
      <c r="DH14" s="433">
        <v>0</v>
      </c>
      <c r="DI14" s="433">
        <v>0</v>
      </c>
      <c r="DJ14" s="433">
        <v>0</v>
      </c>
      <c r="DK14" s="433">
        <v>0</v>
      </c>
      <c r="DL14" s="433">
        <v>0</v>
      </c>
      <c r="DM14" s="433">
        <v>0</v>
      </c>
      <c r="DN14" s="433">
        <v>0</v>
      </c>
      <c r="DO14" s="435" t="e">
        <f t="shared" si="15"/>
        <v>#DIV/0!</v>
      </c>
      <c r="DP14" s="366"/>
      <c r="DQ14" s="445" t="str">
        <f t="shared" si="16"/>
        <v>1968/1969</v>
      </c>
      <c r="DR14" s="446">
        <v>5.8369999999999997</v>
      </c>
      <c r="DS14" s="447">
        <v>0.98</v>
      </c>
      <c r="DT14" s="446">
        <v>5.74</v>
      </c>
      <c r="DU14" s="446">
        <v>1.008</v>
      </c>
      <c r="DV14" s="446">
        <v>0.39</v>
      </c>
      <c r="DW14" s="446">
        <v>7.1379999999999999</v>
      </c>
      <c r="DX14" s="446">
        <v>3.65</v>
      </c>
      <c r="DY14" s="446">
        <v>0.14399999999999999</v>
      </c>
      <c r="DZ14" s="446">
        <v>3.794</v>
      </c>
      <c r="EA14" s="446">
        <v>2.4940000000000002</v>
      </c>
      <c r="EB14" s="446">
        <v>7.1379999999999999</v>
      </c>
      <c r="EC14" s="446">
        <v>0.85</v>
      </c>
      <c r="ED14" s="448">
        <f t="shared" si="17"/>
        <v>0.13517811704834604</v>
      </c>
      <c r="EE14" s="366"/>
      <c r="EF14" s="458" t="str">
        <f t="shared" si="18"/>
        <v>1968/1969</v>
      </c>
      <c r="EG14" s="459">
        <v>14.997999999999999</v>
      </c>
      <c r="EH14" s="615">
        <v>1.1000000000000001</v>
      </c>
      <c r="EI14" s="459">
        <v>16.54</v>
      </c>
      <c r="EJ14" s="459">
        <v>2.2999999999999998</v>
      </c>
      <c r="EK14" s="459">
        <v>4.3550000000000004</v>
      </c>
      <c r="EL14" s="459">
        <v>23.195</v>
      </c>
      <c r="EM14" s="459">
        <v>18.594000000000001</v>
      </c>
      <c r="EN14" s="459">
        <v>0.7</v>
      </c>
      <c r="EO14" s="459">
        <v>19.294</v>
      </c>
      <c r="EP14" s="459">
        <v>1E-3</v>
      </c>
      <c r="EQ14" s="459">
        <v>23.195</v>
      </c>
      <c r="ER14" s="459">
        <v>3.9</v>
      </c>
      <c r="ES14" s="938">
        <f t="shared" si="19"/>
        <v>0.20212490282456594</v>
      </c>
      <c r="ET14" s="366"/>
      <c r="EU14" s="470" t="str">
        <f t="shared" si="20"/>
        <v>1968/1969</v>
      </c>
      <c r="EV14" s="471">
        <v>0</v>
      </c>
      <c r="EW14" s="472">
        <v>0</v>
      </c>
      <c r="EX14" s="471">
        <v>0</v>
      </c>
      <c r="EY14" s="471">
        <v>0</v>
      </c>
      <c r="EZ14" s="471">
        <v>0</v>
      </c>
      <c r="FA14" s="471">
        <v>0</v>
      </c>
      <c r="FB14" s="471">
        <v>0</v>
      </c>
      <c r="FC14" s="471">
        <v>0</v>
      </c>
      <c r="FD14" s="471">
        <v>0</v>
      </c>
      <c r="FE14" s="471">
        <v>0</v>
      </c>
      <c r="FF14" s="471">
        <v>0</v>
      </c>
      <c r="FG14" s="471">
        <v>0</v>
      </c>
      <c r="FH14" s="473" t="e">
        <f t="shared" si="21"/>
        <v>#DIV/0!</v>
      </c>
      <c r="FI14" s="366"/>
      <c r="FJ14" s="376" t="str">
        <f t="shared" si="22"/>
        <v>1968/1969</v>
      </c>
      <c r="FK14" s="377">
        <v>8.1</v>
      </c>
      <c r="FL14" s="619">
        <v>1.04</v>
      </c>
      <c r="FM14" s="377">
        <v>8.4</v>
      </c>
      <c r="FN14" s="377">
        <v>1.526</v>
      </c>
      <c r="FO14" s="377">
        <v>0.504</v>
      </c>
      <c r="FP14" s="377">
        <v>10.43</v>
      </c>
      <c r="FQ14" s="377">
        <v>8.66</v>
      </c>
      <c r="FR14" s="377">
        <v>0.25600000000000001</v>
      </c>
      <c r="FS14" s="377">
        <v>8.9160000000000004</v>
      </c>
      <c r="FT14" s="377">
        <v>2E-3</v>
      </c>
      <c r="FU14" s="377">
        <v>10.43</v>
      </c>
      <c r="FV14" s="377">
        <v>1.512</v>
      </c>
      <c r="FW14" s="378">
        <f t="shared" si="23"/>
        <v>0.16954474097331237</v>
      </c>
      <c r="FY14" s="376" t="str">
        <f t="shared" si="24"/>
        <v>1968/1969</v>
      </c>
      <c r="FZ14" s="377">
        <f t="shared" si="25"/>
        <v>131.60500000000005</v>
      </c>
      <c r="GA14" s="478">
        <f t="shared" si="26"/>
        <v>1.2828236009270162</v>
      </c>
      <c r="GB14" s="377">
        <f t="shared" si="0"/>
        <v>168.82600000000002</v>
      </c>
      <c r="GC14" s="377">
        <f t="shared" si="0"/>
        <v>45.28</v>
      </c>
      <c r="GD14" s="377">
        <f t="shared" si="0"/>
        <v>30.004999999999995</v>
      </c>
      <c r="GE14" s="377">
        <f t="shared" si="0"/>
        <v>244.11099999999999</v>
      </c>
      <c r="GF14" s="377">
        <f t="shared" si="0"/>
        <v>147.512</v>
      </c>
      <c r="GG14" s="377">
        <f t="shared" si="0"/>
        <v>39.796000000000006</v>
      </c>
      <c r="GH14" s="377">
        <f t="shared" si="0"/>
        <v>187.30799999999999</v>
      </c>
      <c r="GI14" s="377">
        <f t="shared" si="0"/>
        <v>8.6159999999999979</v>
      </c>
      <c r="GJ14" s="377">
        <f t="shared" si="0"/>
        <v>244.11099999999999</v>
      </c>
      <c r="GK14" s="377">
        <f t="shared" si="0"/>
        <v>48.186999999999991</v>
      </c>
      <c r="GL14" s="378">
        <f t="shared" si="27"/>
        <v>0.24594740817868152</v>
      </c>
    </row>
    <row r="15" spans="1:194" s="18" customFormat="1" ht="14.4" x14ac:dyDescent="0.3">
      <c r="A15" s="376" t="s">
        <v>345</v>
      </c>
      <c r="B15" s="377">
        <v>217.82400000000001</v>
      </c>
      <c r="C15" s="478">
        <v>1.4</v>
      </c>
      <c r="D15" s="377">
        <v>304.02100000000002</v>
      </c>
      <c r="E15" s="377">
        <v>121.31100000000001</v>
      </c>
      <c r="F15" s="377">
        <v>51.417999999999999</v>
      </c>
      <c r="G15" s="377">
        <v>476.75</v>
      </c>
      <c r="H15" s="377">
        <v>247.381</v>
      </c>
      <c r="I15" s="377">
        <v>70.009</v>
      </c>
      <c r="J15" s="377">
        <v>317.39</v>
      </c>
      <c r="K15" s="377">
        <v>55.817</v>
      </c>
      <c r="L15" s="377">
        <v>476.75</v>
      </c>
      <c r="M15" s="377">
        <v>103.54300000000001</v>
      </c>
      <c r="N15" s="378">
        <f t="shared" si="1"/>
        <v>0.27744120555080692</v>
      </c>
      <c r="O15" s="366"/>
      <c r="P15" s="364" t="str">
        <f t="shared" si="2"/>
        <v>1969/1970</v>
      </c>
      <c r="Q15" s="401">
        <v>19.068000000000001</v>
      </c>
      <c r="R15" s="401">
        <v>2.06</v>
      </c>
      <c r="S15" s="401">
        <v>39.271999999999998</v>
      </c>
      <c r="T15" s="401">
        <v>24.603000000000002</v>
      </c>
      <c r="U15" s="401">
        <v>8.2000000000000003E-2</v>
      </c>
      <c r="V15" s="401">
        <v>63.957000000000001</v>
      </c>
      <c r="W15" s="401">
        <v>15.678000000000001</v>
      </c>
      <c r="X15" s="401">
        <v>5.1159999999999997</v>
      </c>
      <c r="Y15" s="401">
        <v>20.794</v>
      </c>
      <c r="Z15" s="401">
        <v>16.411000000000001</v>
      </c>
      <c r="AA15" s="401">
        <v>63.957000000000001</v>
      </c>
      <c r="AB15" s="401">
        <v>26.751999999999999</v>
      </c>
      <c r="AC15" s="365">
        <f t="shared" si="3"/>
        <v>0.7190431393629888</v>
      </c>
      <c r="AD15" s="366"/>
      <c r="AE15" s="376" t="str">
        <f t="shared" si="4"/>
        <v>1969/1970</v>
      </c>
      <c r="AF15" s="405">
        <v>9.4860000000000007</v>
      </c>
      <c r="AG15" s="405">
        <v>1.1100000000000001</v>
      </c>
      <c r="AH15" s="405">
        <v>10.545999999999999</v>
      </c>
      <c r="AI15" s="405">
        <v>7.5860000000000003</v>
      </c>
      <c r="AJ15" s="405">
        <v>0</v>
      </c>
      <c r="AK15" s="405">
        <v>18.132000000000001</v>
      </c>
      <c r="AL15" s="405">
        <v>1.8</v>
      </c>
      <c r="AM15" s="405">
        <v>0.74</v>
      </c>
      <c r="AN15" s="405">
        <v>2.54</v>
      </c>
      <c r="AO15" s="405">
        <v>8.0470000000000006</v>
      </c>
      <c r="AP15" s="405">
        <v>18.132000000000001</v>
      </c>
      <c r="AQ15" s="405">
        <v>7.5449999999999999</v>
      </c>
      <c r="AR15" s="378">
        <f t="shared" si="5"/>
        <v>0.71266647775573821</v>
      </c>
      <c r="AS15" s="366"/>
      <c r="AT15" s="385" t="str">
        <f t="shared" si="6"/>
        <v>1969/1970</v>
      </c>
      <c r="AU15" s="386">
        <v>10.102</v>
      </c>
      <c r="AV15" s="605">
        <v>1.81</v>
      </c>
      <c r="AW15" s="386">
        <v>18.266999999999999</v>
      </c>
      <c r="AX15" s="386">
        <v>23.183</v>
      </c>
      <c r="AY15" s="386">
        <v>0</v>
      </c>
      <c r="AZ15" s="386">
        <v>41.45</v>
      </c>
      <c r="BA15" s="386">
        <v>2.2599999999999998</v>
      </c>
      <c r="BB15" s="386">
        <v>2.3079999999999998</v>
      </c>
      <c r="BC15" s="386">
        <v>4.5679999999999996</v>
      </c>
      <c r="BD15" s="386">
        <v>9.43</v>
      </c>
      <c r="BE15" s="386">
        <v>41.45</v>
      </c>
      <c r="BF15" s="386">
        <v>27.452000000000002</v>
      </c>
      <c r="BG15" s="387">
        <f t="shared" si="7"/>
        <v>1.9611373053293331</v>
      </c>
      <c r="BH15" s="366"/>
      <c r="BI15" s="394" t="str">
        <f t="shared" si="8"/>
        <v>1969/1970</v>
      </c>
      <c r="BJ15" s="656">
        <v>0</v>
      </c>
      <c r="BK15" s="656">
        <v>0</v>
      </c>
      <c r="BL15" s="656">
        <v>0</v>
      </c>
      <c r="BM15" s="656">
        <v>0</v>
      </c>
      <c r="BN15" s="656">
        <v>0</v>
      </c>
      <c r="BO15" s="656">
        <v>0</v>
      </c>
      <c r="BP15" s="656">
        <v>0</v>
      </c>
      <c r="BQ15" s="656">
        <v>0</v>
      </c>
      <c r="BR15" s="656">
        <v>0</v>
      </c>
      <c r="BS15" s="656">
        <v>0</v>
      </c>
      <c r="BT15" s="656">
        <v>0</v>
      </c>
      <c r="BU15" s="656">
        <v>0</v>
      </c>
      <c r="BV15" s="395" t="e">
        <f t="shared" si="9"/>
        <v>#DIV/0!</v>
      </c>
      <c r="BW15" s="366"/>
      <c r="BX15" s="385" t="str">
        <f t="shared" si="10"/>
        <v>1969/1970</v>
      </c>
      <c r="BY15" s="953">
        <v>17.856000000000002</v>
      </c>
      <c r="BZ15" s="953">
        <v>2.62</v>
      </c>
      <c r="CA15" s="953">
        <v>46.838999999999999</v>
      </c>
      <c r="CB15" s="953">
        <v>11.49</v>
      </c>
      <c r="CC15" s="953">
        <v>13.212</v>
      </c>
      <c r="CD15" s="953">
        <v>71.540999999999997</v>
      </c>
      <c r="CE15" s="953">
        <v>37.332999999999998</v>
      </c>
      <c r="CF15" s="953">
        <v>15.91</v>
      </c>
      <c r="CG15" s="953">
        <v>53.243000000000002</v>
      </c>
      <c r="CH15" s="953">
        <v>10.821</v>
      </c>
      <c r="CI15" s="953">
        <v>71.540999999999997</v>
      </c>
      <c r="CJ15" s="953">
        <v>7.4770000000000003</v>
      </c>
      <c r="CK15" s="387">
        <f t="shared" si="11"/>
        <v>0.11671141358641358</v>
      </c>
      <c r="CL15" s="366"/>
      <c r="CM15" s="419" t="str">
        <f t="shared" si="12"/>
        <v>1969/1970</v>
      </c>
      <c r="CN15" s="424">
        <v>0</v>
      </c>
      <c r="CO15" s="425">
        <v>0</v>
      </c>
      <c r="CP15" s="424">
        <v>0</v>
      </c>
      <c r="CQ15" s="424">
        <v>0</v>
      </c>
      <c r="CR15" s="424">
        <v>0</v>
      </c>
      <c r="CS15" s="424">
        <v>0</v>
      </c>
      <c r="CT15" s="424">
        <v>0</v>
      </c>
      <c r="CU15" s="424">
        <v>0</v>
      </c>
      <c r="CV15" s="424">
        <v>0</v>
      </c>
      <c r="CW15" s="424">
        <v>0</v>
      </c>
      <c r="CX15" s="424">
        <v>0</v>
      </c>
      <c r="CY15" s="424">
        <v>0</v>
      </c>
      <c r="CZ15" s="420" t="e">
        <f t="shared" si="13"/>
        <v>#DIV/0!</v>
      </c>
      <c r="DA15" s="366"/>
      <c r="DB15" s="432" t="str">
        <f t="shared" si="14"/>
        <v>1969/1970</v>
      </c>
      <c r="DC15" s="433">
        <v>0</v>
      </c>
      <c r="DD15" s="434">
        <v>0</v>
      </c>
      <c r="DE15" s="433">
        <v>0</v>
      </c>
      <c r="DF15" s="433">
        <v>0</v>
      </c>
      <c r="DG15" s="433">
        <v>0</v>
      </c>
      <c r="DH15" s="433">
        <v>0</v>
      </c>
      <c r="DI15" s="433">
        <v>0</v>
      </c>
      <c r="DJ15" s="433">
        <v>0</v>
      </c>
      <c r="DK15" s="433">
        <v>0</v>
      </c>
      <c r="DL15" s="433">
        <v>0</v>
      </c>
      <c r="DM15" s="433">
        <v>0</v>
      </c>
      <c r="DN15" s="433">
        <v>0</v>
      </c>
      <c r="DO15" s="435" t="e">
        <f t="shared" si="15"/>
        <v>#DIV/0!</v>
      </c>
      <c r="DP15" s="366"/>
      <c r="DQ15" s="445" t="str">
        <f t="shared" si="16"/>
        <v>1969/1970</v>
      </c>
      <c r="DR15" s="446">
        <v>5.1909999999999998</v>
      </c>
      <c r="DS15" s="447">
        <v>1.35</v>
      </c>
      <c r="DT15" s="446">
        <v>7.02</v>
      </c>
      <c r="DU15" s="446">
        <v>0.85</v>
      </c>
      <c r="DV15" s="446">
        <v>0</v>
      </c>
      <c r="DW15" s="446">
        <v>7.87</v>
      </c>
      <c r="DX15" s="446">
        <v>4.5869999999999997</v>
      </c>
      <c r="DY15" s="446">
        <v>0.18099999999999999</v>
      </c>
      <c r="DZ15" s="446">
        <v>4.7679999999999998</v>
      </c>
      <c r="EA15" s="446">
        <v>2.3220000000000001</v>
      </c>
      <c r="EB15" s="446">
        <v>7.87</v>
      </c>
      <c r="EC15" s="446">
        <v>0.78</v>
      </c>
      <c r="ED15" s="448">
        <f t="shared" si="17"/>
        <v>0.11001410437235544</v>
      </c>
      <c r="EE15" s="366"/>
      <c r="EF15" s="458" t="str">
        <f t="shared" si="18"/>
        <v>1969/1970</v>
      </c>
      <c r="EG15" s="459">
        <v>15.958</v>
      </c>
      <c r="EH15" s="615">
        <v>1.17</v>
      </c>
      <c r="EI15" s="459">
        <v>18.651</v>
      </c>
      <c r="EJ15" s="459">
        <v>3.9</v>
      </c>
      <c r="EK15" s="459">
        <v>3.1880000000000002</v>
      </c>
      <c r="EL15" s="459">
        <v>25.739000000000001</v>
      </c>
      <c r="EM15" s="459">
        <v>20.925000000000001</v>
      </c>
      <c r="EN15" s="459">
        <v>0.8</v>
      </c>
      <c r="EO15" s="459">
        <v>21.725000000000001</v>
      </c>
      <c r="EP15" s="459">
        <v>1.4E-2</v>
      </c>
      <c r="EQ15" s="459">
        <v>25.739000000000001</v>
      </c>
      <c r="ER15" s="459">
        <v>4</v>
      </c>
      <c r="ES15" s="938">
        <f t="shared" si="19"/>
        <v>0.18400110400662403</v>
      </c>
      <c r="ET15" s="366"/>
      <c r="EU15" s="470" t="str">
        <f t="shared" si="20"/>
        <v>1969/1970</v>
      </c>
      <c r="EV15" s="471">
        <v>0</v>
      </c>
      <c r="EW15" s="472">
        <v>0</v>
      </c>
      <c r="EX15" s="471">
        <v>0</v>
      </c>
      <c r="EY15" s="471">
        <v>0</v>
      </c>
      <c r="EZ15" s="471">
        <v>0</v>
      </c>
      <c r="FA15" s="471">
        <v>0</v>
      </c>
      <c r="FB15" s="471">
        <v>0</v>
      </c>
      <c r="FC15" s="471">
        <v>0</v>
      </c>
      <c r="FD15" s="471">
        <v>0</v>
      </c>
      <c r="FE15" s="471">
        <v>0</v>
      </c>
      <c r="FF15" s="471">
        <v>0</v>
      </c>
      <c r="FG15" s="471">
        <v>0</v>
      </c>
      <c r="FH15" s="473" t="e">
        <f t="shared" si="21"/>
        <v>#DIV/0!</v>
      </c>
      <c r="FI15" s="366"/>
      <c r="FJ15" s="376" t="str">
        <f t="shared" si="22"/>
        <v>1969/1970</v>
      </c>
      <c r="FK15" s="377">
        <v>8.3000000000000007</v>
      </c>
      <c r="FL15" s="619">
        <v>1</v>
      </c>
      <c r="FM15" s="377">
        <v>8.3000000000000007</v>
      </c>
      <c r="FN15" s="377">
        <v>1.512</v>
      </c>
      <c r="FO15" s="377">
        <v>0.93899999999999995</v>
      </c>
      <c r="FP15" s="377">
        <v>10.750999999999999</v>
      </c>
      <c r="FQ15" s="377">
        <v>9.0589999999999993</v>
      </c>
      <c r="FR15" s="377">
        <v>0.29199999999999998</v>
      </c>
      <c r="FS15" s="377">
        <v>9.3510000000000009</v>
      </c>
      <c r="FT15" s="377">
        <v>0</v>
      </c>
      <c r="FU15" s="377">
        <v>10.750999999999999</v>
      </c>
      <c r="FV15" s="377">
        <v>1.4</v>
      </c>
      <c r="FW15" s="378">
        <f t="shared" si="23"/>
        <v>0.14971660784942784</v>
      </c>
      <c r="FY15" s="376" t="str">
        <f t="shared" si="24"/>
        <v>1969/1970</v>
      </c>
      <c r="FZ15" s="377">
        <f t="shared" si="25"/>
        <v>131.863</v>
      </c>
      <c r="GA15" s="478">
        <f t="shared" si="26"/>
        <v>1.176417948931846</v>
      </c>
      <c r="GB15" s="377">
        <f t="shared" si="0"/>
        <v>155.126</v>
      </c>
      <c r="GC15" s="377">
        <f t="shared" si="0"/>
        <v>48.186999999999991</v>
      </c>
      <c r="GD15" s="377">
        <f t="shared" si="0"/>
        <v>33.996999999999993</v>
      </c>
      <c r="GE15" s="377">
        <f t="shared" si="0"/>
        <v>237.31</v>
      </c>
      <c r="GF15" s="377">
        <f t="shared" si="0"/>
        <v>155.739</v>
      </c>
      <c r="GG15" s="377">
        <f t="shared" si="0"/>
        <v>44.662000000000006</v>
      </c>
      <c r="GH15" s="377">
        <f t="shared" si="0"/>
        <v>200.40100000000001</v>
      </c>
      <c r="GI15" s="377">
        <f t="shared" si="0"/>
        <v>8.7719999999999985</v>
      </c>
      <c r="GJ15" s="377">
        <f t="shared" si="0"/>
        <v>237.31</v>
      </c>
      <c r="GK15" s="377">
        <f t="shared" si="0"/>
        <v>28.137000000000008</v>
      </c>
      <c r="GL15" s="378">
        <f t="shared" si="27"/>
        <v>0.13451544893461398</v>
      </c>
    </row>
    <row r="16" spans="1:194" s="18" customFormat="1" ht="14.4" x14ac:dyDescent="0.3">
      <c r="A16" s="376" t="s">
        <v>346</v>
      </c>
      <c r="B16" s="377">
        <v>206.97900000000001</v>
      </c>
      <c r="C16" s="478">
        <v>1.48</v>
      </c>
      <c r="D16" s="377">
        <v>306.53100000000001</v>
      </c>
      <c r="E16" s="377">
        <v>103.54300000000001</v>
      </c>
      <c r="F16" s="377">
        <v>55.808</v>
      </c>
      <c r="G16" s="377">
        <v>465.88200000000001</v>
      </c>
      <c r="H16" s="377">
        <v>250.19399999999999</v>
      </c>
      <c r="I16" s="377">
        <v>78.680000000000007</v>
      </c>
      <c r="J16" s="377">
        <v>328.87400000000002</v>
      </c>
      <c r="K16" s="377">
        <v>56.478999999999999</v>
      </c>
      <c r="L16" s="377">
        <v>465.88200000000001</v>
      </c>
      <c r="M16" s="377">
        <v>80.528999999999996</v>
      </c>
      <c r="N16" s="378">
        <f t="shared" si="1"/>
        <v>0.20897462845754411</v>
      </c>
      <c r="O16" s="366"/>
      <c r="P16" s="364" t="str">
        <f t="shared" si="2"/>
        <v>1970/1971</v>
      </c>
      <c r="Q16" s="401">
        <v>17.651</v>
      </c>
      <c r="R16" s="401">
        <v>2.09</v>
      </c>
      <c r="S16" s="401">
        <v>36.795000000000002</v>
      </c>
      <c r="T16" s="401">
        <v>26.751999999999999</v>
      </c>
      <c r="U16" s="401">
        <v>2.7E-2</v>
      </c>
      <c r="V16" s="401">
        <v>63.573999999999998</v>
      </c>
      <c r="W16" s="401">
        <v>15.756</v>
      </c>
      <c r="X16" s="401">
        <v>5.2530000000000001</v>
      </c>
      <c r="Y16" s="401">
        <v>21.009</v>
      </c>
      <c r="Z16" s="401">
        <v>20.167000000000002</v>
      </c>
      <c r="AA16" s="401">
        <v>63.573999999999998</v>
      </c>
      <c r="AB16" s="401">
        <v>22.398</v>
      </c>
      <c r="AC16" s="365">
        <f t="shared" si="3"/>
        <v>0.54395764523023116</v>
      </c>
      <c r="AD16" s="366"/>
      <c r="AE16" s="376" t="str">
        <f t="shared" si="4"/>
        <v>1970/1971</v>
      </c>
      <c r="AF16" s="405">
        <v>6.4790000000000001</v>
      </c>
      <c r="AG16" s="405">
        <v>1.22</v>
      </c>
      <c r="AH16" s="405">
        <v>7.89</v>
      </c>
      <c r="AI16" s="405">
        <v>7.5449999999999999</v>
      </c>
      <c r="AJ16" s="405">
        <v>0</v>
      </c>
      <c r="AK16" s="405">
        <v>15.435</v>
      </c>
      <c r="AL16" s="405">
        <v>1.972</v>
      </c>
      <c r="AM16" s="405">
        <v>0.65300000000000002</v>
      </c>
      <c r="AN16" s="405">
        <v>2.625</v>
      </c>
      <c r="AO16" s="405">
        <v>9.1449999999999996</v>
      </c>
      <c r="AP16" s="405">
        <v>15.435</v>
      </c>
      <c r="AQ16" s="405">
        <v>3.665</v>
      </c>
      <c r="AR16" s="378">
        <f t="shared" si="5"/>
        <v>0.31138487680543758</v>
      </c>
      <c r="AS16" s="366"/>
      <c r="AT16" s="385" t="str">
        <f t="shared" si="6"/>
        <v>1970/1971</v>
      </c>
      <c r="AU16" s="386">
        <v>5.0519999999999996</v>
      </c>
      <c r="AV16" s="605">
        <v>1.79</v>
      </c>
      <c r="AW16" s="386">
        <v>9.0239999999999991</v>
      </c>
      <c r="AX16" s="386">
        <v>27.452000000000002</v>
      </c>
      <c r="AY16" s="386">
        <v>0</v>
      </c>
      <c r="AZ16" s="386">
        <v>36.475999999999999</v>
      </c>
      <c r="BA16" s="386">
        <v>2.4940000000000002</v>
      </c>
      <c r="BB16" s="386">
        <v>2.1560000000000001</v>
      </c>
      <c r="BC16" s="386">
        <v>4.6500000000000004</v>
      </c>
      <c r="BD16" s="386">
        <v>11.846</v>
      </c>
      <c r="BE16" s="386">
        <v>36.475999999999999</v>
      </c>
      <c r="BF16" s="386">
        <v>19.98</v>
      </c>
      <c r="BG16" s="387">
        <f t="shared" si="7"/>
        <v>1.2112027158098932</v>
      </c>
      <c r="BH16" s="366"/>
      <c r="BI16" s="394" t="str">
        <f t="shared" si="8"/>
        <v>1970/1971</v>
      </c>
      <c r="BJ16" s="656">
        <v>0</v>
      </c>
      <c r="BK16" s="656">
        <v>0</v>
      </c>
      <c r="BL16" s="656">
        <v>0</v>
      </c>
      <c r="BM16" s="656">
        <v>0</v>
      </c>
      <c r="BN16" s="656">
        <v>0</v>
      </c>
      <c r="BO16" s="656">
        <v>0</v>
      </c>
      <c r="BP16" s="656">
        <v>0</v>
      </c>
      <c r="BQ16" s="656">
        <v>0</v>
      </c>
      <c r="BR16" s="656">
        <v>0</v>
      </c>
      <c r="BS16" s="656">
        <v>0</v>
      </c>
      <c r="BT16" s="656">
        <v>0</v>
      </c>
      <c r="BU16" s="656">
        <v>0</v>
      </c>
      <c r="BV16" s="395" t="e">
        <f t="shared" si="9"/>
        <v>#DIV/0!</v>
      </c>
      <c r="BW16" s="366"/>
      <c r="BX16" s="385" t="str">
        <f t="shared" si="10"/>
        <v>1970/1971</v>
      </c>
      <c r="BY16" s="953">
        <v>17.581</v>
      </c>
      <c r="BZ16" s="953">
        <v>2.59</v>
      </c>
      <c r="CA16" s="953">
        <v>45.597999999999999</v>
      </c>
      <c r="CB16" s="953">
        <v>7.4770000000000003</v>
      </c>
      <c r="CC16" s="953">
        <v>14.882</v>
      </c>
      <c r="CD16" s="953">
        <v>67.956999999999994</v>
      </c>
      <c r="CE16" s="953">
        <v>37.658999999999999</v>
      </c>
      <c r="CF16" s="953">
        <v>16.872</v>
      </c>
      <c r="CG16" s="953">
        <v>54.530999999999999</v>
      </c>
      <c r="CH16" s="953">
        <v>6.2489999999999997</v>
      </c>
      <c r="CI16" s="953">
        <v>67.956999999999994</v>
      </c>
      <c r="CJ16" s="953">
        <v>7.1769999999999996</v>
      </c>
      <c r="CK16" s="387">
        <f t="shared" si="11"/>
        <v>0.11808160579137873</v>
      </c>
      <c r="CL16" s="366"/>
      <c r="CM16" s="419" t="str">
        <f t="shared" si="12"/>
        <v>1970/1971</v>
      </c>
      <c r="CN16" s="424">
        <v>0</v>
      </c>
      <c r="CO16" s="425">
        <v>0</v>
      </c>
      <c r="CP16" s="424">
        <v>0</v>
      </c>
      <c r="CQ16" s="424">
        <v>0</v>
      </c>
      <c r="CR16" s="424">
        <v>0</v>
      </c>
      <c r="CS16" s="424">
        <v>0</v>
      </c>
      <c r="CT16" s="424">
        <v>0</v>
      </c>
      <c r="CU16" s="424">
        <v>0</v>
      </c>
      <c r="CV16" s="424">
        <v>0</v>
      </c>
      <c r="CW16" s="424">
        <v>0</v>
      </c>
      <c r="CX16" s="424">
        <v>0</v>
      </c>
      <c r="CY16" s="424">
        <v>0</v>
      </c>
      <c r="CZ16" s="420" t="e">
        <f t="shared" si="13"/>
        <v>#DIV/0!</v>
      </c>
      <c r="DA16" s="366"/>
      <c r="DB16" s="432" t="str">
        <f t="shared" si="14"/>
        <v>1970/1971</v>
      </c>
      <c r="DC16" s="433">
        <v>0</v>
      </c>
      <c r="DD16" s="434">
        <v>0</v>
      </c>
      <c r="DE16" s="433">
        <v>0</v>
      </c>
      <c r="DF16" s="433">
        <v>0</v>
      </c>
      <c r="DG16" s="433">
        <v>0</v>
      </c>
      <c r="DH16" s="433">
        <v>0</v>
      </c>
      <c r="DI16" s="433">
        <v>0</v>
      </c>
      <c r="DJ16" s="433">
        <v>0</v>
      </c>
      <c r="DK16" s="433">
        <v>0</v>
      </c>
      <c r="DL16" s="433">
        <v>0</v>
      </c>
      <c r="DM16" s="433">
        <v>0</v>
      </c>
      <c r="DN16" s="433">
        <v>0</v>
      </c>
      <c r="DO16" s="435" t="e">
        <f t="shared" si="15"/>
        <v>#DIV/0!</v>
      </c>
      <c r="DP16" s="366"/>
      <c r="DQ16" s="445" t="str">
        <f t="shared" si="16"/>
        <v>1970/1971</v>
      </c>
      <c r="DR16" s="446">
        <v>3.7010000000000001</v>
      </c>
      <c r="DS16" s="447">
        <v>1.33</v>
      </c>
      <c r="DT16" s="446">
        <v>4.92</v>
      </c>
      <c r="DU16" s="446">
        <v>0.78</v>
      </c>
      <c r="DV16" s="446">
        <v>0</v>
      </c>
      <c r="DW16" s="446">
        <v>5.7</v>
      </c>
      <c r="DX16" s="446">
        <v>4.0250000000000004</v>
      </c>
      <c r="DY16" s="446">
        <v>3.1E-2</v>
      </c>
      <c r="DZ16" s="446">
        <v>4.056</v>
      </c>
      <c r="EA16" s="446">
        <v>0.96899999999999997</v>
      </c>
      <c r="EB16" s="446">
        <v>5.7</v>
      </c>
      <c r="EC16" s="446">
        <v>0.67500000000000004</v>
      </c>
      <c r="ED16" s="448">
        <f t="shared" si="17"/>
        <v>0.13432835820895522</v>
      </c>
      <c r="EE16" s="366"/>
      <c r="EF16" s="458" t="str">
        <f t="shared" si="18"/>
        <v>1970/1971</v>
      </c>
      <c r="EG16" s="459">
        <v>16.626000000000001</v>
      </c>
      <c r="EH16" s="615">
        <v>1.21</v>
      </c>
      <c r="EI16" s="459">
        <v>20.093</v>
      </c>
      <c r="EJ16" s="459">
        <v>4</v>
      </c>
      <c r="EK16" s="459">
        <v>2.927</v>
      </c>
      <c r="EL16" s="459">
        <v>27.02</v>
      </c>
      <c r="EM16" s="459">
        <v>21.207000000000001</v>
      </c>
      <c r="EN16" s="459">
        <v>0.8</v>
      </c>
      <c r="EO16" s="459">
        <v>22.007000000000001</v>
      </c>
      <c r="EP16" s="459">
        <v>1.2999999999999999E-2</v>
      </c>
      <c r="EQ16" s="459">
        <v>27.02</v>
      </c>
      <c r="ER16" s="459">
        <v>5</v>
      </c>
      <c r="ES16" s="938">
        <f t="shared" si="19"/>
        <v>0.22706630336058126</v>
      </c>
      <c r="ET16" s="366"/>
      <c r="EU16" s="470" t="str">
        <f t="shared" si="20"/>
        <v>1970/1971</v>
      </c>
      <c r="EV16" s="471">
        <v>0</v>
      </c>
      <c r="EW16" s="472">
        <v>0</v>
      </c>
      <c r="EX16" s="471">
        <v>0</v>
      </c>
      <c r="EY16" s="471">
        <v>0</v>
      </c>
      <c r="EZ16" s="471">
        <v>0</v>
      </c>
      <c r="FA16" s="471">
        <v>0</v>
      </c>
      <c r="FB16" s="471">
        <v>0</v>
      </c>
      <c r="FC16" s="471">
        <v>0</v>
      </c>
      <c r="FD16" s="471">
        <v>0</v>
      </c>
      <c r="FE16" s="471">
        <v>0</v>
      </c>
      <c r="FF16" s="471">
        <v>0</v>
      </c>
      <c r="FG16" s="471">
        <v>0</v>
      </c>
      <c r="FH16" s="473" t="e">
        <f t="shared" si="21"/>
        <v>#DIV/0!</v>
      </c>
      <c r="FI16" s="366"/>
      <c r="FJ16" s="376" t="str">
        <f t="shared" si="22"/>
        <v>1970/1971</v>
      </c>
      <c r="FK16" s="377">
        <v>8.1999999999999993</v>
      </c>
      <c r="FL16" s="619">
        <v>0.98</v>
      </c>
      <c r="FM16" s="377">
        <v>8</v>
      </c>
      <c r="FN16" s="377">
        <v>1.4</v>
      </c>
      <c r="FO16" s="377">
        <v>0.89800000000000002</v>
      </c>
      <c r="FP16" s="377">
        <v>10.298</v>
      </c>
      <c r="FQ16" s="377">
        <v>8.9480000000000004</v>
      </c>
      <c r="FR16" s="377">
        <v>0.25</v>
      </c>
      <c r="FS16" s="377">
        <v>9.1980000000000004</v>
      </c>
      <c r="FT16" s="377">
        <v>0</v>
      </c>
      <c r="FU16" s="377">
        <v>10.298</v>
      </c>
      <c r="FV16" s="377">
        <v>1.1000000000000001</v>
      </c>
      <c r="FW16" s="378">
        <f t="shared" si="23"/>
        <v>0.11959121548162645</v>
      </c>
      <c r="FY16" s="376" t="str">
        <f t="shared" si="24"/>
        <v>1970/1971</v>
      </c>
      <c r="FZ16" s="377">
        <f t="shared" si="25"/>
        <v>131.68900000000002</v>
      </c>
      <c r="GA16" s="478">
        <f t="shared" si="26"/>
        <v>1.3228971288414368</v>
      </c>
      <c r="GB16" s="377">
        <f t="shared" si="0"/>
        <v>174.21100000000001</v>
      </c>
      <c r="GC16" s="377">
        <f t="shared" si="0"/>
        <v>28.137000000000008</v>
      </c>
      <c r="GD16" s="377">
        <f t="shared" si="0"/>
        <v>37.073999999999998</v>
      </c>
      <c r="GE16" s="377">
        <f t="shared" si="0"/>
        <v>239.422</v>
      </c>
      <c r="GF16" s="377">
        <f t="shared" si="0"/>
        <v>158.13299999999998</v>
      </c>
      <c r="GG16" s="377">
        <f t="shared" si="0"/>
        <v>52.664999999999999</v>
      </c>
      <c r="GH16" s="377">
        <f t="shared" si="0"/>
        <v>210.798</v>
      </c>
      <c r="GI16" s="377">
        <f t="shared" si="0"/>
        <v>8.09</v>
      </c>
      <c r="GJ16" s="377">
        <f t="shared" si="0"/>
        <v>239.422</v>
      </c>
      <c r="GK16" s="377">
        <f t="shared" si="0"/>
        <v>20.534000000000002</v>
      </c>
      <c r="GL16" s="378">
        <f t="shared" si="27"/>
        <v>9.3810533240744134E-2</v>
      </c>
    </row>
    <row r="17" spans="1:194" s="18" customFormat="1" ht="14.4" x14ac:dyDescent="0.3">
      <c r="A17" s="376" t="s">
        <v>347</v>
      </c>
      <c r="B17" s="377">
        <v>212.73599999999999</v>
      </c>
      <c r="C17" s="478">
        <v>1.62</v>
      </c>
      <c r="D17" s="377">
        <v>344.11900000000003</v>
      </c>
      <c r="E17" s="377">
        <v>80.528999999999996</v>
      </c>
      <c r="F17" s="377">
        <v>56.33</v>
      </c>
      <c r="G17" s="377">
        <v>480.97800000000001</v>
      </c>
      <c r="H17" s="377">
        <v>254.46899999999999</v>
      </c>
      <c r="I17" s="377">
        <v>81.204999999999998</v>
      </c>
      <c r="J17" s="377">
        <v>335.67399999999998</v>
      </c>
      <c r="K17" s="377">
        <v>56.06</v>
      </c>
      <c r="L17" s="377">
        <v>480.97800000000001</v>
      </c>
      <c r="M17" s="377">
        <v>89.244</v>
      </c>
      <c r="N17" s="378">
        <f t="shared" si="1"/>
        <v>0.22781785599411847</v>
      </c>
      <c r="O17" s="366"/>
      <c r="P17" s="364" t="str">
        <f t="shared" si="2"/>
        <v>1971/1972</v>
      </c>
      <c r="Q17" s="401">
        <v>19.297999999999998</v>
      </c>
      <c r="R17" s="401">
        <v>2.2799999999999998</v>
      </c>
      <c r="S17" s="401">
        <v>44.052</v>
      </c>
      <c r="T17" s="401">
        <v>22.398</v>
      </c>
      <c r="U17" s="401">
        <v>2.7E-2</v>
      </c>
      <c r="V17" s="401">
        <v>66.477000000000004</v>
      </c>
      <c r="W17" s="401">
        <v>16.22</v>
      </c>
      <c r="X17" s="401">
        <v>7.1390000000000002</v>
      </c>
      <c r="Y17" s="401">
        <v>23.359000000000002</v>
      </c>
      <c r="Z17" s="401">
        <v>16.311</v>
      </c>
      <c r="AA17" s="401">
        <v>66.477000000000004</v>
      </c>
      <c r="AB17" s="401">
        <v>26.806999999999999</v>
      </c>
      <c r="AC17" s="365">
        <f t="shared" si="3"/>
        <v>0.67574993698008567</v>
      </c>
      <c r="AD17" s="366"/>
      <c r="AE17" s="376" t="str">
        <f t="shared" si="4"/>
        <v>1971/1972</v>
      </c>
      <c r="AF17" s="405">
        <v>7.1379999999999999</v>
      </c>
      <c r="AG17" s="405">
        <v>1.21</v>
      </c>
      <c r="AH17" s="405">
        <v>8.6059999999999999</v>
      </c>
      <c r="AI17" s="405">
        <v>3.665</v>
      </c>
      <c r="AJ17" s="405">
        <v>0</v>
      </c>
      <c r="AK17" s="405">
        <v>12.271000000000001</v>
      </c>
      <c r="AL17" s="405">
        <v>2.077</v>
      </c>
      <c r="AM17" s="405">
        <v>0.82199999999999995</v>
      </c>
      <c r="AN17" s="405">
        <v>2.899</v>
      </c>
      <c r="AO17" s="405">
        <v>7.7880000000000003</v>
      </c>
      <c r="AP17" s="405">
        <v>12.271000000000001</v>
      </c>
      <c r="AQ17" s="405">
        <v>1.5840000000000001</v>
      </c>
      <c r="AR17" s="378">
        <f t="shared" si="5"/>
        <v>0.14821746046598672</v>
      </c>
      <c r="AS17" s="366"/>
      <c r="AT17" s="385" t="str">
        <f t="shared" si="6"/>
        <v>1971/1972</v>
      </c>
      <c r="AU17" s="386">
        <v>7.8540000000000001</v>
      </c>
      <c r="AV17" s="605">
        <v>1.84</v>
      </c>
      <c r="AW17" s="386">
        <v>14.412000000000001</v>
      </c>
      <c r="AX17" s="386">
        <v>19.98</v>
      </c>
      <c r="AY17" s="386">
        <v>0</v>
      </c>
      <c r="AZ17" s="386">
        <v>34.392000000000003</v>
      </c>
      <c r="BA17" s="386">
        <v>2.5859999999999999</v>
      </c>
      <c r="BB17" s="386">
        <v>2.2090000000000001</v>
      </c>
      <c r="BC17" s="386">
        <v>4.7949999999999999</v>
      </c>
      <c r="BD17" s="386">
        <v>13.71</v>
      </c>
      <c r="BE17" s="386">
        <v>34.392000000000003</v>
      </c>
      <c r="BF17" s="386">
        <v>15.887</v>
      </c>
      <c r="BG17" s="387">
        <f t="shared" si="7"/>
        <v>0.85852472304782479</v>
      </c>
      <c r="BH17" s="366"/>
      <c r="BI17" s="394" t="str">
        <f t="shared" si="8"/>
        <v>1971/1972</v>
      </c>
      <c r="BJ17" s="656">
        <v>0</v>
      </c>
      <c r="BK17" s="656">
        <v>0</v>
      </c>
      <c r="BL17" s="656">
        <v>0</v>
      </c>
      <c r="BM17" s="656">
        <v>0</v>
      </c>
      <c r="BN17" s="656">
        <v>0</v>
      </c>
      <c r="BO17" s="656">
        <v>0</v>
      </c>
      <c r="BP17" s="656">
        <v>0</v>
      </c>
      <c r="BQ17" s="656">
        <v>0</v>
      </c>
      <c r="BR17" s="656">
        <v>0</v>
      </c>
      <c r="BS17" s="656">
        <v>0</v>
      </c>
      <c r="BT17" s="656">
        <v>0</v>
      </c>
      <c r="BU17" s="656">
        <v>0</v>
      </c>
      <c r="BV17" s="395" t="e">
        <f t="shared" si="9"/>
        <v>#DIV/0!</v>
      </c>
      <c r="BW17" s="366"/>
      <c r="BX17" s="385" t="str">
        <f t="shared" si="10"/>
        <v>1971/1972</v>
      </c>
      <c r="BY17" s="953">
        <v>17.667000000000002</v>
      </c>
      <c r="BZ17" s="953">
        <v>3.01</v>
      </c>
      <c r="CA17" s="953">
        <v>53.231000000000002</v>
      </c>
      <c r="CB17" s="953">
        <v>7.1769999999999996</v>
      </c>
      <c r="CC17" s="953">
        <v>13.353</v>
      </c>
      <c r="CD17" s="953">
        <v>73.760999999999996</v>
      </c>
      <c r="CE17" s="953">
        <v>38.579000000000001</v>
      </c>
      <c r="CF17" s="953">
        <v>16.337</v>
      </c>
      <c r="CG17" s="953">
        <v>54.915999999999997</v>
      </c>
      <c r="CH17" s="953">
        <v>9.3620000000000001</v>
      </c>
      <c r="CI17" s="953">
        <v>73.760999999999996</v>
      </c>
      <c r="CJ17" s="953">
        <v>9.4830000000000005</v>
      </c>
      <c r="CK17" s="387">
        <f t="shared" si="11"/>
        <v>0.14753103705778028</v>
      </c>
      <c r="CL17" s="366"/>
      <c r="CM17" s="419" t="str">
        <f t="shared" si="12"/>
        <v>1971/1972</v>
      </c>
      <c r="CN17" s="424">
        <v>0</v>
      </c>
      <c r="CO17" s="425">
        <v>0</v>
      </c>
      <c r="CP17" s="424">
        <v>0</v>
      </c>
      <c r="CQ17" s="424">
        <v>0</v>
      </c>
      <c r="CR17" s="424">
        <v>0</v>
      </c>
      <c r="CS17" s="424">
        <v>0</v>
      </c>
      <c r="CT17" s="424">
        <v>0</v>
      </c>
      <c r="CU17" s="424">
        <v>0</v>
      </c>
      <c r="CV17" s="424">
        <v>0</v>
      </c>
      <c r="CW17" s="424">
        <v>0</v>
      </c>
      <c r="CX17" s="424">
        <v>0</v>
      </c>
      <c r="CY17" s="424">
        <v>0</v>
      </c>
      <c r="CZ17" s="420" t="e">
        <f t="shared" si="13"/>
        <v>#DIV/0!</v>
      </c>
      <c r="DA17" s="366"/>
      <c r="DB17" s="432" t="str">
        <f t="shared" si="14"/>
        <v>1971/1972</v>
      </c>
      <c r="DC17" s="433">
        <v>0</v>
      </c>
      <c r="DD17" s="434">
        <v>0</v>
      </c>
      <c r="DE17" s="433">
        <v>0</v>
      </c>
      <c r="DF17" s="433">
        <v>0</v>
      </c>
      <c r="DG17" s="433">
        <v>0</v>
      </c>
      <c r="DH17" s="433">
        <v>0</v>
      </c>
      <c r="DI17" s="433">
        <v>0</v>
      </c>
      <c r="DJ17" s="433">
        <v>0</v>
      </c>
      <c r="DK17" s="433">
        <v>0</v>
      </c>
      <c r="DL17" s="433">
        <v>0</v>
      </c>
      <c r="DM17" s="433">
        <v>0</v>
      </c>
      <c r="DN17" s="433">
        <v>0</v>
      </c>
      <c r="DO17" s="435" t="e">
        <f t="shared" si="15"/>
        <v>#DIV/0!</v>
      </c>
      <c r="DP17" s="366"/>
      <c r="DQ17" s="445" t="str">
        <f t="shared" si="16"/>
        <v>1971/1972</v>
      </c>
      <c r="DR17" s="446">
        <v>4.3150000000000004</v>
      </c>
      <c r="DS17" s="447">
        <v>1.32</v>
      </c>
      <c r="DT17" s="446">
        <v>5.68</v>
      </c>
      <c r="DU17" s="446">
        <v>0.67500000000000004</v>
      </c>
      <c r="DV17" s="446">
        <v>0</v>
      </c>
      <c r="DW17" s="446">
        <v>6.3550000000000004</v>
      </c>
      <c r="DX17" s="446">
        <v>4.327</v>
      </c>
      <c r="DY17" s="446">
        <v>2.9000000000000001E-2</v>
      </c>
      <c r="DZ17" s="446">
        <v>4.3559999999999999</v>
      </c>
      <c r="EA17" s="446">
        <v>1.629</v>
      </c>
      <c r="EB17" s="446">
        <v>6.3550000000000004</v>
      </c>
      <c r="EC17" s="446">
        <v>0.37</v>
      </c>
      <c r="ED17" s="448">
        <f t="shared" si="17"/>
        <v>6.1821219715956562E-2</v>
      </c>
      <c r="EE17" s="366"/>
      <c r="EF17" s="458" t="str">
        <f t="shared" si="18"/>
        <v>1971/1972</v>
      </c>
      <c r="EG17" s="459">
        <v>18.241</v>
      </c>
      <c r="EH17" s="615">
        <v>1.31</v>
      </c>
      <c r="EI17" s="459">
        <v>23.832000000000001</v>
      </c>
      <c r="EJ17" s="459">
        <v>5</v>
      </c>
      <c r="EK17" s="459">
        <v>1.7490000000000001</v>
      </c>
      <c r="EL17" s="459">
        <v>30.581</v>
      </c>
      <c r="EM17" s="459">
        <v>22.675999999999998</v>
      </c>
      <c r="EN17" s="459">
        <v>0.9</v>
      </c>
      <c r="EO17" s="459">
        <v>23.576000000000001</v>
      </c>
      <c r="EP17" s="459">
        <v>5.0000000000000001E-3</v>
      </c>
      <c r="EQ17" s="459">
        <v>30.581</v>
      </c>
      <c r="ER17" s="459">
        <v>7</v>
      </c>
      <c r="ES17" s="938">
        <f t="shared" si="19"/>
        <v>0.29684915822060132</v>
      </c>
      <c r="ET17" s="366"/>
      <c r="EU17" s="470" t="str">
        <f t="shared" si="20"/>
        <v>1971/1972</v>
      </c>
      <c r="EV17" s="471">
        <v>0</v>
      </c>
      <c r="EW17" s="472">
        <v>0</v>
      </c>
      <c r="EX17" s="471">
        <v>0</v>
      </c>
      <c r="EY17" s="471">
        <v>0</v>
      </c>
      <c r="EZ17" s="471">
        <v>0</v>
      </c>
      <c r="FA17" s="471">
        <v>0</v>
      </c>
      <c r="FB17" s="471">
        <v>0</v>
      </c>
      <c r="FC17" s="471">
        <v>0</v>
      </c>
      <c r="FD17" s="471">
        <v>0</v>
      </c>
      <c r="FE17" s="471">
        <v>0</v>
      </c>
      <c r="FF17" s="471">
        <v>0</v>
      </c>
      <c r="FG17" s="471">
        <v>0</v>
      </c>
      <c r="FH17" s="473" t="e">
        <f t="shared" si="21"/>
        <v>#DIV/0!</v>
      </c>
      <c r="FI17" s="366"/>
      <c r="FJ17" s="376" t="str">
        <f t="shared" si="22"/>
        <v>1971/1972</v>
      </c>
      <c r="FK17" s="377">
        <v>8.1999999999999993</v>
      </c>
      <c r="FL17" s="619">
        <v>1.31</v>
      </c>
      <c r="FM17" s="377">
        <v>10.7</v>
      </c>
      <c r="FN17" s="377">
        <v>1.1000000000000001</v>
      </c>
      <c r="FO17" s="377">
        <v>0.55900000000000005</v>
      </c>
      <c r="FP17" s="377">
        <v>12.359</v>
      </c>
      <c r="FQ17" s="377">
        <v>9.327</v>
      </c>
      <c r="FR17" s="377">
        <v>0.315</v>
      </c>
      <c r="FS17" s="377">
        <v>9.6419999999999995</v>
      </c>
      <c r="FT17" s="377">
        <v>1.7000000000000001E-2</v>
      </c>
      <c r="FU17" s="377">
        <v>12.359</v>
      </c>
      <c r="FV17" s="377">
        <v>2.7</v>
      </c>
      <c r="FW17" s="378">
        <f t="shared" si="23"/>
        <v>0.27953204265451914</v>
      </c>
      <c r="FY17" s="376" t="str">
        <f t="shared" si="24"/>
        <v>1971/1972</v>
      </c>
      <c r="FZ17" s="377">
        <f t="shared" si="25"/>
        <v>130.02299999999997</v>
      </c>
      <c r="GA17" s="478">
        <f t="shared" si="26"/>
        <v>1.4121040123670434</v>
      </c>
      <c r="GB17" s="377">
        <f t="shared" si="0"/>
        <v>183.60600000000005</v>
      </c>
      <c r="GC17" s="377">
        <f t="shared" si="0"/>
        <v>20.534000000000002</v>
      </c>
      <c r="GD17" s="377">
        <f t="shared" si="0"/>
        <v>40.641999999999996</v>
      </c>
      <c r="GE17" s="377">
        <f t="shared" si="0"/>
        <v>244.78199999999995</v>
      </c>
      <c r="GF17" s="377">
        <f t="shared" si="0"/>
        <v>158.67699999999999</v>
      </c>
      <c r="GG17" s="377">
        <f t="shared" si="0"/>
        <v>53.453999999999994</v>
      </c>
      <c r="GH17" s="377">
        <f t="shared" si="0"/>
        <v>212.131</v>
      </c>
      <c r="GI17" s="377">
        <f t="shared" si="0"/>
        <v>7.2380000000000013</v>
      </c>
      <c r="GJ17" s="377">
        <f t="shared" si="0"/>
        <v>244.78199999999995</v>
      </c>
      <c r="GK17" s="377">
        <f t="shared" si="0"/>
        <v>25.412999999999993</v>
      </c>
      <c r="GL17" s="378">
        <f t="shared" si="27"/>
        <v>0.11584590347770192</v>
      </c>
    </row>
    <row r="18" spans="1:194" s="18" customFormat="1" ht="14.4" x14ac:dyDescent="0.3">
      <c r="A18" s="376" t="s">
        <v>348</v>
      </c>
      <c r="B18" s="377">
        <v>210.9</v>
      </c>
      <c r="C18" s="478">
        <v>1.6</v>
      </c>
      <c r="D18" s="377">
        <v>337.48599999999999</v>
      </c>
      <c r="E18" s="377">
        <v>89.244</v>
      </c>
      <c r="F18" s="377">
        <v>65.617999999999995</v>
      </c>
      <c r="G18" s="377">
        <v>492.34800000000001</v>
      </c>
      <c r="H18" s="377">
        <v>268.49400000000003</v>
      </c>
      <c r="I18" s="377">
        <v>84.125</v>
      </c>
      <c r="J18" s="377">
        <v>352.61900000000003</v>
      </c>
      <c r="K18" s="377">
        <v>64.801000000000002</v>
      </c>
      <c r="L18" s="377">
        <v>492.34800000000001</v>
      </c>
      <c r="M18" s="377">
        <v>74.927999999999997</v>
      </c>
      <c r="N18" s="378">
        <f t="shared" si="1"/>
        <v>0.17950265919218053</v>
      </c>
      <c r="O18" s="366"/>
      <c r="P18" s="364" t="str">
        <f t="shared" si="2"/>
        <v>1972/1973</v>
      </c>
      <c r="Q18" s="401">
        <v>19.143000000000001</v>
      </c>
      <c r="R18" s="401">
        <v>2.2000000000000002</v>
      </c>
      <c r="S18" s="401">
        <v>42.081000000000003</v>
      </c>
      <c r="T18" s="401">
        <v>26.806999999999999</v>
      </c>
      <c r="U18" s="401">
        <v>2.7E-2</v>
      </c>
      <c r="V18" s="401">
        <v>68.915000000000006</v>
      </c>
      <c r="W18" s="401">
        <v>16.815000000000001</v>
      </c>
      <c r="X18" s="401">
        <v>5.47</v>
      </c>
      <c r="Y18" s="401">
        <v>22.285</v>
      </c>
      <c r="Z18" s="401">
        <v>30.382000000000001</v>
      </c>
      <c r="AA18" s="401">
        <v>68.915000000000006</v>
      </c>
      <c r="AB18" s="401">
        <v>16.248000000000001</v>
      </c>
      <c r="AC18" s="365">
        <f t="shared" si="3"/>
        <v>0.3085043765545788</v>
      </c>
      <c r="AD18" s="366"/>
      <c r="AE18" s="376" t="str">
        <f t="shared" si="4"/>
        <v>1972/1973</v>
      </c>
      <c r="AF18" s="405">
        <v>7.6040000000000001</v>
      </c>
      <c r="AG18" s="405">
        <v>0.87</v>
      </c>
      <c r="AH18" s="405">
        <v>6.59</v>
      </c>
      <c r="AI18" s="405">
        <v>1.5840000000000001</v>
      </c>
      <c r="AJ18" s="405">
        <v>0</v>
      </c>
      <c r="AK18" s="405">
        <v>8.1739999999999995</v>
      </c>
      <c r="AL18" s="405">
        <v>2.089</v>
      </c>
      <c r="AM18" s="405">
        <v>1.2390000000000001</v>
      </c>
      <c r="AN18" s="405">
        <v>3.3279999999999998</v>
      </c>
      <c r="AO18" s="405">
        <v>4.2809999999999997</v>
      </c>
      <c r="AP18" s="405">
        <v>8.1739999999999995</v>
      </c>
      <c r="AQ18" s="405">
        <v>0.56499999999999995</v>
      </c>
      <c r="AR18" s="378">
        <f t="shared" si="5"/>
        <v>7.4254172690235237E-2</v>
      </c>
      <c r="AS18" s="366"/>
      <c r="AT18" s="385" t="str">
        <f t="shared" si="6"/>
        <v>1972/1973</v>
      </c>
      <c r="AU18" s="386">
        <v>8.64</v>
      </c>
      <c r="AV18" s="605">
        <v>1.68</v>
      </c>
      <c r="AW18" s="386">
        <v>14.513999999999999</v>
      </c>
      <c r="AX18" s="386">
        <v>15.887</v>
      </c>
      <c r="AY18" s="386">
        <v>0</v>
      </c>
      <c r="AZ18" s="386">
        <v>30.401</v>
      </c>
      <c r="BA18" s="386">
        <v>2.7029999999999998</v>
      </c>
      <c r="BB18" s="386">
        <v>2.0609999999999999</v>
      </c>
      <c r="BC18" s="386">
        <v>4.7640000000000002</v>
      </c>
      <c r="BD18" s="386">
        <v>15.692</v>
      </c>
      <c r="BE18" s="386">
        <v>30.401</v>
      </c>
      <c r="BF18" s="386">
        <v>9.9450000000000003</v>
      </c>
      <c r="BG18" s="387">
        <f t="shared" si="7"/>
        <v>0.48616542823621434</v>
      </c>
      <c r="BH18" s="366"/>
      <c r="BI18" s="394" t="str">
        <f t="shared" si="8"/>
        <v>1972/1973</v>
      </c>
      <c r="BJ18" s="656">
        <v>0</v>
      </c>
      <c r="BK18" s="656">
        <v>0</v>
      </c>
      <c r="BL18" s="656">
        <v>0</v>
      </c>
      <c r="BM18" s="656">
        <v>0</v>
      </c>
      <c r="BN18" s="656">
        <v>0</v>
      </c>
      <c r="BO18" s="656">
        <v>0</v>
      </c>
      <c r="BP18" s="656">
        <v>0</v>
      </c>
      <c r="BQ18" s="656">
        <v>0</v>
      </c>
      <c r="BR18" s="656">
        <v>0</v>
      </c>
      <c r="BS18" s="656">
        <v>0</v>
      </c>
      <c r="BT18" s="656">
        <v>0</v>
      </c>
      <c r="BU18" s="656">
        <v>0</v>
      </c>
      <c r="BV18" s="395" t="e">
        <f t="shared" si="9"/>
        <v>#DIV/0!</v>
      </c>
      <c r="BW18" s="366"/>
      <c r="BX18" s="385" t="str">
        <f t="shared" si="10"/>
        <v>1972/1973</v>
      </c>
      <c r="BY18" s="953">
        <v>17.439</v>
      </c>
      <c r="BZ18" s="953">
        <v>3.07</v>
      </c>
      <c r="CA18" s="953">
        <v>53.607999999999997</v>
      </c>
      <c r="CB18" s="953">
        <v>9.4830000000000005</v>
      </c>
      <c r="CC18" s="953">
        <v>7</v>
      </c>
      <c r="CD18" s="953">
        <v>70.090999999999994</v>
      </c>
      <c r="CE18" s="953">
        <v>38.216000000000001</v>
      </c>
      <c r="CF18" s="953">
        <v>17.899000000000001</v>
      </c>
      <c r="CG18" s="953">
        <v>56.115000000000002</v>
      </c>
      <c r="CH18" s="953">
        <v>6</v>
      </c>
      <c r="CI18" s="953">
        <v>70.090999999999994</v>
      </c>
      <c r="CJ18" s="953">
        <v>7.976</v>
      </c>
      <c r="CK18" s="387">
        <f t="shared" si="11"/>
        <v>0.12840698704016743</v>
      </c>
      <c r="CL18" s="366"/>
      <c r="CM18" s="419" t="str">
        <f t="shared" si="12"/>
        <v>1972/1973</v>
      </c>
      <c r="CN18" s="424">
        <v>0</v>
      </c>
      <c r="CO18" s="425">
        <v>0</v>
      </c>
      <c r="CP18" s="424">
        <v>0</v>
      </c>
      <c r="CQ18" s="424">
        <v>0</v>
      </c>
      <c r="CR18" s="424">
        <v>0</v>
      </c>
      <c r="CS18" s="424">
        <v>0</v>
      </c>
      <c r="CT18" s="424">
        <v>0</v>
      </c>
      <c r="CU18" s="424">
        <v>0</v>
      </c>
      <c r="CV18" s="424">
        <v>0</v>
      </c>
      <c r="CW18" s="424">
        <v>0</v>
      </c>
      <c r="CX18" s="424">
        <v>0</v>
      </c>
      <c r="CY18" s="424">
        <v>0</v>
      </c>
      <c r="CZ18" s="420" t="e">
        <f t="shared" si="13"/>
        <v>#DIV/0!</v>
      </c>
      <c r="DA18" s="366"/>
      <c r="DB18" s="432" t="str">
        <f t="shared" si="14"/>
        <v>1972/1973</v>
      </c>
      <c r="DC18" s="433">
        <v>0</v>
      </c>
      <c r="DD18" s="434">
        <v>0</v>
      </c>
      <c r="DE18" s="433">
        <v>0</v>
      </c>
      <c r="DF18" s="433">
        <v>0</v>
      </c>
      <c r="DG18" s="433">
        <v>0</v>
      </c>
      <c r="DH18" s="433">
        <v>0</v>
      </c>
      <c r="DI18" s="433">
        <v>0</v>
      </c>
      <c r="DJ18" s="433">
        <v>0</v>
      </c>
      <c r="DK18" s="433">
        <v>0</v>
      </c>
      <c r="DL18" s="433">
        <v>0</v>
      </c>
      <c r="DM18" s="433">
        <v>0</v>
      </c>
      <c r="DN18" s="433">
        <v>0</v>
      </c>
      <c r="DO18" s="435" t="e">
        <f t="shared" si="15"/>
        <v>#DIV/0!</v>
      </c>
      <c r="DP18" s="366"/>
      <c r="DQ18" s="445" t="str">
        <f t="shared" si="16"/>
        <v>1972/1973</v>
      </c>
      <c r="DR18" s="446">
        <v>4.9649999999999999</v>
      </c>
      <c r="DS18" s="447">
        <v>1.39</v>
      </c>
      <c r="DT18" s="446">
        <v>6.9</v>
      </c>
      <c r="DU18" s="446">
        <v>0.37</v>
      </c>
      <c r="DV18" s="446">
        <v>0.49299999999999999</v>
      </c>
      <c r="DW18" s="446">
        <v>7.7629999999999999</v>
      </c>
      <c r="DX18" s="446">
        <v>4.2469999999999999</v>
      </c>
      <c r="DY18" s="446">
        <v>5.3999999999999999E-2</v>
      </c>
      <c r="DZ18" s="446">
        <v>4.3010000000000002</v>
      </c>
      <c r="EA18" s="446">
        <v>3.1930000000000001</v>
      </c>
      <c r="EB18" s="446">
        <v>7.7629999999999999</v>
      </c>
      <c r="EC18" s="446">
        <v>0.26900000000000002</v>
      </c>
      <c r="ED18" s="448">
        <f t="shared" si="17"/>
        <v>3.5895382973045106E-2</v>
      </c>
      <c r="EE18" s="366"/>
      <c r="EF18" s="458" t="str">
        <f t="shared" si="18"/>
        <v>1972/1973</v>
      </c>
      <c r="EG18" s="459">
        <v>19.138999999999999</v>
      </c>
      <c r="EH18" s="615">
        <v>1.38</v>
      </c>
      <c r="EI18" s="459">
        <v>26.41</v>
      </c>
      <c r="EJ18" s="459">
        <v>7</v>
      </c>
      <c r="EK18" s="459">
        <v>0.502</v>
      </c>
      <c r="EL18" s="459">
        <v>33.911999999999999</v>
      </c>
      <c r="EM18" s="459">
        <v>27.245000000000001</v>
      </c>
      <c r="EN18" s="459">
        <v>1</v>
      </c>
      <c r="EO18" s="459">
        <v>28.245000000000001</v>
      </c>
      <c r="EP18" s="459">
        <v>0.66700000000000004</v>
      </c>
      <c r="EQ18" s="459">
        <v>33.911999999999999</v>
      </c>
      <c r="ER18" s="459">
        <v>5</v>
      </c>
      <c r="ES18" s="938">
        <f t="shared" si="19"/>
        <v>0.17293857221914774</v>
      </c>
      <c r="ET18" s="366"/>
      <c r="EU18" s="470" t="str">
        <f t="shared" si="20"/>
        <v>1972/1973</v>
      </c>
      <c r="EV18" s="471">
        <v>0</v>
      </c>
      <c r="EW18" s="472">
        <v>0</v>
      </c>
      <c r="EX18" s="471">
        <v>0</v>
      </c>
      <c r="EY18" s="471">
        <v>0</v>
      </c>
      <c r="EZ18" s="471">
        <v>0</v>
      </c>
      <c r="FA18" s="471">
        <v>0</v>
      </c>
      <c r="FB18" s="471">
        <v>0</v>
      </c>
      <c r="FC18" s="471">
        <v>0</v>
      </c>
      <c r="FD18" s="471">
        <v>0</v>
      </c>
      <c r="FE18" s="471">
        <v>0</v>
      </c>
      <c r="FF18" s="471">
        <v>0</v>
      </c>
      <c r="FG18" s="471">
        <v>0</v>
      </c>
      <c r="FH18" s="473" t="e">
        <f t="shared" si="21"/>
        <v>#DIV/0!</v>
      </c>
      <c r="FI18" s="366"/>
      <c r="FJ18" s="376" t="str">
        <f t="shared" si="22"/>
        <v>1972/1973</v>
      </c>
      <c r="FK18" s="377">
        <v>8.1</v>
      </c>
      <c r="FL18" s="619">
        <v>1.17</v>
      </c>
      <c r="FM18" s="377">
        <v>9.5</v>
      </c>
      <c r="FN18" s="377">
        <v>2.7</v>
      </c>
      <c r="FO18" s="377">
        <v>2.5999999999999999E-2</v>
      </c>
      <c r="FP18" s="377">
        <v>12.226000000000001</v>
      </c>
      <c r="FQ18" s="377">
        <v>9.391</v>
      </c>
      <c r="FR18" s="377">
        <v>0.27500000000000002</v>
      </c>
      <c r="FS18" s="377">
        <v>9.6660000000000004</v>
      </c>
      <c r="FT18" s="377">
        <v>0.56000000000000005</v>
      </c>
      <c r="FU18" s="377">
        <v>12.226000000000001</v>
      </c>
      <c r="FV18" s="377">
        <v>2</v>
      </c>
      <c r="FW18" s="378">
        <f t="shared" si="23"/>
        <v>0.19557989438685702</v>
      </c>
      <c r="FY18" s="376" t="str">
        <f t="shared" si="24"/>
        <v>1972/1973</v>
      </c>
      <c r="FZ18" s="377">
        <f t="shared" si="25"/>
        <v>125.86999999999998</v>
      </c>
      <c r="GA18" s="478">
        <f t="shared" si="26"/>
        <v>1.4132279335822675</v>
      </c>
      <c r="GB18" s="377">
        <f t="shared" si="0"/>
        <v>177.88299999999998</v>
      </c>
      <c r="GC18" s="377">
        <f t="shared" si="0"/>
        <v>25.412999999999993</v>
      </c>
      <c r="GD18" s="377">
        <f t="shared" si="0"/>
        <v>57.569999999999986</v>
      </c>
      <c r="GE18" s="377">
        <f t="shared" si="0"/>
        <v>260.86600000000004</v>
      </c>
      <c r="GF18" s="377">
        <f t="shared" si="0"/>
        <v>167.78800000000004</v>
      </c>
      <c r="GG18" s="377">
        <f t="shared" si="0"/>
        <v>56.126999999999988</v>
      </c>
      <c r="GH18" s="377">
        <f t="shared" si="0"/>
        <v>223.91500000000002</v>
      </c>
      <c r="GI18" s="377">
        <f t="shared" si="0"/>
        <v>4.025999999999998</v>
      </c>
      <c r="GJ18" s="377">
        <f t="shared" si="0"/>
        <v>260.86600000000004</v>
      </c>
      <c r="GK18" s="377">
        <f t="shared" si="0"/>
        <v>32.924999999999997</v>
      </c>
      <c r="GL18" s="378">
        <f t="shared" si="27"/>
        <v>0.14444527311892108</v>
      </c>
    </row>
    <row r="19" spans="1:194" s="18" customFormat="1" ht="14.4" x14ac:dyDescent="0.3">
      <c r="A19" s="376" t="s">
        <v>349</v>
      </c>
      <c r="B19" s="377">
        <v>217.03</v>
      </c>
      <c r="C19" s="478">
        <v>1.69</v>
      </c>
      <c r="D19" s="377">
        <v>366.06900000000002</v>
      </c>
      <c r="E19" s="377">
        <v>74.927999999999997</v>
      </c>
      <c r="F19" s="377">
        <v>59.119</v>
      </c>
      <c r="G19" s="377">
        <v>500.11599999999999</v>
      </c>
      <c r="H19" s="377">
        <v>281.54500000000002</v>
      </c>
      <c r="I19" s="377">
        <v>70.037000000000006</v>
      </c>
      <c r="J19" s="377">
        <v>351.58199999999999</v>
      </c>
      <c r="K19" s="377">
        <v>65.867000000000004</v>
      </c>
      <c r="L19" s="377">
        <v>500.11599999999999</v>
      </c>
      <c r="M19" s="377">
        <v>82.667000000000002</v>
      </c>
      <c r="N19" s="378">
        <f t="shared" si="1"/>
        <v>0.19802898078567682</v>
      </c>
      <c r="O19" s="366"/>
      <c r="P19" s="364" t="str">
        <f t="shared" si="2"/>
        <v>1973/1974</v>
      </c>
      <c r="Q19" s="401">
        <v>21.913</v>
      </c>
      <c r="R19" s="401">
        <v>2.13</v>
      </c>
      <c r="S19" s="401">
        <v>46.56</v>
      </c>
      <c r="T19" s="401">
        <v>16.248000000000001</v>
      </c>
      <c r="U19" s="401">
        <v>8.2000000000000003E-2</v>
      </c>
      <c r="V19" s="401">
        <v>62.89</v>
      </c>
      <c r="W19" s="401">
        <v>17.047000000000001</v>
      </c>
      <c r="X19" s="401">
        <v>3.47</v>
      </c>
      <c r="Y19" s="401">
        <v>20.516999999999999</v>
      </c>
      <c r="Z19" s="401">
        <v>33.119999999999997</v>
      </c>
      <c r="AA19" s="401">
        <v>62.89</v>
      </c>
      <c r="AB19" s="401">
        <v>9.2530000000000001</v>
      </c>
      <c r="AC19" s="365">
        <f t="shared" si="3"/>
        <v>0.17251151257527453</v>
      </c>
      <c r="AD19" s="366"/>
      <c r="AE19" s="376" t="str">
        <f t="shared" si="4"/>
        <v>1973/1974</v>
      </c>
      <c r="AF19" s="405">
        <v>8.9480000000000004</v>
      </c>
      <c r="AG19" s="405">
        <v>1.34</v>
      </c>
      <c r="AH19" s="405">
        <v>11.987</v>
      </c>
      <c r="AI19" s="405">
        <v>0.56499999999999995</v>
      </c>
      <c r="AJ19" s="405">
        <v>0</v>
      </c>
      <c r="AK19" s="405">
        <v>12.552</v>
      </c>
      <c r="AL19" s="405">
        <v>2.3130000000000002</v>
      </c>
      <c r="AM19" s="405">
        <v>1.226</v>
      </c>
      <c r="AN19" s="405">
        <v>3.5390000000000001</v>
      </c>
      <c r="AO19" s="405">
        <v>7.0309999999999997</v>
      </c>
      <c r="AP19" s="405">
        <v>12.552</v>
      </c>
      <c r="AQ19" s="405">
        <v>1.982</v>
      </c>
      <c r="AR19" s="378">
        <f t="shared" si="5"/>
        <v>0.18751182592242194</v>
      </c>
      <c r="AS19" s="366"/>
      <c r="AT19" s="385" t="str">
        <f t="shared" si="6"/>
        <v>1973/1974</v>
      </c>
      <c r="AU19" s="386">
        <v>9.5749999999999993</v>
      </c>
      <c r="AV19" s="605">
        <v>1.69</v>
      </c>
      <c r="AW19" s="386">
        <v>16.158999999999999</v>
      </c>
      <c r="AX19" s="386">
        <v>9.9450000000000003</v>
      </c>
      <c r="AY19" s="386">
        <v>0</v>
      </c>
      <c r="AZ19" s="386">
        <v>26.103999999999999</v>
      </c>
      <c r="BA19" s="386">
        <v>2.6829999999999998</v>
      </c>
      <c r="BB19" s="386">
        <v>1.9179999999999999</v>
      </c>
      <c r="BC19" s="386">
        <v>4.601</v>
      </c>
      <c r="BD19" s="386">
        <v>11.414</v>
      </c>
      <c r="BE19" s="386">
        <v>26.103999999999999</v>
      </c>
      <c r="BF19" s="386">
        <v>10.089</v>
      </c>
      <c r="BG19" s="387">
        <f t="shared" si="7"/>
        <v>0.62997190134249137</v>
      </c>
      <c r="BH19" s="366"/>
      <c r="BI19" s="394" t="str">
        <f t="shared" si="8"/>
        <v>1973/1974</v>
      </c>
      <c r="BJ19" s="656">
        <v>0</v>
      </c>
      <c r="BK19" s="656">
        <v>0</v>
      </c>
      <c r="BL19" s="656">
        <v>0</v>
      </c>
      <c r="BM19" s="656">
        <v>0</v>
      </c>
      <c r="BN19" s="656">
        <v>0</v>
      </c>
      <c r="BO19" s="656">
        <v>0</v>
      </c>
      <c r="BP19" s="656">
        <v>0</v>
      </c>
      <c r="BQ19" s="656">
        <v>0</v>
      </c>
      <c r="BR19" s="656">
        <v>0</v>
      </c>
      <c r="BS19" s="656">
        <v>0</v>
      </c>
      <c r="BT19" s="656">
        <v>0</v>
      </c>
      <c r="BU19" s="656">
        <v>0</v>
      </c>
      <c r="BV19" s="395" t="e">
        <f t="shared" si="9"/>
        <v>#DIV/0!</v>
      </c>
      <c r="BW19" s="366"/>
      <c r="BX19" s="385" t="str">
        <f t="shared" si="10"/>
        <v>1973/1974</v>
      </c>
      <c r="BY19" s="953">
        <v>16.757000000000001</v>
      </c>
      <c r="BZ19" s="953">
        <v>3.18</v>
      </c>
      <c r="CA19" s="953">
        <v>53.277999999999999</v>
      </c>
      <c r="CB19" s="953">
        <v>7.976</v>
      </c>
      <c r="CC19" s="953">
        <v>5.9</v>
      </c>
      <c r="CD19" s="953">
        <v>67.153999999999996</v>
      </c>
      <c r="CE19" s="953">
        <v>37.54</v>
      </c>
      <c r="CF19" s="953">
        <v>14.224</v>
      </c>
      <c r="CG19" s="953">
        <v>51.764000000000003</v>
      </c>
      <c r="CH19" s="953">
        <v>5.2</v>
      </c>
      <c r="CI19" s="953">
        <v>67.153999999999996</v>
      </c>
      <c r="CJ19" s="953">
        <v>10.19</v>
      </c>
      <c r="CK19" s="387">
        <f t="shared" si="11"/>
        <v>0.17888490976757249</v>
      </c>
      <c r="CL19" s="366"/>
      <c r="CM19" s="419" t="str">
        <f t="shared" si="12"/>
        <v>1973/1974</v>
      </c>
      <c r="CN19" s="424">
        <v>0</v>
      </c>
      <c r="CO19" s="425">
        <v>0</v>
      </c>
      <c r="CP19" s="424">
        <v>0</v>
      </c>
      <c r="CQ19" s="424">
        <v>0</v>
      </c>
      <c r="CR19" s="424">
        <v>0</v>
      </c>
      <c r="CS19" s="424">
        <v>0</v>
      </c>
      <c r="CT19" s="424">
        <v>0</v>
      </c>
      <c r="CU19" s="424">
        <v>0</v>
      </c>
      <c r="CV19" s="424">
        <v>0</v>
      </c>
      <c r="CW19" s="424">
        <v>0</v>
      </c>
      <c r="CX19" s="424">
        <v>0</v>
      </c>
      <c r="CY19" s="424">
        <v>0</v>
      </c>
      <c r="CZ19" s="420" t="e">
        <f t="shared" si="13"/>
        <v>#DIV/0!</v>
      </c>
      <c r="DA19" s="366"/>
      <c r="DB19" s="432" t="str">
        <f t="shared" si="14"/>
        <v>1973/1974</v>
      </c>
      <c r="DC19" s="433">
        <v>0</v>
      </c>
      <c r="DD19" s="434">
        <v>0</v>
      </c>
      <c r="DE19" s="433">
        <v>0</v>
      </c>
      <c r="DF19" s="433">
        <v>0</v>
      </c>
      <c r="DG19" s="433">
        <v>0</v>
      </c>
      <c r="DH19" s="433">
        <v>0</v>
      </c>
      <c r="DI19" s="433">
        <v>0</v>
      </c>
      <c r="DJ19" s="433">
        <v>0</v>
      </c>
      <c r="DK19" s="433">
        <v>0</v>
      </c>
      <c r="DL19" s="433">
        <v>0</v>
      </c>
      <c r="DM19" s="433">
        <v>0</v>
      </c>
      <c r="DN19" s="433">
        <v>0</v>
      </c>
      <c r="DO19" s="435" t="e">
        <f t="shared" si="15"/>
        <v>#DIV/0!</v>
      </c>
      <c r="DP19" s="366"/>
      <c r="DQ19" s="445" t="str">
        <f t="shared" si="16"/>
        <v>1973/1974</v>
      </c>
      <c r="DR19" s="446">
        <v>3.9580000000000002</v>
      </c>
      <c r="DS19" s="447">
        <v>1.66</v>
      </c>
      <c r="DT19" s="446">
        <v>6.56</v>
      </c>
      <c r="DU19" s="446">
        <v>0.26900000000000002</v>
      </c>
      <c r="DV19" s="446">
        <v>0</v>
      </c>
      <c r="DW19" s="446">
        <v>6.8289999999999997</v>
      </c>
      <c r="DX19" s="446">
        <v>4.1710000000000003</v>
      </c>
      <c r="DY19" s="446">
        <v>0.05</v>
      </c>
      <c r="DZ19" s="446">
        <v>4.2210000000000001</v>
      </c>
      <c r="EA19" s="446">
        <v>1.5820000000000001</v>
      </c>
      <c r="EB19" s="446">
        <v>6.8289999999999997</v>
      </c>
      <c r="EC19" s="446">
        <v>1.026</v>
      </c>
      <c r="ED19" s="448">
        <f t="shared" si="17"/>
        <v>0.1768051008099259</v>
      </c>
      <c r="EE19" s="366"/>
      <c r="EF19" s="458" t="str">
        <f t="shared" si="18"/>
        <v>1973/1974</v>
      </c>
      <c r="EG19" s="459">
        <v>19.463000000000001</v>
      </c>
      <c r="EH19" s="615">
        <v>1.27</v>
      </c>
      <c r="EI19" s="459">
        <v>24.734999999999999</v>
      </c>
      <c r="EJ19" s="459">
        <v>5</v>
      </c>
      <c r="EK19" s="459">
        <v>3.2429999999999999</v>
      </c>
      <c r="EL19" s="459">
        <v>32.978000000000002</v>
      </c>
      <c r="EM19" s="459">
        <v>29.178000000000001</v>
      </c>
      <c r="EN19" s="459">
        <v>1</v>
      </c>
      <c r="EO19" s="459">
        <v>30.178000000000001</v>
      </c>
      <c r="EP19" s="459">
        <v>0</v>
      </c>
      <c r="EQ19" s="459">
        <v>32.978000000000002</v>
      </c>
      <c r="ER19" s="459">
        <v>2.8</v>
      </c>
      <c r="ES19" s="938">
        <f t="shared" si="19"/>
        <v>9.2782821923255349E-2</v>
      </c>
      <c r="ET19" s="366"/>
      <c r="EU19" s="470" t="str">
        <f t="shared" si="20"/>
        <v>1973/1974</v>
      </c>
      <c r="EV19" s="471">
        <v>0</v>
      </c>
      <c r="EW19" s="472">
        <v>0</v>
      </c>
      <c r="EX19" s="471">
        <v>0</v>
      </c>
      <c r="EY19" s="471">
        <v>0</v>
      </c>
      <c r="EZ19" s="471">
        <v>0</v>
      </c>
      <c r="FA19" s="471">
        <v>0</v>
      </c>
      <c r="FB19" s="471">
        <v>0</v>
      </c>
      <c r="FC19" s="471">
        <v>0</v>
      </c>
      <c r="FD19" s="471">
        <v>0</v>
      </c>
      <c r="FE19" s="471">
        <v>0</v>
      </c>
      <c r="FF19" s="471">
        <v>0</v>
      </c>
      <c r="FG19" s="471">
        <v>0</v>
      </c>
      <c r="FH19" s="473" t="e">
        <f t="shared" si="21"/>
        <v>#DIV/0!</v>
      </c>
      <c r="FI19" s="366"/>
      <c r="FJ19" s="376" t="str">
        <f t="shared" si="22"/>
        <v>1973/1974</v>
      </c>
      <c r="FK19" s="377">
        <v>8.1</v>
      </c>
      <c r="FL19" s="619">
        <v>0.99</v>
      </c>
      <c r="FM19" s="377">
        <v>8</v>
      </c>
      <c r="FN19" s="377">
        <v>2</v>
      </c>
      <c r="FO19" s="377">
        <v>0.51900000000000002</v>
      </c>
      <c r="FP19" s="377">
        <v>10.519</v>
      </c>
      <c r="FQ19" s="377">
        <v>9.25</v>
      </c>
      <c r="FR19" s="377">
        <v>0.05</v>
      </c>
      <c r="FS19" s="377">
        <v>9.3000000000000007</v>
      </c>
      <c r="FT19" s="377">
        <v>1.9E-2</v>
      </c>
      <c r="FU19" s="377">
        <v>10.519</v>
      </c>
      <c r="FV19" s="377">
        <v>1.2</v>
      </c>
      <c r="FW19" s="378">
        <f t="shared" si="23"/>
        <v>0.12876918124262257</v>
      </c>
      <c r="FY19" s="376" t="str">
        <f t="shared" si="24"/>
        <v>1973/1974</v>
      </c>
      <c r="FZ19" s="377">
        <f t="shared" si="25"/>
        <v>128.316</v>
      </c>
      <c r="GA19" s="478">
        <f t="shared" si="26"/>
        <v>1.5492222326132361</v>
      </c>
      <c r="GB19" s="377">
        <f t="shared" si="0"/>
        <v>198.79000000000002</v>
      </c>
      <c r="GC19" s="377">
        <f t="shared" si="0"/>
        <v>32.924999999999997</v>
      </c>
      <c r="GD19" s="377">
        <f t="shared" si="0"/>
        <v>49.375</v>
      </c>
      <c r="GE19" s="377">
        <f t="shared" si="0"/>
        <v>281.08999999999997</v>
      </c>
      <c r="GF19" s="377">
        <f t="shared" si="0"/>
        <v>179.36300000000003</v>
      </c>
      <c r="GG19" s="377">
        <f t="shared" si="0"/>
        <v>48.099000000000018</v>
      </c>
      <c r="GH19" s="377">
        <f t="shared" si="0"/>
        <v>227.46199999999999</v>
      </c>
      <c r="GI19" s="377">
        <f t="shared" si="0"/>
        <v>7.5010000000000074</v>
      </c>
      <c r="GJ19" s="377">
        <f t="shared" si="0"/>
        <v>281.08999999999997</v>
      </c>
      <c r="GK19" s="377">
        <f t="shared" si="0"/>
        <v>46.127000000000002</v>
      </c>
      <c r="GL19" s="378">
        <f t="shared" si="27"/>
        <v>0.1963160157131123</v>
      </c>
    </row>
    <row r="20" spans="1:194" s="18" customFormat="1" ht="14.4" x14ac:dyDescent="0.3">
      <c r="A20" s="376" t="s">
        <v>350</v>
      </c>
      <c r="B20" s="377">
        <v>220.02600000000001</v>
      </c>
      <c r="C20" s="478">
        <v>1.61</v>
      </c>
      <c r="D20" s="377">
        <v>355.226</v>
      </c>
      <c r="E20" s="377">
        <v>82.667000000000002</v>
      </c>
      <c r="F20" s="377">
        <v>58.421999999999997</v>
      </c>
      <c r="G20" s="377">
        <v>496.315</v>
      </c>
      <c r="H20" s="377">
        <v>280.512</v>
      </c>
      <c r="I20" s="377">
        <v>72.816000000000003</v>
      </c>
      <c r="J20" s="377">
        <v>353.32799999999997</v>
      </c>
      <c r="K20" s="377">
        <v>61.634</v>
      </c>
      <c r="L20" s="377">
        <v>496.315</v>
      </c>
      <c r="M20" s="377">
        <v>81.352999999999994</v>
      </c>
      <c r="N20" s="378">
        <f t="shared" si="1"/>
        <v>0.19604927680124926</v>
      </c>
      <c r="O20" s="366"/>
      <c r="P20" s="364" t="str">
        <f t="shared" si="2"/>
        <v>1974/1975</v>
      </c>
      <c r="Q20" s="401">
        <v>26.454000000000001</v>
      </c>
      <c r="R20" s="401">
        <v>1.83</v>
      </c>
      <c r="S20" s="401">
        <v>48.496000000000002</v>
      </c>
      <c r="T20" s="401">
        <v>9.2530000000000001</v>
      </c>
      <c r="U20" s="401">
        <v>8.2000000000000003E-2</v>
      </c>
      <c r="V20" s="401">
        <v>57.831000000000003</v>
      </c>
      <c r="W20" s="401">
        <v>17.209</v>
      </c>
      <c r="X20" s="401">
        <v>1.0640000000000001</v>
      </c>
      <c r="Y20" s="401">
        <v>18.273</v>
      </c>
      <c r="Z20" s="401">
        <v>27.719000000000001</v>
      </c>
      <c r="AA20" s="401">
        <v>57.831000000000003</v>
      </c>
      <c r="AB20" s="401">
        <v>11.839</v>
      </c>
      <c r="AC20" s="365">
        <f t="shared" si="3"/>
        <v>0.25741433292746563</v>
      </c>
      <c r="AD20" s="366"/>
      <c r="AE20" s="376" t="str">
        <f t="shared" si="4"/>
        <v>1974/1975</v>
      </c>
      <c r="AF20" s="405">
        <v>8.3079999999999998</v>
      </c>
      <c r="AG20" s="405">
        <v>1.37</v>
      </c>
      <c r="AH20" s="405">
        <v>11.356999999999999</v>
      </c>
      <c r="AI20" s="405">
        <v>1.982</v>
      </c>
      <c r="AJ20" s="405">
        <v>0</v>
      </c>
      <c r="AK20" s="405">
        <v>13.339</v>
      </c>
      <c r="AL20" s="405">
        <v>2.1190000000000002</v>
      </c>
      <c r="AM20" s="405">
        <v>1</v>
      </c>
      <c r="AN20" s="405">
        <v>3.1190000000000002</v>
      </c>
      <c r="AO20" s="405">
        <v>8.5619999999999994</v>
      </c>
      <c r="AP20" s="405">
        <v>13.339</v>
      </c>
      <c r="AQ20" s="405">
        <v>1.6579999999999999</v>
      </c>
      <c r="AR20" s="378">
        <f t="shared" si="5"/>
        <v>0.14193990240561596</v>
      </c>
      <c r="AS20" s="366"/>
      <c r="AT20" s="385" t="str">
        <f t="shared" si="6"/>
        <v>1974/1975</v>
      </c>
      <c r="AU20" s="386">
        <v>8.9350000000000005</v>
      </c>
      <c r="AV20" s="605">
        <v>1.49</v>
      </c>
      <c r="AW20" s="386">
        <v>13.295</v>
      </c>
      <c r="AX20" s="386">
        <v>10.089</v>
      </c>
      <c r="AY20" s="386">
        <v>0</v>
      </c>
      <c r="AZ20" s="386">
        <v>23.384</v>
      </c>
      <c r="BA20" s="386">
        <v>2.9079999999999999</v>
      </c>
      <c r="BB20" s="386">
        <v>1.6990000000000001</v>
      </c>
      <c r="BC20" s="386">
        <v>4.6070000000000002</v>
      </c>
      <c r="BD20" s="386">
        <v>10.739000000000001</v>
      </c>
      <c r="BE20" s="386">
        <v>23.384</v>
      </c>
      <c r="BF20" s="386">
        <v>8.0380000000000003</v>
      </c>
      <c r="BG20" s="387">
        <f t="shared" si="7"/>
        <v>0.52378469959598595</v>
      </c>
      <c r="BH20" s="366"/>
      <c r="BI20" s="394" t="str">
        <f t="shared" si="8"/>
        <v>1974/1975</v>
      </c>
      <c r="BJ20" s="656">
        <v>0</v>
      </c>
      <c r="BK20" s="656">
        <v>0</v>
      </c>
      <c r="BL20" s="656">
        <v>0</v>
      </c>
      <c r="BM20" s="656">
        <v>0</v>
      </c>
      <c r="BN20" s="656">
        <v>0</v>
      </c>
      <c r="BO20" s="656">
        <v>0</v>
      </c>
      <c r="BP20" s="656">
        <v>0</v>
      </c>
      <c r="BQ20" s="656">
        <v>0</v>
      </c>
      <c r="BR20" s="656">
        <v>0</v>
      </c>
      <c r="BS20" s="656">
        <v>0</v>
      </c>
      <c r="BT20" s="656">
        <v>0</v>
      </c>
      <c r="BU20" s="656">
        <v>0</v>
      </c>
      <c r="BV20" s="395" t="e">
        <f t="shared" si="9"/>
        <v>#DIV/0!</v>
      </c>
      <c r="BW20" s="366"/>
      <c r="BX20" s="385" t="str">
        <f t="shared" si="10"/>
        <v>1974/1975</v>
      </c>
      <c r="BY20" s="953">
        <v>17.337</v>
      </c>
      <c r="BZ20" s="953">
        <v>3.43</v>
      </c>
      <c r="CA20" s="953">
        <v>59.406999999999996</v>
      </c>
      <c r="CB20" s="953">
        <v>10.19</v>
      </c>
      <c r="CC20" s="953">
        <v>4.9000000000000004</v>
      </c>
      <c r="CD20" s="953">
        <v>74.497</v>
      </c>
      <c r="CE20" s="953">
        <v>38.997</v>
      </c>
      <c r="CF20" s="953">
        <v>15.946</v>
      </c>
      <c r="CG20" s="953">
        <v>54.942999999999998</v>
      </c>
      <c r="CH20" s="953">
        <v>6.8</v>
      </c>
      <c r="CI20" s="953">
        <v>74.497</v>
      </c>
      <c r="CJ20" s="953">
        <v>12.754</v>
      </c>
      <c r="CK20" s="387">
        <f t="shared" si="11"/>
        <v>0.20656592650178968</v>
      </c>
      <c r="CL20" s="366"/>
      <c r="CM20" s="419" t="str">
        <f t="shared" si="12"/>
        <v>1974/1975</v>
      </c>
      <c r="CN20" s="424">
        <v>0</v>
      </c>
      <c r="CO20" s="425">
        <v>0</v>
      </c>
      <c r="CP20" s="424">
        <v>0</v>
      </c>
      <c r="CQ20" s="424">
        <v>0</v>
      </c>
      <c r="CR20" s="424">
        <v>0</v>
      </c>
      <c r="CS20" s="424">
        <v>0</v>
      </c>
      <c r="CT20" s="424">
        <v>0</v>
      </c>
      <c r="CU20" s="424">
        <v>0</v>
      </c>
      <c r="CV20" s="424">
        <v>0</v>
      </c>
      <c r="CW20" s="424">
        <v>0</v>
      </c>
      <c r="CX20" s="424">
        <v>0</v>
      </c>
      <c r="CY20" s="424">
        <v>0</v>
      </c>
      <c r="CZ20" s="420" t="e">
        <f t="shared" si="13"/>
        <v>#DIV/0!</v>
      </c>
      <c r="DA20" s="366"/>
      <c r="DB20" s="432" t="str">
        <f t="shared" si="14"/>
        <v>1974/1975</v>
      </c>
      <c r="DC20" s="433">
        <v>0</v>
      </c>
      <c r="DD20" s="434">
        <v>0</v>
      </c>
      <c r="DE20" s="433">
        <v>0</v>
      </c>
      <c r="DF20" s="433">
        <v>0</v>
      </c>
      <c r="DG20" s="433">
        <v>0</v>
      </c>
      <c r="DH20" s="433">
        <v>0</v>
      </c>
      <c r="DI20" s="433">
        <v>0</v>
      </c>
      <c r="DJ20" s="433">
        <v>0</v>
      </c>
      <c r="DK20" s="433">
        <v>0</v>
      </c>
      <c r="DL20" s="433">
        <v>0</v>
      </c>
      <c r="DM20" s="433">
        <v>0</v>
      </c>
      <c r="DN20" s="433">
        <v>0</v>
      </c>
      <c r="DO20" s="435" t="e">
        <f t="shared" si="15"/>
        <v>#DIV/0!</v>
      </c>
      <c r="DP20" s="366"/>
      <c r="DQ20" s="445" t="str">
        <f t="shared" si="16"/>
        <v>1974/1975</v>
      </c>
      <c r="DR20" s="446">
        <v>4.2329999999999997</v>
      </c>
      <c r="DS20" s="447">
        <v>1.41</v>
      </c>
      <c r="DT20" s="446">
        <v>5.97</v>
      </c>
      <c r="DU20" s="446">
        <v>1.026</v>
      </c>
      <c r="DV20" s="446">
        <v>0</v>
      </c>
      <c r="DW20" s="446">
        <v>6.9960000000000004</v>
      </c>
      <c r="DX20" s="446">
        <v>4.3090000000000002</v>
      </c>
      <c r="DY20" s="446">
        <v>0.189</v>
      </c>
      <c r="DZ20" s="446">
        <v>4.4980000000000002</v>
      </c>
      <c r="EA20" s="446">
        <v>1.784</v>
      </c>
      <c r="EB20" s="446">
        <v>6.9960000000000004</v>
      </c>
      <c r="EC20" s="446">
        <v>0.71399999999999997</v>
      </c>
      <c r="ED20" s="448">
        <f t="shared" si="17"/>
        <v>0.11365807067812798</v>
      </c>
      <c r="EE20" s="366"/>
      <c r="EF20" s="458" t="str">
        <f t="shared" si="18"/>
        <v>1974/1975</v>
      </c>
      <c r="EG20" s="459">
        <v>18.582999999999998</v>
      </c>
      <c r="EH20" s="615">
        <v>1.17</v>
      </c>
      <c r="EI20" s="459">
        <v>21.777999999999999</v>
      </c>
      <c r="EJ20" s="459">
        <v>2.8</v>
      </c>
      <c r="EK20" s="459">
        <v>4.97</v>
      </c>
      <c r="EL20" s="459">
        <v>29.547999999999998</v>
      </c>
      <c r="EM20" s="459">
        <v>26.148</v>
      </c>
      <c r="EN20" s="459">
        <v>0.9</v>
      </c>
      <c r="EO20" s="459">
        <v>27.047999999999998</v>
      </c>
      <c r="EP20" s="459">
        <v>0</v>
      </c>
      <c r="EQ20" s="459">
        <v>29.547999999999998</v>
      </c>
      <c r="ER20" s="459">
        <v>2.5</v>
      </c>
      <c r="ES20" s="938">
        <f t="shared" si="19"/>
        <v>9.2428275658089323E-2</v>
      </c>
      <c r="ET20" s="366"/>
      <c r="EU20" s="470" t="str">
        <f t="shared" si="20"/>
        <v>1974/1975</v>
      </c>
      <c r="EV20" s="471">
        <v>0</v>
      </c>
      <c r="EW20" s="472">
        <v>0</v>
      </c>
      <c r="EX20" s="471">
        <v>0</v>
      </c>
      <c r="EY20" s="471">
        <v>0</v>
      </c>
      <c r="EZ20" s="471">
        <v>0</v>
      </c>
      <c r="FA20" s="471">
        <v>0</v>
      </c>
      <c r="FB20" s="471">
        <v>0</v>
      </c>
      <c r="FC20" s="471">
        <v>0</v>
      </c>
      <c r="FD20" s="471">
        <v>0</v>
      </c>
      <c r="FE20" s="471">
        <v>0</v>
      </c>
      <c r="FF20" s="471">
        <v>0</v>
      </c>
      <c r="FG20" s="471">
        <v>0</v>
      </c>
      <c r="FH20" s="473" t="e">
        <f t="shared" si="21"/>
        <v>#DIV/0!</v>
      </c>
      <c r="FI20" s="366"/>
      <c r="FJ20" s="376" t="str">
        <f t="shared" si="22"/>
        <v>1974/1975</v>
      </c>
      <c r="FK20" s="377">
        <v>8.1999999999999993</v>
      </c>
      <c r="FL20" s="619">
        <v>1.01</v>
      </c>
      <c r="FM20" s="377">
        <v>8.3000000000000007</v>
      </c>
      <c r="FN20" s="377">
        <v>1.2</v>
      </c>
      <c r="FO20" s="377">
        <v>1.0589999999999999</v>
      </c>
      <c r="FP20" s="377">
        <v>10.558999999999999</v>
      </c>
      <c r="FQ20" s="377">
        <v>9.4090000000000007</v>
      </c>
      <c r="FR20" s="377">
        <v>0.05</v>
      </c>
      <c r="FS20" s="377">
        <v>9.4589999999999996</v>
      </c>
      <c r="FT20" s="377">
        <v>0</v>
      </c>
      <c r="FU20" s="377">
        <v>10.558999999999999</v>
      </c>
      <c r="FV20" s="377">
        <v>1.1000000000000001</v>
      </c>
      <c r="FW20" s="378">
        <f t="shared" si="23"/>
        <v>0.11629136272333229</v>
      </c>
      <c r="FY20" s="376" t="str">
        <f t="shared" si="24"/>
        <v>1974/1975</v>
      </c>
      <c r="FZ20" s="377">
        <f t="shared" si="25"/>
        <v>127.97600000000001</v>
      </c>
      <c r="GA20" s="478">
        <f t="shared" si="26"/>
        <v>1.458265612302307</v>
      </c>
      <c r="GB20" s="377">
        <f t="shared" si="0"/>
        <v>186.62300000000005</v>
      </c>
      <c r="GC20" s="377">
        <f t="shared" si="0"/>
        <v>46.127000000000002</v>
      </c>
      <c r="GD20" s="377">
        <f t="shared" si="0"/>
        <v>47.411000000000001</v>
      </c>
      <c r="GE20" s="377">
        <f t="shared" si="0"/>
        <v>280.16099999999994</v>
      </c>
      <c r="GF20" s="377">
        <f t="shared" si="0"/>
        <v>179.41299999999995</v>
      </c>
      <c r="GG20" s="377">
        <f t="shared" si="0"/>
        <v>51.968000000000018</v>
      </c>
      <c r="GH20" s="377">
        <f t="shared" si="0"/>
        <v>231.38099999999991</v>
      </c>
      <c r="GI20" s="377">
        <f t="shared" si="0"/>
        <v>6.0300000000000011</v>
      </c>
      <c r="GJ20" s="377">
        <f t="shared" si="0"/>
        <v>280.16099999999994</v>
      </c>
      <c r="GK20" s="377">
        <f t="shared" si="0"/>
        <v>42.75</v>
      </c>
      <c r="GL20" s="378">
        <f t="shared" si="27"/>
        <v>0.18006747791804092</v>
      </c>
    </row>
    <row r="21" spans="1:194" s="18" customFormat="1" ht="14.4" x14ac:dyDescent="0.3">
      <c r="A21" s="376" t="s">
        <v>351</v>
      </c>
      <c r="B21" s="377">
        <v>225.33799999999999</v>
      </c>
      <c r="C21" s="478">
        <v>1.57</v>
      </c>
      <c r="D21" s="377">
        <v>352.64699999999999</v>
      </c>
      <c r="E21" s="377">
        <v>81.352999999999994</v>
      </c>
      <c r="F21" s="377">
        <v>66.406000000000006</v>
      </c>
      <c r="G21" s="377">
        <v>500.40600000000001</v>
      </c>
      <c r="H21" s="377">
        <v>283.262</v>
      </c>
      <c r="I21" s="377">
        <v>63.533999999999999</v>
      </c>
      <c r="J21" s="377">
        <v>346.79599999999999</v>
      </c>
      <c r="K21" s="377">
        <v>66.891000000000005</v>
      </c>
      <c r="L21" s="377">
        <v>500.40600000000001</v>
      </c>
      <c r="M21" s="377">
        <v>86.718999999999994</v>
      </c>
      <c r="N21" s="378">
        <f t="shared" si="1"/>
        <v>0.20962466792526716</v>
      </c>
      <c r="O21" s="366"/>
      <c r="P21" s="364" t="str">
        <f t="shared" si="2"/>
        <v>1975/1976</v>
      </c>
      <c r="Q21" s="401">
        <v>28.126000000000001</v>
      </c>
      <c r="R21" s="401">
        <v>2.06</v>
      </c>
      <c r="S21" s="401">
        <v>57.884999999999998</v>
      </c>
      <c r="T21" s="401">
        <v>11.839</v>
      </c>
      <c r="U21" s="401">
        <v>6.5000000000000002E-2</v>
      </c>
      <c r="V21" s="401">
        <v>69.789000000000001</v>
      </c>
      <c r="W21" s="401">
        <v>18.736999999999998</v>
      </c>
      <c r="X21" s="401">
        <v>1.016</v>
      </c>
      <c r="Y21" s="401">
        <v>19.753</v>
      </c>
      <c r="Z21" s="401">
        <v>31.920999999999999</v>
      </c>
      <c r="AA21" s="401">
        <v>69.789000000000001</v>
      </c>
      <c r="AB21" s="401">
        <v>18.114999999999998</v>
      </c>
      <c r="AC21" s="365">
        <f t="shared" si="3"/>
        <v>0.35056314587606918</v>
      </c>
      <c r="AD21" s="366"/>
      <c r="AE21" s="376" t="str">
        <f t="shared" si="4"/>
        <v>1975/1976</v>
      </c>
      <c r="AF21" s="405">
        <v>8.5549999999999997</v>
      </c>
      <c r="AG21" s="405">
        <v>1.4</v>
      </c>
      <c r="AH21" s="405">
        <v>11.981999999999999</v>
      </c>
      <c r="AI21" s="405">
        <v>1.6579999999999999</v>
      </c>
      <c r="AJ21" s="405">
        <v>0</v>
      </c>
      <c r="AK21" s="405">
        <v>13.64</v>
      </c>
      <c r="AL21" s="405">
        <v>0.96199999999999997</v>
      </c>
      <c r="AM21" s="405">
        <v>1.35</v>
      </c>
      <c r="AN21" s="405">
        <v>2.3119999999999998</v>
      </c>
      <c r="AO21" s="405">
        <v>8.6630000000000003</v>
      </c>
      <c r="AP21" s="405">
        <v>13.64</v>
      </c>
      <c r="AQ21" s="405">
        <v>2.665</v>
      </c>
      <c r="AR21" s="378">
        <f t="shared" si="5"/>
        <v>0.24282460136674261</v>
      </c>
      <c r="AS21" s="366"/>
      <c r="AT21" s="385" t="str">
        <f t="shared" si="6"/>
        <v>1975/1976</v>
      </c>
      <c r="AU21" s="386">
        <v>9.4789999999999992</v>
      </c>
      <c r="AV21" s="605">
        <v>1.8</v>
      </c>
      <c r="AW21" s="386">
        <v>17.077999999999999</v>
      </c>
      <c r="AX21" s="386">
        <v>8.0380000000000003</v>
      </c>
      <c r="AY21" s="386">
        <v>0</v>
      </c>
      <c r="AZ21" s="386">
        <v>25.116</v>
      </c>
      <c r="BA21" s="386">
        <v>2.8260000000000001</v>
      </c>
      <c r="BB21" s="386">
        <v>1.8149999999999999</v>
      </c>
      <c r="BC21" s="386">
        <v>4.641</v>
      </c>
      <c r="BD21" s="386">
        <v>12.253</v>
      </c>
      <c r="BE21" s="386">
        <v>25.116</v>
      </c>
      <c r="BF21" s="386">
        <v>8.2219999999999995</v>
      </c>
      <c r="BG21" s="387">
        <f t="shared" si="7"/>
        <v>0.48668166212856639</v>
      </c>
      <c r="BH21" s="366"/>
      <c r="BI21" s="394" t="str">
        <f t="shared" si="8"/>
        <v>1975/1976</v>
      </c>
      <c r="BJ21" s="656">
        <v>0</v>
      </c>
      <c r="BK21" s="656">
        <v>0</v>
      </c>
      <c r="BL21" s="656">
        <v>0</v>
      </c>
      <c r="BM21" s="656">
        <v>0</v>
      </c>
      <c r="BN21" s="656">
        <v>0</v>
      </c>
      <c r="BO21" s="656">
        <v>0</v>
      </c>
      <c r="BP21" s="656">
        <v>0</v>
      </c>
      <c r="BQ21" s="656">
        <v>0</v>
      </c>
      <c r="BR21" s="656">
        <v>0</v>
      </c>
      <c r="BS21" s="656">
        <v>0</v>
      </c>
      <c r="BT21" s="656">
        <v>0</v>
      </c>
      <c r="BU21" s="656">
        <v>0</v>
      </c>
      <c r="BV21" s="395" t="e">
        <f t="shared" si="9"/>
        <v>#DIV/0!</v>
      </c>
      <c r="BW21" s="366"/>
      <c r="BX21" s="385" t="str">
        <f t="shared" si="10"/>
        <v>1975/1976</v>
      </c>
      <c r="BY21" s="953">
        <v>15.981999999999999</v>
      </c>
      <c r="BZ21" s="953">
        <v>3.18</v>
      </c>
      <c r="CA21" s="953">
        <v>50.844000000000001</v>
      </c>
      <c r="CB21" s="953">
        <v>12.754</v>
      </c>
      <c r="CC21" s="953">
        <v>5.4</v>
      </c>
      <c r="CD21" s="953">
        <v>68.998000000000005</v>
      </c>
      <c r="CE21" s="953">
        <v>38.32</v>
      </c>
      <c r="CF21" s="953">
        <v>11.599</v>
      </c>
      <c r="CG21" s="953">
        <v>49.918999999999997</v>
      </c>
      <c r="CH21" s="953">
        <v>8.4</v>
      </c>
      <c r="CI21" s="953">
        <v>68.998000000000005</v>
      </c>
      <c r="CJ21" s="953">
        <v>10.679</v>
      </c>
      <c r="CK21" s="387">
        <f t="shared" si="11"/>
        <v>0.18311356504741166</v>
      </c>
      <c r="CL21" s="366"/>
      <c r="CM21" s="419" t="str">
        <f t="shared" si="12"/>
        <v>1975/1976</v>
      </c>
      <c r="CN21" s="424">
        <v>0</v>
      </c>
      <c r="CO21" s="425">
        <v>0</v>
      </c>
      <c r="CP21" s="424">
        <v>0</v>
      </c>
      <c r="CQ21" s="424">
        <v>0</v>
      </c>
      <c r="CR21" s="424">
        <v>0</v>
      </c>
      <c r="CS21" s="424">
        <v>0</v>
      </c>
      <c r="CT21" s="424">
        <v>0</v>
      </c>
      <c r="CU21" s="424">
        <v>0</v>
      </c>
      <c r="CV21" s="424">
        <v>0</v>
      </c>
      <c r="CW21" s="424">
        <v>0</v>
      </c>
      <c r="CX21" s="424">
        <v>0</v>
      </c>
      <c r="CY21" s="424">
        <v>0</v>
      </c>
      <c r="CZ21" s="420" t="e">
        <f t="shared" si="13"/>
        <v>#DIV/0!</v>
      </c>
      <c r="DA21" s="366"/>
      <c r="DB21" s="432" t="str">
        <f t="shared" si="14"/>
        <v>1975/1976</v>
      </c>
      <c r="DC21" s="433">
        <v>0</v>
      </c>
      <c r="DD21" s="434">
        <v>0</v>
      </c>
      <c r="DE21" s="433">
        <v>0</v>
      </c>
      <c r="DF21" s="433">
        <v>0</v>
      </c>
      <c r="DG21" s="433">
        <v>0</v>
      </c>
      <c r="DH21" s="433">
        <v>0</v>
      </c>
      <c r="DI21" s="433">
        <v>0</v>
      </c>
      <c r="DJ21" s="433">
        <v>0</v>
      </c>
      <c r="DK21" s="433">
        <v>0</v>
      </c>
      <c r="DL21" s="433">
        <v>0</v>
      </c>
      <c r="DM21" s="433">
        <v>0</v>
      </c>
      <c r="DN21" s="433">
        <v>0</v>
      </c>
      <c r="DO21" s="435" t="e">
        <f t="shared" si="15"/>
        <v>#DIV/0!</v>
      </c>
      <c r="DP21" s="366"/>
      <c r="DQ21" s="445" t="str">
        <f t="shared" si="16"/>
        <v>1975/1976</v>
      </c>
      <c r="DR21" s="446">
        <v>5.2709999999999999</v>
      </c>
      <c r="DS21" s="447">
        <v>1.63</v>
      </c>
      <c r="DT21" s="446">
        <v>8.57</v>
      </c>
      <c r="DU21" s="446">
        <v>0.71399999999999997</v>
      </c>
      <c r="DV21" s="446">
        <v>0</v>
      </c>
      <c r="DW21" s="446">
        <v>9.2840000000000007</v>
      </c>
      <c r="DX21" s="446">
        <v>4.3979999999999997</v>
      </c>
      <c r="DY21" s="446">
        <v>0.98199999999999998</v>
      </c>
      <c r="DZ21" s="446">
        <v>5.38</v>
      </c>
      <c r="EA21" s="446">
        <v>3.1619999999999999</v>
      </c>
      <c r="EB21" s="446">
        <v>9.2840000000000007</v>
      </c>
      <c r="EC21" s="446">
        <v>0.74199999999999999</v>
      </c>
      <c r="ED21" s="448">
        <f t="shared" si="17"/>
        <v>8.686490283306017E-2</v>
      </c>
      <c r="EE21" s="366"/>
      <c r="EF21" s="458" t="str">
        <f t="shared" si="18"/>
        <v>1975/1976</v>
      </c>
      <c r="EG21" s="459">
        <v>18.010000000000002</v>
      </c>
      <c r="EH21" s="615">
        <v>1.34</v>
      </c>
      <c r="EI21" s="459">
        <v>24.103999999999999</v>
      </c>
      <c r="EJ21" s="459">
        <v>2.5</v>
      </c>
      <c r="EK21" s="459">
        <v>6.9</v>
      </c>
      <c r="EL21" s="459">
        <v>33.503999999999998</v>
      </c>
      <c r="EM21" s="459">
        <v>26.004000000000001</v>
      </c>
      <c r="EN21" s="459">
        <v>1</v>
      </c>
      <c r="EO21" s="459">
        <v>27.004000000000001</v>
      </c>
      <c r="EP21" s="459">
        <v>0</v>
      </c>
      <c r="EQ21" s="459">
        <v>33.503999999999998</v>
      </c>
      <c r="ER21" s="459">
        <v>6.5</v>
      </c>
      <c r="ES21" s="938">
        <f t="shared" si="19"/>
        <v>0.24070508072878091</v>
      </c>
      <c r="ET21" s="366"/>
      <c r="EU21" s="470" t="str">
        <f t="shared" si="20"/>
        <v>1975/1976</v>
      </c>
      <c r="EV21" s="471">
        <v>0</v>
      </c>
      <c r="EW21" s="472">
        <v>0</v>
      </c>
      <c r="EX21" s="471">
        <v>0</v>
      </c>
      <c r="EY21" s="471">
        <v>0</v>
      </c>
      <c r="EZ21" s="471">
        <v>0</v>
      </c>
      <c r="FA21" s="471">
        <v>0</v>
      </c>
      <c r="FB21" s="471">
        <v>0</v>
      </c>
      <c r="FC21" s="471">
        <v>0</v>
      </c>
      <c r="FD21" s="471">
        <v>0</v>
      </c>
      <c r="FE21" s="471">
        <v>0</v>
      </c>
      <c r="FF21" s="471">
        <v>0</v>
      </c>
      <c r="FG21" s="471">
        <v>0</v>
      </c>
      <c r="FH21" s="473" t="e">
        <f t="shared" si="21"/>
        <v>#DIV/0!</v>
      </c>
      <c r="FI21" s="366"/>
      <c r="FJ21" s="376" t="str">
        <f t="shared" si="22"/>
        <v>1975/1976</v>
      </c>
      <c r="FK21" s="377">
        <v>8.5</v>
      </c>
      <c r="FL21" s="619">
        <v>1.35</v>
      </c>
      <c r="FM21" s="377">
        <v>11.5</v>
      </c>
      <c r="FN21" s="377">
        <v>1.1000000000000001</v>
      </c>
      <c r="FO21" s="377">
        <v>0.02</v>
      </c>
      <c r="FP21" s="377">
        <v>12.62</v>
      </c>
      <c r="FQ21" s="377">
        <v>9.9499999999999993</v>
      </c>
      <c r="FR21" s="377">
        <v>7.0000000000000007E-2</v>
      </c>
      <c r="FS21" s="377">
        <v>10.02</v>
      </c>
      <c r="FT21" s="377">
        <v>0</v>
      </c>
      <c r="FU21" s="377">
        <v>12.62</v>
      </c>
      <c r="FV21" s="377">
        <v>2.6</v>
      </c>
      <c r="FW21" s="378">
        <f t="shared" si="23"/>
        <v>0.25948103792415173</v>
      </c>
      <c r="FY21" s="376" t="str">
        <f t="shared" si="24"/>
        <v>1975/1976</v>
      </c>
      <c r="FZ21" s="377">
        <f t="shared" si="25"/>
        <v>131.41500000000002</v>
      </c>
      <c r="GA21" s="478">
        <f t="shared" si="26"/>
        <v>1.2988167256401477</v>
      </c>
      <c r="GB21" s="377">
        <f t="shared" si="0"/>
        <v>170.68400000000003</v>
      </c>
      <c r="GC21" s="377">
        <f t="shared" si="0"/>
        <v>42.75</v>
      </c>
      <c r="GD21" s="377">
        <f t="shared" si="0"/>
        <v>54.021000000000008</v>
      </c>
      <c r="GE21" s="377">
        <f t="shared" si="0"/>
        <v>267.45500000000004</v>
      </c>
      <c r="GF21" s="377">
        <f t="shared" si="0"/>
        <v>182.065</v>
      </c>
      <c r="GG21" s="377">
        <f t="shared" si="0"/>
        <v>45.702000000000005</v>
      </c>
      <c r="GH21" s="377">
        <f t="shared" si="0"/>
        <v>227.767</v>
      </c>
      <c r="GI21" s="377">
        <f t="shared" si="0"/>
        <v>2.4920000000000053</v>
      </c>
      <c r="GJ21" s="377">
        <f t="shared" si="0"/>
        <v>267.45500000000004</v>
      </c>
      <c r="GK21" s="377">
        <f t="shared" si="0"/>
        <v>37.195999999999991</v>
      </c>
      <c r="GL21" s="378">
        <f t="shared" si="27"/>
        <v>0.16153983123352395</v>
      </c>
    </row>
    <row r="22" spans="1:194" s="18" customFormat="1" ht="14.4" x14ac:dyDescent="0.3">
      <c r="A22" s="376" t="s">
        <v>352</v>
      </c>
      <c r="B22" s="377">
        <v>233.072</v>
      </c>
      <c r="C22" s="478">
        <v>1.78</v>
      </c>
      <c r="D22" s="377">
        <v>414.34800000000001</v>
      </c>
      <c r="E22" s="377">
        <v>86.72</v>
      </c>
      <c r="F22" s="377">
        <v>59.597999999999999</v>
      </c>
      <c r="G22" s="377">
        <v>560.66600000000005</v>
      </c>
      <c r="H22" s="377">
        <v>300.25099999999998</v>
      </c>
      <c r="I22" s="377">
        <v>69.23</v>
      </c>
      <c r="J22" s="377">
        <v>369.48099999999999</v>
      </c>
      <c r="K22" s="377">
        <v>63.832999999999998</v>
      </c>
      <c r="L22" s="377">
        <v>560.66600000000005</v>
      </c>
      <c r="M22" s="377">
        <v>127.352</v>
      </c>
      <c r="N22" s="378">
        <f t="shared" si="1"/>
        <v>0.29390234333531806</v>
      </c>
      <c r="O22" s="366"/>
      <c r="P22" s="364" t="str">
        <f t="shared" si="2"/>
        <v>1976/1977</v>
      </c>
      <c r="Q22" s="401">
        <v>28.692</v>
      </c>
      <c r="R22" s="401">
        <v>2.04</v>
      </c>
      <c r="S22" s="401">
        <v>58.48</v>
      </c>
      <c r="T22" s="401">
        <v>18.114999999999998</v>
      </c>
      <c r="U22" s="401">
        <v>7.2999999999999995E-2</v>
      </c>
      <c r="V22" s="401">
        <v>76.668000000000006</v>
      </c>
      <c r="W22" s="401">
        <v>18.504999999999999</v>
      </c>
      <c r="X22" s="401">
        <v>2.0230000000000001</v>
      </c>
      <c r="Y22" s="401">
        <v>20.527999999999999</v>
      </c>
      <c r="Z22" s="401">
        <v>25.841999999999999</v>
      </c>
      <c r="AA22" s="401">
        <v>76.668000000000006</v>
      </c>
      <c r="AB22" s="401">
        <v>30.297999999999998</v>
      </c>
      <c r="AC22" s="365">
        <f t="shared" si="3"/>
        <v>0.65339659262454175</v>
      </c>
      <c r="AD22" s="366"/>
      <c r="AE22" s="376" t="str">
        <f t="shared" si="4"/>
        <v>1976/1977</v>
      </c>
      <c r="AF22" s="405">
        <v>8.9559999999999995</v>
      </c>
      <c r="AG22" s="405">
        <v>1.32</v>
      </c>
      <c r="AH22" s="405">
        <v>11.8</v>
      </c>
      <c r="AI22" s="405">
        <v>2.665</v>
      </c>
      <c r="AJ22" s="405">
        <v>0</v>
      </c>
      <c r="AK22" s="405">
        <v>14.465</v>
      </c>
      <c r="AL22" s="405">
        <v>1.593</v>
      </c>
      <c r="AM22" s="405">
        <v>1.25</v>
      </c>
      <c r="AN22" s="405">
        <v>2.843</v>
      </c>
      <c r="AO22" s="405">
        <v>9.4849999999999994</v>
      </c>
      <c r="AP22" s="405">
        <v>14.465</v>
      </c>
      <c r="AQ22" s="405">
        <v>2.137</v>
      </c>
      <c r="AR22" s="378">
        <f t="shared" si="5"/>
        <v>0.17334523036988969</v>
      </c>
      <c r="AS22" s="366"/>
      <c r="AT22" s="385" t="str">
        <f t="shared" si="6"/>
        <v>1976/1977</v>
      </c>
      <c r="AU22" s="386">
        <v>11.252000000000001</v>
      </c>
      <c r="AV22" s="605">
        <v>2.1</v>
      </c>
      <c r="AW22" s="386">
        <v>23.587</v>
      </c>
      <c r="AX22" s="386">
        <v>8.2219999999999995</v>
      </c>
      <c r="AY22" s="386">
        <v>0</v>
      </c>
      <c r="AZ22" s="386">
        <v>31.809000000000001</v>
      </c>
      <c r="BA22" s="386">
        <v>3.2949999999999999</v>
      </c>
      <c r="BB22" s="386">
        <v>1.75</v>
      </c>
      <c r="BC22" s="386">
        <v>5.0449999999999999</v>
      </c>
      <c r="BD22" s="386">
        <v>13.446</v>
      </c>
      <c r="BE22" s="386">
        <v>31.809000000000001</v>
      </c>
      <c r="BF22" s="386">
        <v>13.318</v>
      </c>
      <c r="BG22" s="387">
        <f t="shared" si="7"/>
        <v>0.72024228002812174</v>
      </c>
      <c r="BH22" s="366"/>
      <c r="BI22" s="394" t="str">
        <f t="shared" si="8"/>
        <v>1976/1977</v>
      </c>
      <c r="BJ22" s="656">
        <v>0</v>
      </c>
      <c r="BK22" s="656">
        <v>0</v>
      </c>
      <c r="BL22" s="656">
        <v>0</v>
      </c>
      <c r="BM22" s="656">
        <v>0</v>
      </c>
      <c r="BN22" s="656">
        <v>0</v>
      </c>
      <c r="BO22" s="656">
        <v>0</v>
      </c>
      <c r="BP22" s="656">
        <v>0</v>
      </c>
      <c r="BQ22" s="656">
        <v>0</v>
      </c>
      <c r="BR22" s="656">
        <v>0</v>
      </c>
      <c r="BS22" s="656">
        <v>0</v>
      </c>
      <c r="BT22" s="656">
        <v>0</v>
      </c>
      <c r="BU22" s="656">
        <v>0</v>
      </c>
      <c r="BV22" s="395" t="e">
        <f t="shared" si="9"/>
        <v>#DIV/0!</v>
      </c>
      <c r="BW22" s="366"/>
      <c r="BX22" s="385" t="str">
        <f t="shared" si="10"/>
        <v>1976/1977</v>
      </c>
      <c r="BY22" s="953">
        <v>17.091000000000001</v>
      </c>
      <c r="BZ22" s="953">
        <v>3.1</v>
      </c>
      <c r="CA22" s="953">
        <v>52.938000000000002</v>
      </c>
      <c r="CB22" s="953">
        <v>10.679</v>
      </c>
      <c r="CC22" s="953">
        <v>5.9</v>
      </c>
      <c r="CD22" s="953">
        <v>69.516999999999996</v>
      </c>
      <c r="CE22" s="953">
        <v>39.020000000000003</v>
      </c>
      <c r="CF22" s="953">
        <v>14.411</v>
      </c>
      <c r="CG22" s="953">
        <v>53.430999999999997</v>
      </c>
      <c r="CH22" s="953">
        <v>5.0999999999999996</v>
      </c>
      <c r="CI22" s="953">
        <v>69.516999999999996</v>
      </c>
      <c r="CJ22" s="953">
        <v>10.986000000000001</v>
      </c>
      <c r="CK22" s="387">
        <f t="shared" si="11"/>
        <v>0.18769540927030123</v>
      </c>
      <c r="CL22" s="366"/>
      <c r="CM22" s="419" t="str">
        <f t="shared" si="12"/>
        <v>1976/1977</v>
      </c>
      <c r="CN22" s="424">
        <v>0</v>
      </c>
      <c r="CO22" s="425">
        <v>0</v>
      </c>
      <c r="CP22" s="424">
        <v>0</v>
      </c>
      <c r="CQ22" s="424">
        <v>0</v>
      </c>
      <c r="CR22" s="424">
        <v>0</v>
      </c>
      <c r="CS22" s="424">
        <v>0</v>
      </c>
      <c r="CT22" s="424">
        <v>0</v>
      </c>
      <c r="CU22" s="424">
        <v>0</v>
      </c>
      <c r="CV22" s="424">
        <v>0</v>
      </c>
      <c r="CW22" s="424">
        <v>0</v>
      </c>
      <c r="CX22" s="424">
        <v>0</v>
      </c>
      <c r="CY22" s="424">
        <v>0</v>
      </c>
      <c r="CZ22" s="420" t="e">
        <f t="shared" si="13"/>
        <v>#DIV/0!</v>
      </c>
      <c r="DA22" s="366"/>
      <c r="DB22" s="432" t="str">
        <f t="shared" si="14"/>
        <v>1976/1977</v>
      </c>
      <c r="DC22" s="433">
        <v>0</v>
      </c>
      <c r="DD22" s="434">
        <v>0</v>
      </c>
      <c r="DE22" s="433">
        <v>0</v>
      </c>
      <c r="DF22" s="433">
        <v>0</v>
      </c>
      <c r="DG22" s="433">
        <v>0</v>
      </c>
      <c r="DH22" s="433">
        <v>0</v>
      </c>
      <c r="DI22" s="433">
        <v>0</v>
      </c>
      <c r="DJ22" s="433">
        <v>0</v>
      </c>
      <c r="DK22" s="433">
        <v>0</v>
      </c>
      <c r="DL22" s="433">
        <v>0</v>
      </c>
      <c r="DM22" s="433">
        <v>0</v>
      </c>
      <c r="DN22" s="433">
        <v>0</v>
      </c>
      <c r="DO22" s="435" t="e">
        <f t="shared" si="15"/>
        <v>#DIV/0!</v>
      </c>
      <c r="DP22" s="366"/>
      <c r="DQ22" s="445" t="str">
        <f t="shared" si="16"/>
        <v>1976/1977</v>
      </c>
      <c r="DR22" s="446">
        <v>6.4279999999999999</v>
      </c>
      <c r="DS22" s="447">
        <v>1.71</v>
      </c>
      <c r="DT22" s="446">
        <v>11</v>
      </c>
      <c r="DU22" s="446">
        <v>0.74199999999999999</v>
      </c>
      <c r="DV22" s="446">
        <v>0</v>
      </c>
      <c r="DW22" s="446">
        <v>11.742000000000001</v>
      </c>
      <c r="DX22" s="446">
        <v>3.7</v>
      </c>
      <c r="DY22" s="446">
        <v>0.54200000000000004</v>
      </c>
      <c r="DZ22" s="446">
        <v>4.242</v>
      </c>
      <c r="EA22" s="446">
        <v>5.9</v>
      </c>
      <c r="EB22" s="446">
        <v>11.742000000000001</v>
      </c>
      <c r="EC22" s="446">
        <v>1.6</v>
      </c>
      <c r="ED22" s="448">
        <f t="shared" si="17"/>
        <v>0.1577598106882272</v>
      </c>
      <c r="EE22" s="366"/>
      <c r="EF22" s="458" t="str">
        <f t="shared" si="18"/>
        <v>1976/1977</v>
      </c>
      <c r="EG22" s="459">
        <v>20.454000000000001</v>
      </c>
      <c r="EH22" s="615">
        <v>1.41</v>
      </c>
      <c r="EI22" s="459">
        <v>28.846</v>
      </c>
      <c r="EJ22" s="459">
        <v>6.5</v>
      </c>
      <c r="EK22" s="459">
        <v>5.0659999999999998</v>
      </c>
      <c r="EL22" s="459">
        <v>40.411999999999999</v>
      </c>
      <c r="EM22" s="459">
        <v>27.212</v>
      </c>
      <c r="EN22" s="459">
        <v>1.2</v>
      </c>
      <c r="EO22" s="459">
        <v>28.411999999999999</v>
      </c>
      <c r="EP22" s="459">
        <v>0</v>
      </c>
      <c r="EQ22" s="459">
        <v>40.411999999999999</v>
      </c>
      <c r="ER22" s="459">
        <v>12</v>
      </c>
      <c r="ES22" s="938">
        <f t="shared" si="19"/>
        <v>0.42235675066873152</v>
      </c>
      <c r="ET22" s="366"/>
      <c r="EU22" s="470" t="str">
        <f t="shared" si="20"/>
        <v>1976/1977</v>
      </c>
      <c r="EV22" s="471">
        <v>0</v>
      </c>
      <c r="EW22" s="472">
        <v>0</v>
      </c>
      <c r="EX22" s="471">
        <v>0</v>
      </c>
      <c r="EY22" s="471">
        <v>0</v>
      </c>
      <c r="EZ22" s="471">
        <v>0</v>
      </c>
      <c r="FA22" s="471">
        <v>0</v>
      </c>
      <c r="FB22" s="471">
        <v>0</v>
      </c>
      <c r="FC22" s="471">
        <v>0</v>
      </c>
      <c r="FD22" s="471">
        <v>0</v>
      </c>
      <c r="FE22" s="471">
        <v>0</v>
      </c>
      <c r="FF22" s="471">
        <v>0</v>
      </c>
      <c r="FG22" s="471">
        <v>0</v>
      </c>
      <c r="FH22" s="473" t="e">
        <f t="shared" si="21"/>
        <v>#DIV/0!</v>
      </c>
      <c r="FI22" s="366"/>
      <c r="FJ22" s="376" t="str">
        <f t="shared" si="22"/>
        <v>1976/1977</v>
      </c>
      <c r="FK22" s="377">
        <v>8.6</v>
      </c>
      <c r="FL22" s="619">
        <v>1.51</v>
      </c>
      <c r="FM22" s="377">
        <v>13</v>
      </c>
      <c r="FN22" s="377">
        <v>2.6</v>
      </c>
      <c r="FO22" s="377">
        <v>0</v>
      </c>
      <c r="FP22" s="377">
        <v>15.6</v>
      </c>
      <c r="FQ22" s="377">
        <v>10.497999999999999</v>
      </c>
      <c r="FR22" s="377">
        <v>0.15</v>
      </c>
      <c r="FS22" s="377">
        <v>10.648</v>
      </c>
      <c r="FT22" s="377">
        <v>5.1999999999999998E-2</v>
      </c>
      <c r="FU22" s="377">
        <v>15.6</v>
      </c>
      <c r="FV22" s="377">
        <v>4.9000000000000004</v>
      </c>
      <c r="FW22" s="378">
        <f t="shared" si="23"/>
        <v>0.45794392523364491</v>
      </c>
      <c r="FY22" s="376" t="str">
        <f t="shared" si="24"/>
        <v>1976/1977</v>
      </c>
      <c r="FZ22" s="377">
        <f t="shared" si="25"/>
        <v>131.59899999999999</v>
      </c>
      <c r="GA22" s="478">
        <f t="shared" si="26"/>
        <v>1.631448567238353</v>
      </c>
      <c r="GB22" s="377">
        <f t="shared" ref="GB22:GB58" si="28">D22-S22-AH22-AW22-BL22-CA22-CP22-DE22-DT22-EI22-EX22-FM22</f>
        <v>214.697</v>
      </c>
      <c r="GC22" s="377">
        <f t="shared" ref="GC22:GC58" si="29">E22-T22-AI22-AX22-BM22-CB22-CQ22-DF22-DU22-EJ22-EY22-FN22</f>
        <v>37.196999999999996</v>
      </c>
      <c r="GD22" s="377">
        <f t="shared" ref="GD22:GD58" si="30">F22-U22-AJ22-AY22-BN22-CC22-CR22-DG22-DV22-EK22-EZ22-FO22</f>
        <v>48.558999999999997</v>
      </c>
      <c r="GE22" s="377">
        <f t="shared" ref="GE22:GE58" si="31">G22-V22-AK22-AZ22-BO22-CD22-CS22-DH22-DW22-EL22-FA22-FP22</f>
        <v>300.45300000000003</v>
      </c>
      <c r="GF22" s="377">
        <f t="shared" ref="GF22:GF58" si="32">H22-W22-AL22-BA22-BP22-CE22-CT22-DI22-DX22-EM22-FB22-FQ22</f>
        <v>196.42799999999997</v>
      </c>
      <c r="GG22" s="377">
        <f t="shared" ref="GG22:GG58" si="33">I22-X22-AM22-BB22-BQ22-CF22-CU22-DJ22-DY22-EN22-FC22-FR22</f>
        <v>47.904000000000003</v>
      </c>
      <c r="GH22" s="377">
        <f t="shared" ref="GH22:GH58" si="34">J22-Y22-AN22-BC22-BR22-CG22-CV22-DK22-DZ22-EO22-FD22-FS22</f>
        <v>244.33199999999994</v>
      </c>
      <c r="GI22" s="377">
        <f t="shared" ref="GI22:GI58" si="35">K22-Z22-AO22-BD22-BS22-CH22-CW22-DL22-EA22-EP22-FE22-FT22</f>
        <v>4.0080000000000009</v>
      </c>
      <c r="GJ22" s="377">
        <f t="shared" ref="GJ22:GJ58" si="36">L22-AA22-AP22-BE22-BT22-CI22-CX22-DM22-EB22-EQ22-FF22-FU22</f>
        <v>300.45300000000003</v>
      </c>
      <c r="GK22" s="377">
        <f t="shared" ref="GK22:GK58" si="37">M22-AB22-AQ22-BF22-BU22-CJ22-CY22-DN22-EC22-ER22-FG22-FV22</f>
        <v>52.113000000000007</v>
      </c>
      <c r="GL22" s="378">
        <f t="shared" si="27"/>
        <v>0.20984537327856978</v>
      </c>
    </row>
    <row r="23" spans="1:194" s="18" customFormat="1" ht="14.4" x14ac:dyDescent="0.3">
      <c r="A23" s="376" t="s">
        <v>353</v>
      </c>
      <c r="B23" s="377">
        <v>227.15600000000001</v>
      </c>
      <c r="C23" s="478">
        <v>1.66</v>
      </c>
      <c r="D23" s="377">
        <v>377.84399999999999</v>
      </c>
      <c r="E23" s="377">
        <v>127.352</v>
      </c>
      <c r="F23" s="377">
        <v>69.903999999999996</v>
      </c>
      <c r="G23" s="377">
        <v>575.1</v>
      </c>
      <c r="H23" s="377">
        <v>312.71300000000002</v>
      </c>
      <c r="I23" s="377">
        <v>86.271000000000001</v>
      </c>
      <c r="J23" s="377">
        <v>398.98399999999998</v>
      </c>
      <c r="K23" s="377">
        <v>66.909000000000006</v>
      </c>
      <c r="L23" s="377">
        <v>575.1</v>
      </c>
      <c r="M23" s="377">
        <v>109.20699999999999</v>
      </c>
      <c r="N23" s="378">
        <f t="shared" si="1"/>
        <v>0.2344036076953292</v>
      </c>
      <c r="O23" s="367"/>
      <c r="P23" s="364" t="str">
        <f t="shared" si="2"/>
        <v>1977/1978</v>
      </c>
      <c r="Q23" s="401">
        <v>26.992999999999999</v>
      </c>
      <c r="R23" s="401">
        <v>2.06</v>
      </c>
      <c r="S23" s="401">
        <v>55.67</v>
      </c>
      <c r="T23" s="401">
        <v>30.297999999999998</v>
      </c>
      <c r="U23" s="401">
        <v>5.1999999999999998E-2</v>
      </c>
      <c r="V23" s="401">
        <v>86.02</v>
      </c>
      <c r="W23" s="401">
        <v>18.138999999999999</v>
      </c>
      <c r="X23" s="401">
        <v>5.2389999999999999</v>
      </c>
      <c r="Y23" s="401">
        <v>23.378</v>
      </c>
      <c r="Z23" s="401">
        <v>30.587</v>
      </c>
      <c r="AA23" s="401">
        <v>86.02</v>
      </c>
      <c r="AB23" s="401">
        <v>32.055</v>
      </c>
      <c r="AC23" s="365">
        <f t="shared" si="3"/>
        <v>0.59399610858890017</v>
      </c>
      <c r="AD23" s="367"/>
      <c r="AE23" s="376" t="str">
        <f t="shared" si="4"/>
        <v>1977/1978</v>
      </c>
      <c r="AF23" s="405">
        <v>9.9550000000000001</v>
      </c>
      <c r="AG23" s="405">
        <v>0.94</v>
      </c>
      <c r="AH23" s="405">
        <v>9.3699999999999992</v>
      </c>
      <c r="AI23" s="405">
        <v>2.137</v>
      </c>
      <c r="AJ23" s="405">
        <v>0</v>
      </c>
      <c r="AK23" s="405">
        <v>11.507</v>
      </c>
      <c r="AL23" s="405">
        <v>1.349</v>
      </c>
      <c r="AM23" s="405">
        <v>1.28</v>
      </c>
      <c r="AN23" s="405">
        <v>2.629</v>
      </c>
      <c r="AO23" s="405">
        <v>8.0980000000000008</v>
      </c>
      <c r="AP23" s="405">
        <v>11.507</v>
      </c>
      <c r="AQ23" s="405">
        <v>0.78</v>
      </c>
      <c r="AR23" s="378">
        <f t="shared" si="5"/>
        <v>7.2713713060501534E-2</v>
      </c>
      <c r="AS23" s="367"/>
      <c r="AT23" s="385" t="str">
        <f t="shared" si="6"/>
        <v>1977/1978</v>
      </c>
      <c r="AU23" s="386">
        <v>10.118</v>
      </c>
      <c r="AV23" s="605">
        <v>1.96</v>
      </c>
      <c r="AW23" s="386">
        <v>19.861999999999998</v>
      </c>
      <c r="AX23" s="386">
        <v>13.318</v>
      </c>
      <c r="AY23" s="386">
        <v>0</v>
      </c>
      <c r="AZ23" s="386">
        <v>33.18</v>
      </c>
      <c r="BA23" s="386">
        <v>3.581</v>
      </c>
      <c r="BB23" s="386">
        <v>1.4870000000000001</v>
      </c>
      <c r="BC23" s="386">
        <v>5.0679999999999996</v>
      </c>
      <c r="BD23" s="386">
        <v>15.997</v>
      </c>
      <c r="BE23" s="386">
        <v>33.18</v>
      </c>
      <c r="BF23" s="386">
        <v>12.115</v>
      </c>
      <c r="BG23" s="387">
        <f t="shared" si="7"/>
        <v>0.57512461428910522</v>
      </c>
      <c r="BH23" s="367"/>
      <c r="BI23" s="394" t="str">
        <f t="shared" si="8"/>
        <v>1977/1978</v>
      </c>
      <c r="BJ23" s="656">
        <v>0</v>
      </c>
      <c r="BK23" s="656">
        <v>0</v>
      </c>
      <c r="BL23" s="656">
        <v>0</v>
      </c>
      <c r="BM23" s="656">
        <v>0</v>
      </c>
      <c r="BN23" s="656">
        <v>0</v>
      </c>
      <c r="BO23" s="656">
        <v>0</v>
      </c>
      <c r="BP23" s="656">
        <v>0</v>
      </c>
      <c r="BQ23" s="656">
        <v>0</v>
      </c>
      <c r="BR23" s="656">
        <v>0</v>
      </c>
      <c r="BS23" s="656">
        <v>0</v>
      </c>
      <c r="BT23" s="656">
        <v>0</v>
      </c>
      <c r="BU23" s="656">
        <v>0</v>
      </c>
      <c r="BV23" s="395" t="e">
        <f t="shared" si="9"/>
        <v>#DIV/0!</v>
      </c>
      <c r="BW23" s="367"/>
      <c r="BX23" s="385" t="str">
        <f t="shared" si="10"/>
        <v>1977/1978</v>
      </c>
      <c r="BY23" s="953">
        <v>15.472</v>
      </c>
      <c r="BZ23" s="953">
        <v>3.25</v>
      </c>
      <c r="CA23" s="953">
        <v>50.295999999999999</v>
      </c>
      <c r="CB23" s="953">
        <v>10.986000000000001</v>
      </c>
      <c r="CC23" s="953">
        <v>6.3</v>
      </c>
      <c r="CD23" s="953">
        <v>67.581999999999994</v>
      </c>
      <c r="CE23" s="953">
        <v>40.354999999999997</v>
      </c>
      <c r="CF23" s="953">
        <v>13.819000000000001</v>
      </c>
      <c r="CG23" s="953">
        <v>54.173999999999999</v>
      </c>
      <c r="CH23" s="953">
        <v>5.0999999999999996</v>
      </c>
      <c r="CI23" s="953">
        <v>67.581999999999994</v>
      </c>
      <c r="CJ23" s="953">
        <v>8.3079999999999998</v>
      </c>
      <c r="CK23" s="387">
        <f t="shared" si="11"/>
        <v>0.14016263454465702</v>
      </c>
      <c r="CL23" s="367"/>
      <c r="CM23" s="419" t="str">
        <f t="shared" si="12"/>
        <v>1977/1978</v>
      </c>
      <c r="CN23" s="424">
        <v>0</v>
      </c>
      <c r="CO23" s="425">
        <v>0</v>
      </c>
      <c r="CP23" s="424">
        <v>0</v>
      </c>
      <c r="CQ23" s="424">
        <v>0</v>
      </c>
      <c r="CR23" s="424">
        <v>0</v>
      </c>
      <c r="CS23" s="424">
        <v>0</v>
      </c>
      <c r="CT23" s="424">
        <v>0</v>
      </c>
      <c r="CU23" s="424">
        <v>0</v>
      </c>
      <c r="CV23" s="424">
        <v>0</v>
      </c>
      <c r="CW23" s="424">
        <v>0</v>
      </c>
      <c r="CX23" s="424">
        <v>0</v>
      </c>
      <c r="CY23" s="424">
        <v>0</v>
      </c>
      <c r="CZ23" s="420" t="e">
        <f t="shared" si="13"/>
        <v>#DIV/0!</v>
      </c>
      <c r="DA23" s="367"/>
      <c r="DB23" s="432" t="str">
        <f t="shared" si="14"/>
        <v>1977/1978</v>
      </c>
      <c r="DC23" s="433">
        <v>0</v>
      </c>
      <c r="DD23" s="434">
        <v>0</v>
      </c>
      <c r="DE23" s="433">
        <v>0</v>
      </c>
      <c r="DF23" s="433">
        <v>0</v>
      </c>
      <c r="DG23" s="433">
        <v>0</v>
      </c>
      <c r="DH23" s="433">
        <v>0</v>
      </c>
      <c r="DI23" s="433">
        <v>0</v>
      </c>
      <c r="DJ23" s="433">
        <v>0</v>
      </c>
      <c r="DK23" s="433">
        <v>0</v>
      </c>
      <c r="DL23" s="433">
        <v>0</v>
      </c>
      <c r="DM23" s="433">
        <v>0</v>
      </c>
      <c r="DN23" s="433">
        <v>0</v>
      </c>
      <c r="DO23" s="435" t="e">
        <f t="shared" si="15"/>
        <v>#DIV/0!</v>
      </c>
      <c r="DP23" s="367"/>
      <c r="DQ23" s="445" t="str">
        <f t="shared" si="16"/>
        <v>1977/1978</v>
      </c>
      <c r="DR23" s="446">
        <v>3.91</v>
      </c>
      <c r="DS23" s="447">
        <v>1.46</v>
      </c>
      <c r="DT23" s="446">
        <v>5.7</v>
      </c>
      <c r="DU23" s="446">
        <v>1.6</v>
      </c>
      <c r="DV23" s="446">
        <v>0</v>
      </c>
      <c r="DW23" s="446">
        <v>7.3</v>
      </c>
      <c r="DX23" s="446">
        <v>4.149</v>
      </c>
      <c r="DY23" s="446">
        <v>0.2</v>
      </c>
      <c r="DZ23" s="446">
        <v>4.3490000000000002</v>
      </c>
      <c r="EA23" s="446">
        <v>1.7749999999999999</v>
      </c>
      <c r="EB23" s="446">
        <v>7.3</v>
      </c>
      <c r="EC23" s="446">
        <v>1.1759999999999999</v>
      </c>
      <c r="ED23" s="448">
        <f t="shared" si="17"/>
        <v>0.19203135205747873</v>
      </c>
      <c r="EE23" s="367"/>
      <c r="EF23" s="458" t="str">
        <f t="shared" si="18"/>
        <v>1977/1978</v>
      </c>
      <c r="EG23" s="459">
        <v>20.922000000000001</v>
      </c>
      <c r="EH23" s="615">
        <v>1.39</v>
      </c>
      <c r="EI23" s="459">
        <v>29.01</v>
      </c>
      <c r="EJ23" s="459">
        <v>12</v>
      </c>
      <c r="EK23" s="459">
        <v>0.29799999999999999</v>
      </c>
      <c r="EL23" s="459">
        <v>41.308</v>
      </c>
      <c r="EM23" s="459">
        <v>29.571999999999999</v>
      </c>
      <c r="EN23" s="459">
        <v>1.2</v>
      </c>
      <c r="EO23" s="459">
        <v>30.771999999999998</v>
      </c>
      <c r="EP23" s="459">
        <v>0.53600000000000003</v>
      </c>
      <c r="EQ23" s="459">
        <v>41.308</v>
      </c>
      <c r="ER23" s="459">
        <v>10</v>
      </c>
      <c r="ES23" s="938">
        <f t="shared" si="19"/>
        <v>0.31940718027341253</v>
      </c>
      <c r="ET23" s="367"/>
      <c r="EU23" s="470" t="str">
        <f t="shared" si="20"/>
        <v>1977/1978</v>
      </c>
      <c r="EV23" s="471">
        <v>0</v>
      </c>
      <c r="EW23" s="472">
        <v>0</v>
      </c>
      <c r="EX23" s="471">
        <v>0</v>
      </c>
      <c r="EY23" s="471">
        <v>0</v>
      </c>
      <c r="EZ23" s="471">
        <v>0</v>
      </c>
      <c r="FA23" s="471">
        <v>0</v>
      </c>
      <c r="FB23" s="471">
        <v>0</v>
      </c>
      <c r="FC23" s="471">
        <v>0</v>
      </c>
      <c r="FD23" s="471">
        <v>0</v>
      </c>
      <c r="FE23" s="471">
        <v>0</v>
      </c>
      <c r="FF23" s="471">
        <v>0</v>
      </c>
      <c r="FG23" s="471">
        <v>0</v>
      </c>
      <c r="FH23" s="473" t="e">
        <f t="shared" si="21"/>
        <v>#DIV/0!</v>
      </c>
      <c r="FI23" s="367"/>
      <c r="FJ23" s="376" t="str">
        <f t="shared" si="22"/>
        <v>1977/1978</v>
      </c>
      <c r="FK23" s="377">
        <v>8.5</v>
      </c>
      <c r="FL23" s="619">
        <v>1.59</v>
      </c>
      <c r="FM23" s="377">
        <v>13.5</v>
      </c>
      <c r="FN23" s="377">
        <v>4.9000000000000004</v>
      </c>
      <c r="FO23" s="377">
        <v>6.0000000000000001E-3</v>
      </c>
      <c r="FP23" s="377">
        <v>18.405999999999999</v>
      </c>
      <c r="FQ23" s="377">
        <v>11.257</v>
      </c>
      <c r="FR23" s="377">
        <v>0.2</v>
      </c>
      <c r="FS23" s="377">
        <v>11.457000000000001</v>
      </c>
      <c r="FT23" s="377">
        <v>1.149</v>
      </c>
      <c r="FU23" s="377">
        <v>18.405999999999999</v>
      </c>
      <c r="FV23" s="377">
        <v>5.8</v>
      </c>
      <c r="FW23" s="378">
        <f t="shared" si="23"/>
        <v>0.46009836585752811</v>
      </c>
      <c r="FY23" s="376" t="str">
        <f t="shared" si="24"/>
        <v>1977/1978</v>
      </c>
      <c r="FZ23" s="377">
        <f t="shared" si="25"/>
        <v>131.286</v>
      </c>
      <c r="GA23" s="478">
        <f t="shared" si="26"/>
        <v>1.4810109227183399</v>
      </c>
      <c r="GB23" s="377">
        <f t="shared" si="28"/>
        <v>194.43599999999998</v>
      </c>
      <c r="GC23" s="377">
        <f t="shared" si="29"/>
        <v>52.113000000000007</v>
      </c>
      <c r="GD23" s="377">
        <f t="shared" si="30"/>
        <v>63.24799999999999</v>
      </c>
      <c r="GE23" s="377">
        <f t="shared" si="31"/>
        <v>309.79700000000003</v>
      </c>
      <c r="GF23" s="377">
        <f t="shared" si="32"/>
        <v>204.31100000000001</v>
      </c>
      <c r="GG23" s="377">
        <f t="shared" si="33"/>
        <v>62.845999999999989</v>
      </c>
      <c r="GH23" s="377">
        <f t="shared" si="34"/>
        <v>267.15700000000004</v>
      </c>
      <c r="GI23" s="377">
        <f t="shared" si="35"/>
        <v>3.6670000000000043</v>
      </c>
      <c r="GJ23" s="377">
        <f t="shared" si="36"/>
        <v>309.79700000000003</v>
      </c>
      <c r="GK23" s="377">
        <f t="shared" si="37"/>
        <v>38.972999999999992</v>
      </c>
      <c r="GL23" s="378">
        <f t="shared" si="27"/>
        <v>0.14390526688919736</v>
      </c>
    </row>
    <row r="24" spans="1:194" s="18" customFormat="1" ht="14.4" x14ac:dyDescent="0.3">
      <c r="A24" s="376" t="s">
        <v>354</v>
      </c>
      <c r="B24" s="377">
        <v>228.90199999999999</v>
      </c>
      <c r="C24" s="478">
        <v>1.92</v>
      </c>
      <c r="D24" s="377">
        <v>438.94200000000001</v>
      </c>
      <c r="E24" s="377">
        <v>109.20699999999999</v>
      </c>
      <c r="F24" s="377">
        <v>68.676000000000002</v>
      </c>
      <c r="G24" s="377">
        <v>616.82500000000005</v>
      </c>
      <c r="H24" s="377">
        <v>314.45699999999999</v>
      </c>
      <c r="I24" s="377">
        <v>90.757000000000005</v>
      </c>
      <c r="J24" s="377">
        <v>405.214</v>
      </c>
      <c r="K24" s="377">
        <v>76.763000000000005</v>
      </c>
      <c r="L24" s="377">
        <v>616.82500000000005</v>
      </c>
      <c r="M24" s="377">
        <v>134.84800000000001</v>
      </c>
      <c r="N24" s="378">
        <f t="shared" si="1"/>
        <v>0.2797809853997183</v>
      </c>
      <c r="O24" s="367"/>
      <c r="P24" s="364" t="str">
        <f t="shared" si="2"/>
        <v>1978/1979</v>
      </c>
      <c r="Q24" s="401">
        <v>22.864999999999998</v>
      </c>
      <c r="R24" s="401">
        <v>2.11</v>
      </c>
      <c r="S24" s="401">
        <v>48.322000000000003</v>
      </c>
      <c r="T24" s="401">
        <v>32.055</v>
      </c>
      <c r="U24" s="401">
        <v>5.1999999999999998E-2</v>
      </c>
      <c r="V24" s="401">
        <v>80.429000000000002</v>
      </c>
      <c r="W24" s="401">
        <v>18.491</v>
      </c>
      <c r="X24" s="401">
        <v>4.2889999999999997</v>
      </c>
      <c r="Y24" s="401">
        <v>22.78</v>
      </c>
      <c r="Z24" s="401">
        <v>32.499000000000002</v>
      </c>
      <c r="AA24" s="401">
        <v>80.429000000000002</v>
      </c>
      <c r="AB24" s="401">
        <v>25.15</v>
      </c>
      <c r="AC24" s="365">
        <f t="shared" si="3"/>
        <v>0.45496481484831486</v>
      </c>
      <c r="AD24" s="367"/>
      <c r="AE24" s="376" t="str">
        <f t="shared" si="4"/>
        <v>1978/1979</v>
      </c>
      <c r="AF24" s="405">
        <v>10.249000000000001</v>
      </c>
      <c r="AG24" s="405">
        <v>1.77</v>
      </c>
      <c r="AH24" s="405">
        <v>18.09</v>
      </c>
      <c r="AI24" s="405">
        <v>0.78</v>
      </c>
      <c r="AJ24" s="405">
        <v>0</v>
      </c>
      <c r="AK24" s="405">
        <v>18.87</v>
      </c>
      <c r="AL24" s="405">
        <v>1.2809999999999999</v>
      </c>
      <c r="AM24" s="405">
        <v>1.25</v>
      </c>
      <c r="AN24" s="405">
        <v>2.5310000000000001</v>
      </c>
      <c r="AO24" s="405">
        <v>11.693</v>
      </c>
      <c r="AP24" s="405">
        <v>18.87</v>
      </c>
      <c r="AQ24" s="405">
        <v>4.6459999999999999</v>
      </c>
      <c r="AR24" s="378">
        <f t="shared" si="5"/>
        <v>0.3266310461192351</v>
      </c>
      <c r="AS24" s="367"/>
      <c r="AT24" s="385" t="str">
        <f t="shared" si="6"/>
        <v>1978/1979</v>
      </c>
      <c r="AU24" s="386">
        <v>10.584</v>
      </c>
      <c r="AV24" s="605">
        <v>2</v>
      </c>
      <c r="AW24" s="386">
        <v>21.145</v>
      </c>
      <c r="AX24" s="386">
        <v>12.115</v>
      </c>
      <c r="AY24" s="386">
        <v>0</v>
      </c>
      <c r="AZ24" s="386">
        <v>33.26</v>
      </c>
      <c r="BA24" s="386">
        <v>2.851</v>
      </c>
      <c r="BB24" s="386">
        <v>2.4390000000000001</v>
      </c>
      <c r="BC24" s="386">
        <v>5.29</v>
      </c>
      <c r="BD24" s="386">
        <v>13.061</v>
      </c>
      <c r="BE24" s="386">
        <v>33.26</v>
      </c>
      <c r="BF24" s="386">
        <v>14.909000000000001</v>
      </c>
      <c r="BG24" s="387">
        <f t="shared" si="7"/>
        <v>0.81243528962999301</v>
      </c>
      <c r="BH24" s="367"/>
      <c r="BI24" s="394" t="str">
        <f t="shared" si="8"/>
        <v>1978/1979</v>
      </c>
      <c r="BJ24" s="656">
        <v>0</v>
      </c>
      <c r="BK24" s="656">
        <v>0</v>
      </c>
      <c r="BL24" s="656">
        <v>0</v>
      </c>
      <c r="BM24" s="656">
        <v>0</v>
      </c>
      <c r="BN24" s="656">
        <v>0</v>
      </c>
      <c r="BO24" s="656">
        <v>0</v>
      </c>
      <c r="BP24" s="656">
        <v>0</v>
      </c>
      <c r="BQ24" s="656">
        <v>0</v>
      </c>
      <c r="BR24" s="656">
        <v>0</v>
      </c>
      <c r="BS24" s="656">
        <v>0</v>
      </c>
      <c r="BT24" s="656">
        <v>0</v>
      </c>
      <c r="BU24" s="656">
        <v>0</v>
      </c>
      <c r="BV24" s="395" t="e">
        <f t="shared" si="9"/>
        <v>#DIV/0!</v>
      </c>
      <c r="BW24" s="367"/>
      <c r="BX24" s="385" t="str">
        <f t="shared" si="10"/>
        <v>1978/1979</v>
      </c>
      <c r="BY24" s="953">
        <v>16.437999999999999</v>
      </c>
      <c r="BZ24" s="953">
        <v>3.72</v>
      </c>
      <c r="CA24" s="953">
        <v>61.19</v>
      </c>
      <c r="CB24" s="953">
        <v>8.3079999999999998</v>
      </c>
      <c r="CC24" s="953">
        <v>5.7</v>
      </c>
      <c r="CD24" s="953">
        <v>75.197999999999993</v>
      </c>
      <c r="CE24" s="953">
        <v>39.243000000000002</v>
      </c>
      <c r="CF24" s="953">
        <v>14.901999999999999</v>
      </c>
      <c r="CG24" s="953">
        <v>54.145000000000003</v>
      </c>
      <c r="CH24" s="953">
        <v>8.8000000000000007</v>
      </c>
      <c r="CI24" s="953">
        <v>75.197999999999993</v>
      </c>
      <c r="CJ24" s="953">
        <v>12.253</v>
      </c>
      <c r="CK24" s="387">
        <f t="shared" si="11"/>
        <v>0.19466200651362298</v>
      </c>
      <c r="CL24" s="367"/>
      <c r="CM24" s="419" t="str">
        <f t="shared" si="12"/>
        <v>1978/1979</v>
      </c>
      <c r="CN24" s="424">
        <v>0</v>
      </c>
      <c r="CO24" s="425">
        <v>0</v>
      </c>
      <c r="CP24" s="424">
        <v>0</v>
      </c>
      <c r="CQ24" s="424">
        <v>0</v>
      </c>
      <c r="CR24" s="424">
        <v>0</v>
      </c>
      <c r="CS24" s="424">
        <v>0</v>
      </c>
      <c r="CT24" s="424">
        <v>0</v>
      </c>
      <c r="CU24" s="424">
        <v>0</v>
      </c>
      <c r="CV24" s="424">
        <v>0</v>
      </c>
      <c r="CW24" s="424">
        <v>0</v>
      </c>
      <c r="CX24" s="424">
        <v>0</v>
      </c>
      <c r="CY24" s="424">
        <v>0</v>
      </c>
      <c r="CZ24" s="420" t="e">
        <f t="shared" si="13"/>
        <v>#DIV/0!</v>
      </c>
      <c r="DA24" s="367"/>
      <c r="DB24" s="432" t="str">
        <f t="shared" si="14"/>
        <v>1978/1979</v>
      </c>
      <c r="DC24" s="433">
        <v>0</v>
      </c>
      <c r="DD24" s="434">
        <v>0</v>
      </c>
      <c r="DE24" s="433">
        <v>0</v>
      </c>
      <c r="DF24" s="433">
        <v>0</v>
      </c>
      <c r="DG24" s="433">
        <v>0</v>
      </c>
      <c r="DH24" s="433">
        <v>0</v>
      </c>
      <c r="DI24" s="433">
        <v>0</v>
      </c>
      <c r="DJ24" s="433">
        <v>0</v>
      </c>
      <c r="DK24" s="433">
        <v>0</v>
      </c>
      <c r="DL24" s="433">
        <v>0</v>
      </c>
      <c r="DM24" s="433">
        <v>0</v>
      </c>
      <c r="DN24" s="433">
        <v>0</v>
      </c>
      <c r="DO24" s="435" t="e">
        <f t="shared" si="15"/>
        <v>#DIV/0!</v>
      </c>
      <c r="DP24" s="367"/>
      <c r="DQ24" s="445" t="str">
        <f t="shared" si="16"/>
        <v>1978/1979</v>
      </c>
      <c r="DR24" s="446">
        <v>4.6849999999999996</v>
      </c>
      <c r="DS24" s="447">
        <v>1.73</v>
      </c>
      <c r="DT24" s="446">
        <v>8.1</v>
      </c>
      <c r="DU24" s="446">
        <v>1.1759999999999999</v>
      </c>
      <c r="DV24" s="446">
        <v>0</v>
      </c>
      <c r="DW24" s="446">
        <v>9.2759999999999998</v>
      </c>
      <c r="DX24" s="446">
        <v>3.9929999999999999</v>
      </c>
      <c r="DY24" s="446">
        <v>0.1</v>
      </c>
      <c r="DZ24" s="446">
        <v>4.093</v>
      </c>
      <c r="EA24" s="446">
        <v>4.08</v>
      </c>
      <c r="EB24" s="446">
        <v>9.2759999999999998</v>
      </c>
      <c r="EC24" s="446">
        <v>1.103</v>
      </c>
      <c r="ED24" s="448">
        <f t="shared" si="17"/>
        <v>0.13495656429707573</v>
      </c>
      <c r="EE24" s="367"/>
      <c r="EF24" s="458" t="str">
        <f t="shared" si="18"/>
        <v>1978/1979</v>
      </c>
      <c r="EG24" s="459">
        <v>21.456</v>
      </c>
      <c r="EH24" s="615">
        <v>1.48</v>
      </c>
      <c r="EI24" s="459">
        <v>31.748999999999999</v>
      </c>
      <c r="EJ24" s="459">
        <v>10</v>
      </c>
      <c r="EK24" s="459">
        <v>0.05</v>
      </c>
      <c r="EL24" s="459">
        <v>41.798999999999999</v>
      </c>
      <c r="EM24" s="459">
        <v>32.384999999999998</v>
      </c>
      <c r="EN24" s="459">
        <v>1.3</v>
      </c>
      <c r="EO24" s="459">
        <v>33.685000000000002</v>
      </c>
      <c r="EP24" s="459">
        <v>0.61399999999999999</v>
      </c>
      <c r="EQ24" s="459">
        <v>41.798999999999999</v>
      </c>
      <c r="ER24" s="459">
        <v>7.5</v>
      </c>
      <c r="ES24" s="938">
        <f t="shared" si="19"/>
        <v>0.21866526720895654</v>
      </c>
      <c r="ET24" s="367"/>
      <c r="EU24" s="470" t="str">
        <f t="shared" si="20"/>
        <v>1978/1979</v>
      </c>
      <c r="EV24" s="471">
        <v>0</v>
      </c>
      <c r="EW24" s="472">
        <v>0</v>
      </c>
      <c r="EX24" s="471">
        <v>0</v>
      </c>
      <c r="EY24" s="471">
        <v>0</v>
      </c>
      <c r="EZ24" s="471">
        <v>0</v>
      </c>
      <c r="FA24" s="471">
        <v>0</v>
      </c>
      <c r="FB24" s="471">
        <v>0</v>
      </c>
      <c r="FC24" s="471">
        <v>0</v>
      </c>
      <c r="FD24" s="471">
        <v>0</v>
      </c>
      <c r="FE24" s="471">
        <v>0</v>
      </c>
      <c r="FF24" s="471">
        <v>0</v>
      </c>
      <c r="FG24" s="471">
        <v>0</v>
      </c>
      <c r="FH24" s="473" t="e">
        <f t="shared" si="21"/>
        <v>#DIV/0!</v>
      </c>
      <c r="FI24" s="367"/>
      <c r="FJ24" s="376" t="str">
        <f t="shared" si="22"/>
        <v>1978/1979</v>
      </c>
      <c r="FK24" s="377">
        <v>8.6</v>
      </c>
      <c r="FL24" s="619">
        <v>1.55</v>
      </c>
      <c r="FM24" s="377">
        <v>13.3</v>
      </c>
      <c r="FN24" s="377">
        <v>5.8</v>
      </c>
      <c r="FO24" s="377">
        <v>0</v>
      </c>
      <c r="FP24" s="377">
        <v>19.100000000000001</v>
      </c>
      <c r="FQ24" s="377">
        <v>11.477</v>
      </c>
      <c r="FR24" s="377">
        <v>0.3</v>
      </c>
      <c r="FS24" s="377">
        <v>11.776999999999999</v>
      </c>
      <c r="FT24" s="377">
        <v>2.0230000000000001</v>
      </c>
      <c r="FU24" s="377">
        <v>19.100000000000001</v>
      </c>
      <c r="FV24" s="377">
        <v>5.3</v>
      </c>
      <c r="FW24" s="378">
        <f t="shared" si="23"/>
        <v>0.38405797101449279</v>
      </c>
      <c r="FY24" s="376" t="str">
        <f t="shared" si="24"/>
        <v>1978/1979</v>
      </c>
      <c r="FZ24" s="377">
        <f t="shared" si="25"/>
        <v>134.02500000000001</v>
      </c>
      <c r="GA24" s="478">
        <f t="shared" si="26"/>
        <v>1.7686700242492073</v>
      </c>
      <c r="GB24" s="377">
        <f t="shared" si="28"/>
        <v>237.04600000000002</v>
      </c>
      <c r="GC24" s="377">
        <f t="shared" si="29"/>
        <v>38.972999999999992</v>
      </c>
      <c r="GD24" s="377">
        <f t="shared" si="30"/>
        <v>62.873999999999995</v>
      </c>
      <c r="GE24" s="377">
        <f t="shared" si="31"/>
        <v>338.89300000000009</v>
      </c>
      <c r="GF24" s="377">
        <f t="shared" si="32"/>
        <v>204.73600000000002</v>
      </c>
      <c r="GG24" s="377">
        <f t="shared" si="33"/>
        <v>66.177000000000007</v>
      </c>
      <c r="GH24" s="377">
        <f t="shared" si="34"/>
        <v>270.91299999999995</v>
      </c>
      <c r="GI24" s="377">
        <f t="shared" si="35"/>
        <v>3.9930000000000043</v>
      </c>
      <c r="GJ24" s="377">
        <f t="shared" si="36"/>
        <v>338.89300000000009</v>
      </c>
      <c r="GK24" s="377">
        <f t="shared" si="37"/>
        <v>63.987000000000009</v>
      </c>
      <c r="GL24" s="378">
        <f t="shared" si="27"/>
        <v>0.23275956145009574</v>
      </c>
    </row>
    <row r="25" spans="1:194" s="18" customFormat="1" ht="14.4" x14ac:dyDescent="0.3">
      <c r="A25" s="376" t="s">
        <v>355</v>
      </c>
      <c r="B25" s="377">
        <v>227.83</v>
      </c>
      <c r="C25" s="478">
        <v>1.83</v>
      </c>
      <c r="D25" s="377">
        <v>417.54199999999997</v>
      </c>
      <c r="E25" s="377">
        <v>134.84800000000001</v>
      </c>
      <c r="F25" s="377">
        <v>82.242000000000004</v>
      </c>
      <c r="G25" s="377">
        <v>634.63199999999995</v>
      </c>
      <c r="H25" s="377">
        <v>333.62799999999999</v>
      </c>
      <c r="I25" s="377">
        <v>94.947999999999993</v>
      </c>
      <c r="J25" s="377">
        <v>428.57600000000002</v>
      </c>
      <c r="K25" s="377">
        <v>85.602999999999994</v>
      </c>
      <c r="L25" s="377">
        <v>634.63199999999995</v>
      </c>
      <c r="M25" s="377">
        <v>120.453</v>
      </c>
      <c r="N25" s="378">
        <f t="shared" si="1"/>
        <v>0.23426277619272667</v>
      </c>
      <c r="O25" s="367"/>
      <c r="P25" s="364" t="str">
        <f t="shared" si="2"/>
        <v>1979/1980</v>
      </c>
      <c r="Q25" s="401">
        <v>25.292999999999999</v>
      </c>
      <c r="R25" s="401">
        <v>2.2999999999999998</v>
      </c>
      <c r="S25" s="401">
        <v>58.08</v>
      </c>
      <c r="T25" s="401">
        <v>25.15</v>
      </c>
      <c r="U25" s="401">
        <v>5.7000000000000002E-2</v>
      </c>
      <c r="V25" s="401">
        <v>83.287000000000006</v>
      </c>
      <c r="W25" s="401">
        <v>18.972999999999999</v>
      </c>
      <c r="X25" s="401">
        <v>2.34</v>
      </c>
      <c r="Y25" s="401">
        <v>21.312999999999999</v>
      </c>
      <c r="Z25" s="401">
        <v>37.426000000000002</v>
      </c>
      <c r="AA25" s="401">
        <v>83.287000000000006</v>
      </c>
      <c r="AB25" s="401">
        <v>24.547999999999998</v>
      </c>
      <c r="AC25" s="365">
        <f t="shared" si="3"/>
        <v>0.41791654607671219</v>
      </c>
      <c r="AD25" s="367"/>
      <c r="AE25" s="376" t="str">
        <f t="shared" si="4"/>
        <v>1979/1980</v>
      </c>
      <c r="AF25" s="405">
        <v>11.153</v>
      </c>
      <c r="AG25" s="405">
        <v>1.45</v>
      </c>
      <c r="AH25" s="405">
        <v>16.187999999999999</v>
      </c>
      <c r="AI25" s="405">
        <v>4.6459999999999999</v>
      </c>
      <c r="AJ25" s="405">
        <v>0</v>
      </c>
      <c r="AK25" s="405">
        <v>20.834</v>
      </c>
      <c r="AL25" s="405">
        <v>1.4410000000000001</v>
      </c>
      <c r="AM25" s="405">
        <v>1.9279999999999999</v>
      </c>
      <c r="AN25" s="405">
        <v>3.3690000000000002</v>
      </c>
      <c r="AO25" s="405">
        <v>13.196999999999999</v>
      </c>
      <c r="AP25" s="405">
        <v>20.834</v>
      </c>
      <c r="AQ25" s="405">
        <v>4.2679999999999998</v>
      </c>
      <c r="AR25" s="378">
        <f t="shared" si="5"/>
        <v>0.25763612217795484</v>
      </c>
      <c r="AS25" s="367"/>
      <c r="AT25" s="385" t="str">
        <f t="shared" si="6"/>
        <v>1979/1980</v>
      </c>
      <c r="AU25" s="386">
        <v>10.489000000000001</v>
      </c>
      <c r="AV25" s="605">
        <v>1.64</v>
      </c>
      <c r="AW25" s="386">
        <v>17.184999999999999</v>
      </c>
      <c r="AX25" s="386">
        <v>14.909000000000001</v>
      </c>
      <c r="AY25" s="386">
        <v>0</v>
      </c>
      <c r="AZ25" s="386">
        <v>32.094000000000001</v>
      </c>
      <c r="BA25" s="386">
        <v>2.9529999999999998</v>
      </c>
      <c r="BB25" s="386">
        <v>2.5369999999999999</v>
      </c>
      <c r="BC25" s="386">
        <v>5.49</v>
      </c>
      <c r="BD25" s="386">
        <v>15.882999999999999</v>
      </c>
      <c r="BE25" s="386">
        <v>32.094000000000001</v>
      </c>
      <c r="BF25" s="386">
        <v>10.721</v>
      </c>
      <c r="BG25" s="387">
        <f t="shared" si="7"/>
        <v>0.50161418612267816</v>
      </c>
      <c r="BH25" s="367"/>
      <c r="BI25" s="394" t="str">
        <f t="shared" si="8"/>
        <v>1979/1980</v>
      </c>
      <c r="BJ25" s="656">
        <v>0</v>
      </c>
      <c r="BK25" s="656">
        <v>0</v>
      </c>
      <c r="BL25" s="656">
        <v>0</v>
      </c>
      <c r="BM25" s="656">
        <v>0</v>
      </c>
      <c r="BN25" s="656">
        <v>0</v>
      </c>
      <c r="BO25" s="656">
        <v>0</v>
      </c>
      <c r="BP25" s="656">
        <v>0</v>
      </c>
      <c r="BQ25" s="656">
        <v>0</v>
      </c>
      <c r="BR25" s="656">
        <v>0</v>
      </c>
      <c r="BS25" s="656">
        <v>0</v>
      </c>
      <c r="BT25" s="656">
        <v>0</v>
      </c>
      <c r="BU25" s="656">
        <v>0</v>
      </c>
      <c r="BV25" s="395" t="e">
        <f t="shared" si="9"/>
        <v>#DIV/0!</v>
      </c>
      <c r="BW25" s="367"/>
      <c r="BX25" s="385" t="str">
        <f t="shared" si="10"/>
        <v>1979/1980</v>
      </c>
      <c r="BY25" s="953">
        <v>16.131</v>
      </c>
      <c r="BZ25" s="953">
        <v>3.62</v>
      </c>
      <c r="CA25" s="953">
        <v>58.375999999999998</v>
      </c>
      <c r="CB25" s="953">
        <v>12.253</v>
      </c>
      <c r="CC25" s="953">
        <v>6.4</v>
      </c>
      <c r="CD25" s="953">
        <v>77.028999999999996</v>
      </c>
      <c r="CE25" s="953">
        <v>39.591999999999999</v>
      </c>
      <c r="CF25" s="953">
        <v>16.126000000000001</v>
      </c>
      <c r="CG25" s="953">
        <v>55.718000000000004</v>
      </c>
      <c r="CH25" s="953">
        <v>10.7</v>
      </c>
      <c r="CI25" s="953">
        <v>77.028999999999996</v>
      </c>
      <c r="CJ25" s="953">
        <v>10.611000000000001</v>
      </c>
      <c r="CK25" s="387">
        <f t="shared" si="11"/>
        <v>0.15976090818753952</v>
      </c>
      <c r="CL25" s="367"/>
      <c r="CM25" s="419" t="str">
        <f t="shared" si="12"/>
        <v>1979/1980</v>
      </c>
      <c r="CN25" s="424">
        <v>0</v>
      </c>
      <c r="CO25" s="425">
        <v>0</v>
      </c>
      <c r="CP25" s="424">
        <v>0</v>
      </c>
      <c r="CQ25" s="424">
        <v>0</v>
      </c>
      <c r="CR25" s="424">
        <v>0</v>
      </c>
      <c r="CS25" s="424">
        <v>0</v>
      </c>
      <c r="CT25" s="424">
        <v>0</v>
      </c>
      <c r="CU25" s="424">
        <v>0</v>
      </c>
      <c r="CV25" s="424">
        <v>0</v>
      </c>
      <c r="CW25" s="424">
        <v>0</v>
      </c>
      <c r="CX25" s="424">
        <v>0</v>
      </c>
      <c r="CY25" s="424">
        <v>0</v>
      </c>
      <c r="CZ25" s="420" t="e">
        <f t="shared" si="13"/>
        <v>#DIV/0!</v>
      </c>
      <c r="DA25" s="367"/>
      <c r="DB25" s="432" t="str">
        <f t="shared" si="14"/>
        <v>1979/1980</v>
      </c>
      <c r="DC25" s="433">
        <v>0</v>
      </c>
      <c r="DD25" s="434">
        <v>0</v>
      </c>
      <c r="DE25" s="433">
        <v>0</v>
      </c>
      <c r="DF25" s="433">
        <v>0</v>
      </c>
      <c r="DG25" s="433">
        <v>0</v>
      </c>
      <c r="DH25" s="433">
        <v>0</v>
      </c>
      <c r="DI25" s="433">
        <v>0</v>
      </c>
      <c r="DJ25" s="433">
        <v>0</v>
      </c>
      <c r="DK25" s="433">
        <v>0</v>
      </c>
      <c r="DL25" s="433">
        <v>0</v>
      </c>
      <c r="DM25" s="433">
        <v>0</v>
      </c>
      <c r="DN25" s="433">
        <v>0</v>
      </c>
      <c r="DO25" s="435" t="e">
        <f t="shared" si="15"/>
        <v>#DIV/0!</v>
      </c>
      <c r="DP25" s="367"/>
      <c r="DQ25" s="445" t="str">
        <f t="shared" si="16"/>
        <v>1979/1980</v>
      </c>
      <c r="DR25" s="446">
        <v>4.7869999999999999</v>
      </c>
      <c r="DS25" s="447">
        <v>1.69</v>
      </c>
      <c r="DT25" s="446">
        <v>8.1</v>
      </c>
      <c r="DU25" s="446">
        <v>1.103</v>
      </c>
      <c r="DV25" s="446">
        <v>0</v>
      </c>
      <c r="DW25" s="446">
        <v>9.2029999999999994</v>
      </c>
      <c r="DX25" s="446">
        <v>3.82</v>
      </c>
      <c r="DY25" s="446">
        <v>0.2</v>
      </c>
      <c r="DZ25" s="446">
        <v>4.0199999999999996</v>
      </c>
      <c r="EA25" s="446">
        <v>4.7549999999999999</v>
      </c>
      <c r="EB25" s="446">
        <v>9.2029999999999994</v>
      </c>
      <c r="EC25" s="446">
        <v>0.42799999999999999</v>
      </c>
      <c r="ED25" s="448">
        <f t="shared" si="17"/>
        <v>4.8774928774928783E-2</v>
      </c>
      <c r="EE25" s="367"/>
      <c r="EF25" s="458" t="str">
        <f t="shared" si="18"/>
        <v>1979/1980</v>
      </c>
      <c r="EG25" s="459">
        <v>22.640999999999998</v>
      </c>
      <c r="EH25" s="615">
        <v>1.57</v>
      </c>
      <c r="EI25" s="459">
        <v>35.508000000000003</v>
      </c>
      <c r="EJ25" s="459">
        <v>7.5</v>
      </c>
      <c r="EK25" s="459">
        <v>0</v>
      </c>
      <c r="EL25" s="459">
        <v>43.008000000000003</v>
      </c>
      <c r="EM25" s="459">
        <v>34.726999999999997</v>
      </c>
      <c r="EN25" s="459">
        <v>1.3</v>
      </c>
      <c r="EO25" s="459">
        <v>36.027000000000001</v>
      </c>
      <c r="EP25" s="459">
        <v>0.48099999999999998</v>
      </c>
      <c r="EQ25" s="459">
        <v>43.008000000000003</v>
      </c>
      <c r="ER25" s="459">
        <v>6.5</v>
      </c>
      <c r="ES25" s="938">
        <f t="shared" si="19"/>
        <v>0.17804316862057629</v>
      </c>
      <c r="ET25" s="367"/>
      <c r="EU25" s="470" t="str">
        <f t="shared" si="20"/>
        <v>1979/1980</v>
      </c>
      <c r="EV25" s="471">
        <v>0</v>
      </c>
      <c r="EW25" s="472">
        <v>0</v>
      </c>
      <c r="EX25" s="471">
        <v>0</v>
      </c>
      <c r="EY25" s="471">
        <v>0</v>
      </c>
      <c r="EZ25" s="471">
        <v>0</v>
      </c>
      <c r="FA25" s="471">
        <v>0</v>
      </c>
      <c r="FB25" s="471">
        <v>0</v>
      </c>
      <c r="FC25" s="471">
        <v>0</v>
      </c>
      <c r="FD25" s="471">
        <v>0</v>
      </c>
      <c r="FE25" s="471">
        <v>0</v>
      </c>
      <c r="FF25" s="471">
        <v>0</v>
      </c>
      <c r="FG25" s="471">
        <v>0</v>
      </c>
      <c r="FH25" s="473" t="e">
        <f t="shared" si="21"/>
        <v>#DIV/0!</v>
      </c>
      <c r="FI25" s="367"/>
      <c r="FJ25" s="376" t="str">
        <f t="shared" si="22"/>
        <v>1979/1980</v>
      </c>
      <c r="FK25" s="377">
        <v>8.6</v>
      </c>
      <c r="FL25" s="619">
        <v>1.51</v>
      </c>
      <c r="FM25" s="377">
        <v>13</v>
      </c>
      <c r="FN25" s="377">
        <v>5.3</v>
      </c>
      <c r="FO25" s="377">
        <v>0</v>
      </c>
      <c r="FP25" s="377">
        <v>18.3</v>
      </c>
      <c r="FQ25" s="377">
        <v>11.76</v>
      </c>
      <c r="FR25" s="377">
        <v>0.5</v>
      </c>
      <c r="FS25" s="377">
        <v>12.26</v>
      </c>
      <c r="FT25" s="377">
        <v>0.44</v>
      </c>
      <c r="FU25" s="377">
        <v>18.3</v>
      </c>
      <c r="FV25" s="377">
        <v>5.6</v>
      </c>
      <c r="FW25" s="378">
        <f t="shared" si="23"/>
        <v>0.44094488188976377</v>
      </c>
      <c r="FY25" s="376" t="str">
        <f t="shared" si="24"/>
        <v>1979/1980</v>
      </c>
      <c r="FZ25" s="377">
        <f t="shared" si="25"/>
        <v>128.73600000000002</v>
      </c>
      <c r="GA25" s="478">
        <f t="shared" si="26"/>
        <v>1.6398287969177228</v>
      </c>
      <c r="GB25" s="377">
        <f t="shared" si="28"/>
        <v>211.10499999999999</v>
      </c>
      <c r="GC25" s="377">
        <f t="shared" si="29"/>
        <v>63.987000000000009</v>
      </c>
      <c r="GD25" s="377">
        <f t="shared" si="30"/>
        <v>75.784999999999997</v>
      </c>
      <c r="GE25" s="377">
        <f t="shared" si="31"/>
        <v>350.87700000000001</v>
      </c>
      <c r="GF25" s="377">
        <f t="shared" si="32"/>
        <v>220.36200000000005</v>
      </c>
      <c r="GG25" s="377">
        <f t="shared" si="33"/>
        <v>70.016999999999982</v>
      </c>
      <c r="GH25" s="377">
        <f t="shared" si="34"/>
        <v>290.37900000000002</v>
      </c>
      <c r="GI25" s="377">
        <f t="shared" si="35"/>
        <v>2.7209999999999916</v>
      </c>
      <c r="GJ25" s="377">
        <f t="shared" si="36"/>
        <v>350.87700000000001</v>
      </c>
      <c r="GK25" s="377">
        <f t="shared" si="37"/>
        <v>57.776999999999994</v>
      </c>
      <c r="GL25" s="378">
        <f t="shared" si="27"/>
        <v>0.19712384851586487</v>
      </c>
    </row>
    <row r="26" spans="1:194" s="18" customFormat="1" ht="14.4" x14ac:dyDescent="0.3">
      <c r="A26" s="376" t="s">
        <v>356</v>
      </c>
      <c r="B26" s="377">
        <v>236.90100000000001</v>
      </c>
      <c r="C26" s="478">
        <v>1.84</v>
      </c>
      <c r="D26" s="377">
        <v>435.86700000000002</v>
      </c>
      <c r="E26" s="377">
        <v>120.453</v>
      </c>
      <c r="F26" s="377">
        <v>89.495999999999995</v>
      </c>
      <c r="G26" s="377">
        <v>646.21600000000001</v>
      </c>
      <c r="H26" s="377">
        <v>351.33800000000002</v>
      </c>
      <c r="I26" s="377">
        <v>91.71</v>
      </c>
      <c r="J26" s="377">
        <v>443.44799999999998</v>
      </c>
      <c r="K26" s="377">
        <v>90.126000000000005</v>
      </c>
      <c r="L26" s="377">
        <v>646.21600000000001</v>
      </c>
      <c r="M26" s="377">
        <v>112.642</v>
      </c>
      <c r="N26" s="378">
        <f t="shared" si="1"/>
        <v>0.21110848729510809</v>
      </c>
      <c r="O26" s="367"/>
      <c r="P26" s="364" t="str">
        <f t="shared" si="2"/>
        <v>1980/1981</v>
      </c>
      <c r="Q26" s="401">
        <v>28.773</v>
      </c>
      <c r="R26" s="401">
        <v>2.25</v>
      </c>
      <c r="S26" s="401">
        <v>64.798000000000002</v>
      </c>
      <c r="T26" s="401">
        <v>24.547999999999998</v>
      </c>
      <c r="U26" s="401">
        <v>6.8000000000000005E-2</v>
      </c>
      <c r="V26" s="401">
        <v>89.414000000000001</v>
      </c>
      <c r="W26" s="401">
        <v>19.690000000000001</v>
      </c>
      <c r="X26" s="401">
        <v>1.605</v>
      </c>
      <c r="Y26" s="401">
        <v>21.295000000000002</v>
      </c>
      <c r="Z26" s="401">
        <v>41.2</v>
      </c>
      <c r="AA26" s="401">
        <v>89.414000000000001</v>
      </c>
      <c r="AB26" s="401">
        <v>26.919</v>
      </c>
      <c r="AC26" s="365">
        <f t="shared" si="3"/>
        <v>0.43073845907672609</v>
      </c>
      <c r="AD26" s="367"/>
      <c r="AE26" s="376" t="str">
        <f t="shared" si="4"/>
        <v>1980/1981</v>
      </c>
      <c r="AF26" s="405">
        <v>11.282999999999999</v>
      </c>
      <c r="AG26" s="405">
        <v>0.96</v>
      </c>
      <c r="AH26" s="405">
        <v>10.856</v>
      </c>
      <c r="AI26" s="405">
        <v>4.2679999999999998</v>
      </c>
      <c r="AJ26" s="405">
        <v>0</v>
      </c>
      <c r="AK26" s="405">
        <v>15.124000000000001</v>
      </c>
      <c r="AL26" s="405">
        <v>1.4890000000000001</v>
      </c>
      <c r="AM26" s="405">
        <v>2.0139999999999998</v>
      </c>
      <c r="AN26" s="405">
        <v>3.5030000000000001</v>
      </c>
      <c r="AO26" s="405">
        <v>9.577</v>
      </c>
      <c r="AP26" s="405">
        <v>15.124000000000001</v>
      </c>
      <c r="AQ26" s="405">
        <v>2.044</v>
      </c>
      <c r="AR26" s="378">
        <f t="shared" si="5"/>
        <v>0.15626911314984709</v>
      </c>
      <c r="AS26" s="367"/>
      <c r="AT26" s="385" t="str">
        <f t="shared" si="6"/>
        <v>1980/1981</v>
      </c>
      <c r="AU26" s="386">
        <v>11.098000000000001</v>
      </c>
      <c r="AV26" s="605">
        <v>1.74</v>
      </c>
      <c r="AW26" s="386">
        <v>19.291</v>
      </c>
      <c r="AX26" s="386">
        <v>10.721</v>
      </c>
      <c r="AY26" s="386">
        <v>0</v>
      </c>
      <c r="AZ26" s="386">
        <v>30.012</v>
      </c>
      <c r="BA26" s="386">
        <v>3.0649999999999999</v>
      </c>
      <c r="BB26" s="386">
        <v>2.1749999999999998</v>
      </c>
      <c r="BC26" s="386">
        <v>5.24</v>
      </c>
      <c r="BD26" s="386">
        <v>16.262</v>
      </c>
      <c r="BE26" s="386">
        <v>30.012</v>
      </c>
      <c r="BF26" s="386">
        <v>8.51</v>
      </c>
      <c r="BG26" s="387">
        <f t="shared" si="7"/>
        <v>0.39577713701051059</v>
      </c>
      <c r="BH26" s="367"/>
      <c r="BI26" s="394" t="str">
        <f t="shared" si="8"/>
        <v>1980/1981</v>
      </c>
      <c r="BJ26" s="656">
        <v>0</v>
      </c>
      <c r="BK26" s="656">
        <v>0</v>
      </c>
      <c r="BL26" s="656">
        <v>0</v>
      </c>
      <c r="BM26" s="656">
        <v>0</v>
      </c>
      <c r="BN26" s="656">
        <v>0</v>
      </c>
      <c r="BO26" s="656">
        <v>0</v>
      </c>
      <c r="BP26" s="656">
        <v>0</v>
      </c>
      <c r="BQ26" s="656">
        <v>0</v>
      </c>
      <c r="BR26" s="656">
        <v>0</v>
      </c>
      <c r="BS26" s="656">
        <v>0</v>
      </c>
      <c r="BT26" s="656">
        <v>0</v>
      </c>
      <c r="BU26" s="656">
        <v>0</v>
      </c>
      <c r="BV26" s="395" t="e">
        <f t="shared" si="9"/>
        <v>#DIV/0!</v>
      </c>
      <c r="BW26" s="367"/>
      <c r="BX26" s="385" t="str">
        <f t="shared" si="10"/>
        <v>1980/1981</v>
      </c>
      <c r="BY26" s="953">
        <v>16.995000000000001</v>
      </c>
      <c r="BZ26" s="953">
        <v>3.97</v>
      </c>
      <c r="CA26" s="953">
        <v>67.39</v>
      </c>
      <c r="CB26" s="953">
        <v>10.611000000000001</v>
      </c>
      <c r="CC26" s="953">
        <v>5.6</v>
      </c>
      <c r="CD26" s="953">
        <v>83.600999999999999</v>
      </c>
      <c r="CE26" s="953">
        <v>39.368000000000002</v>
      </c>
      <c r="CF26" s="953">
        <v>15.952999999999999</v>
      </c>
      <c r="CG26" s="953">
        <v>55.320999999999998</v>
      </c>
      <c r="CH26" s="953">
        <v>15.7</v>
      </c>
      <c r="CI26" s="953">
        <v>83.600999999999999</v>
      </c>
      <c r="CJ26" s="953">
        <v>12.58</v>
      </c>
      <c r="CK26" s="387">
        <f t="shared" si="11"/>
        <v>0.17713070781881415</v>
      </c>
      <c r="CL26" s="367"/>
      <c r="CM26" s="419" t="str">
        <f t="shared" si="12"/>
        <v>1980/1981</v>
      </c>
      <c r="CN26" s="424">
        <v>0</v>
      </c>
      <c r="CO26" s="425">
        <v>0</v>
      </c>
      <c r="CP26" s="424">
        <v>0</v>
      </c>
      <c r="CQ26" s="424">
        <v>0</v>
      </c>
      <c r="CR26" s="424">
        <v>0</v>
      </c>
      <c r="CS26" s="424">
        <v>0</v>
      </c>
      <c r="CT26" s="424">
        <v>0</v>
      </c>
      <c r="CU26" s="424">
        <v>0</v>
      </c>
      <c r="CV26" s="424">
        <v>0</v>
      </c>
      <c r="CW26" s="424">
        <v>0</v>
      </c>
      <c r="CX26" s="424">
        <v>0</v>
      </c>
      <c r="CY26" s="424">
        <v>0</v>
      </c>
      <c r="CZ26" s="420" t="e">
        <f t="shared" si="13"/>
        <v>#DIV/0!</v>
      </c>
      <c r="DA26" s="367"/>
      <c r="DB26" s="432" t="str">
        <f t="shared" si="14"/>
        <v>1980/1981</v>
      </c>
      <c r="DC26" s="433">
        <v>0</v>
      </c>
      <c r="DD26" s="434">
        <v>0</v>
      </c>
      <c r="DE26" s="433">
        <v>0</v>
      </c>
      <c r="DF26" s="433">
        <v>0</v>
      </c>
      <c r="DG26" s="433">
        <v>0</v>
      </c>
      <c r="DH26" s="433">
        <v>0</v>
      </c>
      <c r="DI26" s="433">
        <v>0</v>
      </c>
      <c r="DJ26" s="433">
        <v>0</v>
      </c>
      <c r="DK26" s="433">
        <v>0</v>
      </c>
      <c r="DL26" s="433">
        <v>0</v>
      </c>
      <c r="DM26" s="433">
        <v>0</v>
      </c>
      <c r="DN26" s="433">
        <v>0</v>
      </c>
      <c r="DO26" s="435" t="e">
        <f t="shared" si="15"/>
        <v>#DIV/0!</v>
      </c>
      <c r="DP26" s="367"/>
      <c r="DQ26" s="445" t="str">
        <f t="shared" si="16"/>
        <v>1980/1981</v>
      </c>
      <c r="DR26" s="446">
        <v>5.0229999999999997</v>
      </c>
      <c r="DS26" s="447">
        <v>1.55</v>
      </c>
      <c r="DT26" s="446">
        <v>7.78</v>
      </c>
      <c r="DU26" s="446">
        <v>0.42799999999999999</v>
      </c>
      <c r="DV26" s="446">
        <v>0</v>
      </c>
      <c r="DW26" s="446">
        <v>8.2080000000000002</v>
      </c>
      <c r="DX26" s="446">
        <v>3.8</v>
      </c>
      <c r="DY26" s="446">
        <v>0.15</v>
      </c>
      <c r="DZ26" s="446">
        <v>3.95</v>
      </c>
      <c r="EA26" s="446">
        <v>3.8450000000000002</v>
      </c>
      <c r="EB26" s="446">
        <v>8.2080000000000002</v>
      </c>
      <c r="EC26" s="446">
        <v>0.41299999999999998</v>
      </c>
      <c r="ED26" s="448">
        <f t="shared" si="17"/>
        <v>5.2982681205901216E-2</v>
      </c>
      <c r="EE26" s="367"/>
      <c r="EF26" s="458" t="str">
        <f t="shared" si="18"/>
        <v>1980/1981</v>
      </c>
      <c r="EG26" s="459">
        <v>22.172000000000001</v>
      </c>
      <c r="EH26" s="615">
        <v>1.44</v>
      </c>
      <c r="EI26" s="459">
        <v>31.83</v>
      </c>
      <c r="EJ26" s="459">
        <v>6.5</v>
      </c>
      <c r="EK26" s="459">
        <v>0.05</v>
      </c>
      <c r="EL26" s="459">
        <v>38.380000000000003</v>
      </c>
      <c r="EM26" s="459">
        <v>33.125</v>
      </c>
      <c r="EN26" s="459">
        <v>1.2</v>
      </c>
      <c r="EO26" s="459">
        <v>34.325000000000003</v>
      </c>
      <c r="EP26" s="459">
        <v>5.5E-2</v>
      </c>
      <c r="EQ26" s="459">
        <v>38.380000000000003</v>
      </c>
      <c r="ER26" s="459">
        <v>4</v>
      </c>
      <c r="ES26" s="938">
        <f t="shared" si="19"/>
        <v>0.11634671320535193</v>
      </c>
      <c r="ET26" s="367"/>
      <c r="EU26" s="470" t="str">
        <f t="shared" si="20"/>
        <v>1980/1981</v>
      </c>
      <c r="EV26" s="471">
        <v>0</v>
      </c>
      <c r="EW26" s="472">
        <v>0</v>
      </c>
      <c r="EX26" s="471">
        <v>0</v>
      </c>
      <c r="EY26" s="471">
        <v>0</v>
      </c>
      <c r="EZ26" s="471">
        <v>0</v>
      </c>
      <c r="FA26" s="471">
        <v>0</v>
      </c>
      <c r="FB26" s="471">
        <v>0</v>
      </c>
      <c r="FC26" s="471">
        <v>0</v>
      </c>
      <c r="FD26" s="471">
        <v>0</v>
      </c>
      <c r="FE26" s="471">
        <v>0</v>
      </c>
      <c r="FF26" s="471">
        <v>0</v>
      </c>
      <c r="FG26" s="471">
        <v>0</v>
      </c>
      <c r="FH26" s="473" t="e">
        <f t="shared" si="21"/>
        <v>#DIV/0!</v>
      </c>
      <c r="FI26" s="367"/>
      <c r="FJ26" s="376" t="str">
        <f t="shared" si="22"/>
        <v>1980/1981</v>
      </c>
      <c r="FK26" s="377">
        <v>8.6</v>
      </c>
      <c r="FL26" s="619">
        <v>1.51</v>
      </c>
      <c r="FM26" s="377">
        <v>13</v>
      </c>
      <c r="FN26" s="377">
        <v>5.6</v>
      </c>
      <c r="FO26" s="377">
        <v>0</v>
      </c>
      <c r="FP26" s="377">
        <v>18.600000000000001</v>
      </c>
      <c r="FQ26" s="377">
        <v>12.27</v>
      </c>
      <c r="FR26" s="377">
        <v>0.6</v>
      </c>
      <c r="FS26" s="377">
        <v>12.87</v>
      </c>
      <c r="FT26" s="377">
        <v>0.53</v>
      </c>
      <c r="FU26" s="377">
        <v>18.600000000000001</v>
      </c>
      <c r="FV26" s="377">
        <v>5.2</v>
      </c>
      <c r="FW26" s="378">
        <f t="shared" si="23"/>
        <v>0.38805970149253738</v>
      </c>
      <c r="FY26" s="376" t="str">
        <f t="shared" si="24"/>
        <v>1980/1981</v>
      </c>
      <c r="FZ26" s="377">
        <f t="shared" si="25"/>
        <v>132.95700000000002</v>
      </c>
      <c r="GA26" s="478">
        <f t="shared" si="26"/>
        <v>1.6616048797731602</v>
      </c>
      <c r="GB26" s="377">
        <f t="shared" si="28"/>
        <v>220.92200000000008</v>
      </c>
      <c r="GC26" s="377">
        <f t="shared" si="29"/>
        <v>57.776999999999994</v>
      </c>
      <c r="GD26" s="377">
        <f t="shared" si="30"/>
        <v>83.778000000000006</v>
      </c>
      <c r="GE26" s="377">
        <f t="shared" si="31"/>
        <v>362.87699999999995</v>
      </c>
      <c r="GF26" s="377">
        <f t="shared" si="32"/>
        <v>238.53100000000003</v>
      </c>
      <c r="GG26" s="377">
        <f t="shared" si="33"/>
        <v>68.012999999999991</v>
      </c>
      <c r="GH26" s="377">
        <f t="shared" si="34"/>
        <v>306.94399999999996</v>
      </c>
      <c r="GI26" s="377">
        <f t="shared" si="35"/>
        <v>2.9570000000000034</v>
      </c>
      <c r="GJ26" s="377">
        <f t="shared" si="36"/>
        <v>362.87699999999995</v>
      </c>
      <c r="GK26" s="377">
        <f t="shared" si="37"/>
        <v>52.975999999999999</v>
      </c>
      <c r="GL26" s="378">
        <f t="shared" si="27"/>
        <v>0.17094491466629669</v>
      </c>
    </row>
    <row r="27" spans="1:194" s="18" customFormat="1" ht="14.4" x14ac:dyDescent="0.3">
      <c r="A27" s="376" t="s">
        <v>357</v>
      </c>
      <c r="B27" s="377">
        <v>238.911</v>
      </c>
      <c r="C27" s="478">
        <v>1.86</v>
      </c>
      <c r="D27" s="377">
        <v>444.995</v>
      </c>
      <c r="E27" s="377">
        <v>112.642</v>
      </c>
      <c r="F27" s="377">
        <v>97.042000000000002</v>
      </c>
      <c r="G27" s="377">
        <v>654.67899999999997</v>
      </c>
      <c r="H27" s="377">
        <v>350.00900000000001</v>
      </c>
      <c r="I27" s="377">
        <v>91.662000000000006</v>
      </c>
      <c r="J27" s="377">
        <v>441.67099999999999</v>
      </c>
      <c r="K27" s="377">
        <v>100.376</v>
      </c>
      <c r="L27" s="377">
        <v>654.67899999999997</v>
      </c>
      <c r="M27" s="377">
        <v>112.63200000000001</v>
      </c>
      <c r="N27" s="378">
        <f t="shared" si="1"/>
        <v>0.20779009938252588</v>
      </c>
      <c r="O27" s="367"/>
      <c r="P27" s="364" t="str">
        <f t="shared" si="2"/>
        <v>1981/1982</v>
      </c>
      <c r="Q27" s="401">
        <v>32.618000000000002</v>
      </c>
      <c r="R27" s="401">
        <v>2.3199999999999998</v>
      </c>
      <c r="S27" s="401">
        <v>75.805000000000007</v>
      </c>
      <c r="T27" s="401">
        <v>26.919</v>
      </c>
      <c r="U27" s="401">
        <v>7.5999999999999998E-2</v>
      </c>
      <c r="V27" s="401">
        <v>102.8</v>
      </c>
      <c r="W27" s="401">
        <v>19.388000000000002</v>
      </c>
      <c r="X27" s="401">
        <v>3.6680000000000001</v>
      </c>
      <c r="Y27" s="401">
        <v>23.056000000000001</v>
      </c>
      <c r="Z27" s="401">
        <v>48.191000000000003</v>
      </c>
      <c r="AA27" s="401">
        <v>102.8</v>
      </c>
      <c r="AB27" s="401">
        <v>31.553000000000001</v>
      </c>
      <c r="AC27" s="365">
        <f t="shared" si="3"/>
        <v>0.44286776987101212</v>
      </c>
      <c r="AD27" s="367"/>
      <c r="AE27" s="376" t="str">
        <f t="shared" si="4"/>
        <v>1981/1982</v>
      </c>
      <c r="AF27" s="405">
        <v>11.885</v>
      </c>
      <c r="AG27" s="405">
        <v>1.38</v>
      </c>
      <c r="AH27" s="405">
        <v>16.36</v>
      </c>
      <c r="AI27" s="405">
        <v>2.044</v>
      </c>
      <c r="AJ27" s="405">
        <v>0</v>
      </c>
      <c r="AK27" s="405">
        <v>18.404</v>
      </c>
      <c r="AL27" s="405">
        <v>1.2010000000000001</v>
      </c>
      <c r="AM27" s="405">
        <v>1.419</v>
      </c>
      <c r="AN27" s="405">
        <v>2.62</v>
      </c>
      <c r="AO27" s="405">
        <v>11.007999999999999</v>
      </c>
      <c r="AP27" s="405">
        <v>18.404</v>
      </c>
      <c r="AQ27" s="405">
        <v>4.7759999999999998</v>
      </c>
      <c r="AR27" s="378">
        <f t="shared" si="5"/>
        <v>0.35045494570002933</v>
      </c>
      <c r="AS27" s="367"/>
      <c r="AT27" s="385" t="str">
        <f t="shared" si="6"/>
        <v>1981/1982</v>
      </c>
      <c r="AU27" s="386">
        <v>12.427</v>
      </c>
      <c r="AV27" s="605">
        <v>2</v>
      </c>
      <c r="AW27" s="386">
        <v>24.802</v>
      </c>
      <c r="AX27" s="386">
        <v>8.51</v>
      </c>
      <c r="AY27" s="386">
        <v>0</v>
      </c>
      <c r="AZ27" s="386">
        <v>33.311999999999998</v>
      </c>
      <c r="BA27" s="386">
        <v>3.15</v>
      </c>
      <c r="BB27" s="386">
        <v>2.0019999999999998</v>
      </c>
      <c r="BC27" s="386">
        <v>5.1520000000000001</v>
      </c>
      <c r="BD27" s="386">
        <v>18.446999999999999</v>
      </c>
      <c r="BE27" s="386">
        <v>33.311999999999998</v>
      </c>
      <c r="BF27" s="386">
        <v>9.7129999999999992</v>
      </c>
      <c r="BG27" s="387">
        <f t="shared" si="7"/>
        <v>0.41158523666257041</v>
      </c>
      <c r="BH27" s="367"/>
      <c r="BI27" s="394" t="str">
        <f t="shared" si="8"/>
        <v>1981/1982</v>
      </c>
      <c r="BJ27" s="656">
        <v>0</v>
      </c>
      <c r="BK27" s="656">
        <v>0</v>
      </c>
      <c r="BL27" s="656">
        <v>0</v>
      </c>
      <c r="BM27" s="656">
        <v>0</v>
      </c>
      <c r="BN27" s="656">
        <v>0</v>
      </c>
      <c r="BO27" s="656">
        <v>0</v>
      </c>
      <c r="BP27" s="656">
        <v>0</v>
      </c>
      <c r="BQ27" s="656">
        <v>0</v>
      </c>
      <c r="BR27" s="656">
        <v>0</v>
      </c>
      <c r="BS27" s="656">
        <v>0</v>
      </c>
      <c r="BT27" s="656">
        <v>0</v>
      </c>
      <c r="BU27" s="656">
        <v>0</v>
      </c>
      <c r="BV27" s="395" t="e">
        <f t="shared" si="9"/>
        <v>#DIV/0!</v>
      </c>
      <c r="BW27" s="367"/>
      <c r="BX27" s="385" t="str">
        <f t="shared" si="10"/>
        <v>1981/1982</v>
      </c>
      <c r="BY27" s="953">
        <v>16.931999999999999</v>
      </c>
      <c r="BZ27" s="953">
        <v>3.74</v>
      </c>
      <c r="CA27" s="953">
        <v>63.372</v>
      </c>
      <c r="CB27" s="953">
        <v>12.58</v>
      </c>
      <c r="CC27" s="953">
        <v>5.6</v>
      </c>
      <c r="CD27" s="953">
        <v>81.552000000000007</v>
      </c>
      <c r="CE27" s="953">
        <v>38.865000000000002</v>
      </c>
      <c r="CF27" s="953">
        <v>16.193000000000001</v>
      </c>
      <c r="CG27" s="953">
        <v>55.058</v>
      </c>
      <c r="CH27" s="953">
        <v>15.7</v>
      </c>
      <c r="CI27" s="953">
        <v>81.552000000000007</v>
      </c>
      <c r="CJ27" s="953">
        <v>10.794</v>
      </c>
      <c r="CK27" s="387">
        <f t="shared" si="11"/>
        <v>0.15254812176715002</v>
      </c>
      <c r="CL27" s="367"/>
      <c r="CM27" s="419" t="str">
        <f t="shared" si="12"/>
        <v>1981/1982</v>
      </c>
      <c r="CN27" s="424">
        <v>0</v>
      </c>
      <c r="CO27" s="425">
        <v>0</v>
      </c>
      <c r="CP27" s="424">
        <v>0</v>
      </c>
      <c r="CQ27" s="424">
        <v>0</v>
      </c>
      <c r="CR27" s="424">
        <v>0</v>
      </c>
      <c r="CS27" s="424">
        <v>0</v>
      </c>
      <c r="CT27" s="424">
        <v>0</v>
      </c>
      <c r="CU27" s="424">
        <v>0</v>
      </c>
      <c r="CV27" s="424">
        <v>0</v>
      </c>
      <c r="CW27" s="424">
        <v>0</v>
      </c>
      <c r="CX27" s="424">
        <v>0</v>
      </c>
      <c r="CY27" s="424">
        <v>0</v>
      </c>
      <c r="CZ27" s="420" t="e">
        <f t="shared" si="13"/>
        <v>#DIV/0!</v>
      </c>
      <c r="DA27" s="367"/>
      <c r="DB27" s="432" t="str">
        <f t="shared" si="14"/>
        <v>1981/1982</v>
      </c>
      <c r="DC27" s="433">
        <v>0</v>
      </c>
      <c r="DD27" s="434">
        <v>0</v>
      </c>
      <c r="DE27" s="433">
        <v>0</v>
      </c>
      <c r="DF27" s="433">
        <v>0</v>
      </c>
      <c r="DG27" s="433">
        <v>0</v>
      </c>
      <c r="DH27" s="433">
        <v>0</v>
      </c>
      <c r="DI27" s="433">
        <v>0</v>
      </c>
      <c r="DJ27" s="433">
        <v>0</v>
      </c>
      <c r="DK27" s="433">
        <v>0</v>
      </c>
      <c r="DL27" s="433">
        <v>0</v>
      </c>
      <c r="DM27" s="433">
        <v>0</v>
      </c>
      <c r="DN27" s="433">
        <v>0</v>
      </c>
      <c r="DO27" s="435" t="e">
        <f t="shared" si="15"/>
        <v>#DIV/0!</v>
      </c>
      <c r="DP27" s="367"/>
      <c r="DQ27" s="445" t="str">
        <f t="shared" si="16"/>
        <v>1981/1982</v>
      </c>
      <c r="DR27" s="446">
        <v>5.9260000000000002</v>
      </c>
      <c r="DS27" s="447">
        <v>1.4</v>
      </c>
      <c r="DT27" s="446">
        <v>8.3000000000000007</v>
      </c>
      <c r="DU27" s="446">
        <v>0.41299999999999998</v>
      </c>
      <c r="DV27" s="446">
        <v>0</v>
      </c>
      <c r="DW27" s="446">
        <v>8.7129999999999992</v>
      </c>
      <c r="DX27" s="446">
        <v>4.1500000000000004</v>
      </c>
      <c r="DY27" s="446">
        <v>0.15</v>
      </c>
      <c r="DZ27" s="446">
        <v>4.3</v>
      </c>
      <c r="EA27" s="446">
        <v>3.6379999999999999</v>
      </c>
      <c r="EB27" s="446">
        <v>8.7129999999999992</v>
      </c>
      <c r="EC27" s="446">
        <v>0.77500000000000002</v>
      </c>
      <c r="ED27" s="448">
        <f t="shared" si="17"/>
        <v>9.7631645250692872E-2</v>
      </c>
      <c r="EE27" s="367"/>
      <c r="EF27" s="458" t="str">
        <f t="shared" si="18"/>
        <v>1981/1982</v>
      </c>
      <c r="EG27" s="459">
        <v>22.279</v>
      </c>
      <c r="EH27" s="615">
        <v>1.63</v>
      </c>
      <c r="EI27" s="459">
        <v>36.313000000000002</v>
      </c>
      <c r="EJ27" s="459">
        <v>4</v>
      </c>
      <c r="EK27" s="459">
        <v>2</v>
      </c>
      <c r="EL27" s="459">
        <v>42.313000000000002</v>
      </c>
      <c r="EM27" s="459">
        <v>35.012999999999998</v>
      </c>
      <c r="EN27" s="459">
        <v>1.3</v>
      </c>
      <c r="EO27" s="459">
        <v>36.313000000000002</v>
      </c>
      <c r="EP27" s="459">
        <v>0</v>
      </c>
      <c r="EQ27" s="459">
        <v>42.313000000000002</v>
      </c>
      <c r="ER27" s="459">
        <v>6</v>
      </c>
      <c r="ES27" s="938">
        <f t="shared" si="19"/>
        <v>0.1652300828904249</v>
      </c>
      <c r="ET27" s="367"/>
      <c r="EU27" s="470" t="str">
        <f t="shared" si="20"/>
        <v>1981/1982</v>
      </c>
      <c r="EV27" s="471">
        <v>0</v>
      </c>
      <c r="EW27" s="472">
        <v>0</v>
      </c>
      <c r="EX27" s="471">
        <v>0</v>
      </c>
      <c r="EY27" s="471">
        <v>0</v>
      </c>
      <c r="EZ27" s="471">
        <v>0</v>
      </c>
      <c r="FA27" s="471">
        <v>0</v>
      </c>
      <c r="FB27" s="471">
        <v>0</v>
      </c>
      <c r="FC27" s="471">
        <v>0</v>
      </c>
      <c r="FD27" s="471">
        <v>0</v>
      </c>
      <c r="FE27" s="471">
        <v>0</v>
      </c>
      <c r="FF27" s="471">
        <v>0</v>
      </c>
      <c r="FG27" s="471">
        <v>0</v>
      </c>
      <c r="FH27" s="473" t="e">
        <f t="shared" si="21"/>
        <v>#DIV/0!</v>
      </c>
      <c r="FI27" s="367"/>
      <c r="FJ27" s="376" t="str">
        <f t="shared" si="22"/>
        <v>1981/1982</v>
      </c>
      <c r="FK27" s="377">
        <v>8.5</v>
      </c>
      <c r="FL27" s="619">
        <v>1.55</v>
      </c>
      <c r="FM27" s="377">
        <v>13.2</v>
      </c>
      <c r="FN27" s="377">
        <v>5.2</v>
      </c>
      <c r="FO27" s="377">
        <v>0.748</v>
      </c>
      <c r="FP27" s="377">
        <v>19.148</v>
      </c>
      <c r="FQ27" s="377">
        <v>12.711</v>
      </c>
      <c r="FR27" s="377">
        <v>0.7</v>
      </c>
      <c r="FS27" s="377">
        <v>13.411</v>
      </c>
      <c r="FT27" s="377">
        <v>0.33700000000000002</v>
      </c>
      <c r="FU27" s="377">
        <v>19.148</v>
      </c>
      <c r="FV27" s="377">
        <v>5.4</v>
      </c>
      <c r="FW27" s="378">
        <f t="shared" si="23"/>
        <v>0.39278440500436429</v>
      </c>
      <c r="FY27" s="376" t="str">
        <f t="shared" si="24"/>
        <v>1981/1982</v>
      </c>
      <c r="FZ27" s="377">
        <f t="shared" si="25"/>
        <v>128.34400000000005</v>
      </c>
      <c r="GA27" s="478">
        <f t="shared" si="26"/>
        <v>1.6116296827276684</v>
      </c>
      <c r="GB27" s="377">
        <f t="shared" si="28"/>
        <v>206.84299999999996</v>
      </c>
      <c r="GC27" s="377">
        <f t="shared" si="29"/>
        <v>52.975999999999999</v>
      </c>
      <c r="GD27" s="377">
        <f t="shared" si="30"/>
        <v>88.618000000000009</v>
      </c>
      <c r="GE27" s="377">
        <f t="shared" si="31"/>
        <v>348.43699999999995</v>
      </c>
      <c r="GF27" s="377">
        <f t="shared" si="32"/>
        <v>235.53100000000003</v>
      </c>
      <c r="GG27" s="377">
        <f t="shared" si="33"/>
        <v>66.23</v>
      </c>
      <c r="GH27" s="377">
        <f t="shared" si="34"/>
        <v>301.76100000000002</v>
      </c>
      <c r="GI27" s="377">
        <f t="shared" si="35"/>
        <v>3.0550000000000082</v>
      </c>
      <c r="GJ27" s="377">
        <f t="shared" si="36"/>
        <v>348.43699999999995</v>
      </c>
      <c r="GK27" s="377">
        <f t="shared" si="37"/>
        <v>43.621000000000024</v>
      </c>
      <c r="GL27" s="378">
        <f t="shared" si="27"/>
        <v>0.14310600493412426</v>
      </c>
    </row>
    <row r="28" spans="1:194" s="18" customFormat="1" ht="14.4" x14ac:dyDescent="0.3">
      <c r="A28" s="376" t="s">
        <v>358</v>
      </c>
      <c r="B28" s="377">
        <v>238.35300000000001</v>
      </c>
      <c r="C28" s="478">
        <v>1.98</v>
      </c>
      <c r="D28" s="377">
        <v>472.73899999999998</v>
      </c>
      <c r="E28" s="377">
        <v>112.63200000000001</v>
      </c>
      <c r="F28" s="377">
        <v>93.23</v>
      </c>
      <c r="G28" s="377">
        <v>678.81700000000001</v>
      </c>
      <c r="H28" s="377">
        <v>353.57299999999998</v>
      </c>
      <c r="I28" s="377">
        <v>93.947999999999993</v>
      </c>
      <c r="J28" s="377">
        <v>447.73700000000002</v>
      </c>
      <c r="K28" s="377">
        <v>100.949</v>
      </c>
      <c r="L28" s="377">
        <v>678.81700000000001</v>
      </c>
      <c r="M28" s="377">
        <v>130.131</v>
      </c>
      <c r="N28" s="378">
        <f t="shared" si="1"/>
        <v>0.23716843513412042</v>
      </c>
      <c r="O28" s="367"/>
      <c r="P28" s="364" t="str">
        <f t="shared" si="2"/>
        <v>1982/1983</v>
      </c>
      <c r="Q28" s="401">
        <v>31.524999999999999</v>
      </c>
      <c r="R28" s="401">
        <v>2.39</v>
      </c>
      <c r="S28" s="401">
        <v>75.25</v>
      </c>
      <c r="T28" s="401">
        <v>31.553000000000001</v>
      </c>
      <c r="U28" s="401">
        <v>0.20699999999999999</v>
      </c>
      <c r="V28" s="401">
        <v>107.01</v>
      </c>
      <c r="W28" s="401">
        <v>19.416</v>
      </c>
      <c r="X28" s="401">
        <v>5.3029999999999999</v>
      </c>
      <c r="Y28" s="401">
        <v>24.719000000000001</v>
      </c>
      <c r="Z28" s="401">
        <v>41.058</v>
      </c>
      <c r="AA28" s="401">
        <v>107.01</v>
      </c>
      <c r="AB28" s="401">
        <v>41.232999999999997</v>
      </c>
      <c r="AC28" s="365">
        <f t="shared" si="3"/>
        <v>0.62686045274183977</v>
      </c>
      <c r="AD28" s="367"/>
      <c r="AE28" s="376" t="str">
        <f t="shared" si="4"/>
        <v>1982/1983</v>
      </c>
      <c r="AF28" s="405">
        <v>11.52</v>
      </c>
      <c r="AG28" s="405">
        <v>0.77</v>
      </c>
      <c r="AH28" s="405">
        <v>8.8759999999999994</v>
      </c>
      <c r="AI28" s="405">
        <v>4.7759999999999998</v>
      </c>
      <c r="AJ28" s="405">
        <v>0</v>
      </c>
      <c r="AK28" s="405">
        <v>13.651999999999999</v>
      </c>
      <c r="AL28" s="405">
        <v>0.88500000000000001</v>
      </c>
      <c r="AM28" s="405">
        <v>2.4409999999999998</v>
      </c>
      <c r="AN28" s="405">
        <v>3.3260000000000001</v>
      </c>
      <c r="AO28" s="405">
        <v>8.0410000000000004</v>
      </c>
      <c r="AP28" s="405">
        <v>13.651999999999999</v>
      </c>
      <c r="AQ28" s="405">
        <v>2.2850000000000001</v>
      </c>
      <c r="AR28" s="378">
        <f t="shared" si="5"/>
        <v>0.20102049793261195</v>
      </c>
      <c r="AS28" s="367"/>
      <c r="AT28" s="385" t="str">
        <f t="shared" si="6"/>
        <v>1982/1983</v>
      </c>
      <c r="AU28" s="386">
        <v>12.554</v>
      </c>
      <c r="AV28" s="605">
        <v>2.13</v>
      </c>
      <c r="AW28" s="386">
        <v>26.715</v>
      </c>
      <c r="AX28" s="386">
        <v>9.7129999999999992</v>
      </c>
      <c r="AY28" s="386">
        <v>0</v>
      </c>
      <c r="AZ28" s="386">
        <v>36.427999999999997</v>
      </c>
      <c r="BA28" s="386">
        <v>3.2719999999999998</v>
      </c>
      <c r="BB28" s="386">
        <v>1.8149999999999999</v>
      </c>
      <c r="BC28" s="386">
        <v>5.0869999999999997</v>
      </c>
      <c r="BD28" s="386">
        <v>21.367999999999999</v>
      </c>
      <c r="BE28" s="386">
        <v>36.427999999999997</v>
      </c>
      <c r="BF28" s="386">
        <v>9.9730000000000008</v>
      </c>
      <c r="BG28" s="387">
        <f t="shared" si="7"/>
        <v>0.37697977697977703</v>
      </c>
      <c r="BH28" s="367"/>
      <c r="BI28" s="394" t="str">
        <f t="shared" si="8"/>
        <v>1982/1983</v>
      </c>
      <c r="BJ28" s="656">
        <v>0</v>
      </c>
      <c r="BK28" s="656">
        <v>0</v>
      </c>
      <c r="BL28" s="656">
        <v>0</v>
      </c>
      <c r="BM28" s="656">
        <v>0</v>
      </c>
      <c r="BN28" s="656">
        <v>0</v>
      </c>
      <c r="BO28" s="656">
        <v>0</v>
      </c>
      <c r="BP28" s="656">
        <v>0</v>
      </c>
      <c r="BQ28" s="656">
        <v>0</v>
      </c>
      <c r="BR28" s="656">
        <v>0</v>
      </c>
      <c r="BS28" s="656">
        <v>0</v>
      </c>
      <c r="BT28" s="656">
        <v>0</v>
      </c>
      <c r="BU28" s="656">
        <v>0</v>
      </c>
      <c r="BV28" s="395" t="e">
        <f t="shared" si="9"/>
        <v>#DIV/0!</v>
      </c>
      <c r="BW28" s="367"/>
      <c r="BX28" s="385" t="str">
        <f t="shared" si="10"/>
        <v>1982/1983</v>
      </c>
      <c r="BY28" s="953">
        <v>17.329999999999998</v>
      </c>
      <c r="BZ28" s="953">
        <v>4.07</v>
      </c>
      <c r="CA28" s="953">
        <v>70.561000000000007</v>
      </c>
      <c r="CB28" s="953">
        <v>10.794</v>
      </c>
      <c r="CC28" s="953">
        <v>4.5999999999999996</v>
      </c>
      <c r="CD28" s="953">
        <v>85.954999999999998</v>
      </c>
      <c r="CE28" s="953">
        <v>37.927999999999997</v>
      </c>
      <c r="CF28" s="953">
        <v>18.417999999999999</v>
      </c>
      <c r="CG28" s="953">
        <v>56.345999999999997</v>
      </c>
      <c r="CH28" s="953">
        <v>16.3</v>
      </c>
      <c r="CI28" s="953">
        <v>85.954999999999998</v>
      </c>
      <c r="CJ28" s="953">
        <v>13.308999999999999</v>
      </c>
      <c r="CK28" s="387">
        <f t="shared" si="11"/>
        <v>0.18320347988877569</v>
      </c>
      <c r="CL28" s="367"/>
      <c r="CM28" s="419" t="str">
        <f t="shared" si="12"/>
        <v>1982/1983</v>
      </c>
      <c r="CN28" s="424">
        <v>0</v>
      </c>
      <c r="CO28" s="425">
        <v>0</v>
      </c>
      <c r="CP28" s="424">
        <v>0</v>
      </c>
      <c r="CQ28" s="424">
        <v>0</v>
      </c>
      <c r="CR28" s="424">
        <v>0</v>
      </c>
      <c r="CS28" s="424">
        <v>0</v>
      </c>
      <c r="CT28" s="424">
        <v>0</v>
      </c>
      <c r="CU28" s="424">
        <v>0</v>
      </c>
      <c r="CV28" s="424">
        <v>0</v>
      </c>
      <c r="CW28" s="424">
        <v>0</v>
      </c>
      <c r="CX28" s="424">
        <v>0</v>
      </c>
      <c r="CY28" s="424">
        <v>0</v>
      </c>
      <c r="CZ28" s="420" t="e">
        <f t="shared" si="13"/>
        <v>#DIV/0!</v>
      </c>
      <c r="DA28" s="367"/>
      <c r="DB28" s="432" t="str">
        <f t="shared" si="14"/>
        <v>1982/1983</v>
      </c>
      <c r="DC28" s="433">
        <v>0</v>
      </c>
      <c r="DD28" s="434">
        <v>0</v>
      </c>
      <c r="DE28" s="433">
        <v>0</v>
      </c>
      <c r="DF28" s="433">
        <v>0</v>
      </c>
      <c r="DG28" s="433">
        <v>0</v>
      </c>
      <c r="DH28" s="433">
        <v>0</v>
      </c>
      <c r="DI28" s="433">
        <v>0</v>
      </c>
      <c r="DJ28" s="433">
        <v>0</v>
      </c>
      <c r="DK28" s="433">
        <v>0</v>
      </c>
      <c r="DL28" s="433">
        <v>0</v>
      </c>
      <c r="DM28" s="433">
        <v>0</v>
      </c>
      <c r="DN28" s="433">
        <v>0</v>
      </c>
      <c r="DO28" s="435" t="e">
        <f t="shared" si="15"/>
        <v>#DIV/0!</v>
      </c>
      <c r="DP28" s="367"/>
      <c r="DQ28" s="445" t="str">
        <f t="shared" si="16"/>
        <v>1982/1983</v>
      </c>
      <c r="DR28" s="446">
        <v>7.32</v>
      </c>
      <c r="DS28" s="447">
        <v>2.0499999999999998</v>
      </c>
      <c r="DT28" s="446">
        <v>15</v>
      </c>
      <c r="DU28" s="446">
        <v>0.77500000000000002</v>
      </c>
      <c r="DV28" s="446">
        <v>0</v>
      </c>
      <c r="DW28" s="446">
        <v>15.775</v>
      </c>
      <c r="DX28" s="446">
        <v>4.649</v>
      </c>
      <c r="DY28" s="446">
        <v>0.2</v>
      </c>
      <c r="DZ28" s="446">
        <v>4.8490000000000002</v>
      </c>
      <c r="EA28" s="446">
        <v>9.8699999999999992</v>
      </c>
      <c r="EB28" s="446">
        <v>15.775</v>
      </c>
      <c r="EC28" s="446">
        <v>1.056</v>
      </c>
      <c r="ED28" s="448">
        <f t="shared" si="17"/>
        <v>7.1744004348121476E-2</v>
      </c>
      <c r="EE28" s="367"/>
      <c r="EF28" s="458" t="str">
        <f t="shared" si="18"/>
        <v>1982/1983</v>
      </c>
      <c r="EG28" s="459">
        <v>22.143999999999998</v>
      </c>
      <c r="EH28" s="615">
        <v>1.69</v>
      </c>
      <c r="EI28" s="459">
        <v>37.451999999999998</v>
      </c>
      <c r="EJ28" s="459">
        <v>6</v>
      </c>
      <c r="EK28" s="459">
        <v>2.4860000000000002</v>
      </c>
      <c r="EL28" s="459">
        <v>45.938000000000002</v>
      </c>
      <c r="EM28" s="459">
        <v>36.438000000000002</v>
      </c>
      <c r="EN28" s="459">
        <v>1.4</v>
      </c>
      <c r="EO28" s="459">
        <v>37.838000000000001</v>
      </c>
      <c r="EP28" s="459">
        <v>0.1</v>
      </c>
      <c r="EQ28" s="459">
        <v>45.938000000000002</v>
      </c>
      <c r="ER28" s="459">
        <v>8</v>
      </c>
      <c r="ES28" s="938">
        <f t="shared" si="19"/>
        <v>0.21087036744161525</v>
      </c>
      <c r="ET28" s="367"/>
      <c r="EU28" s="470" t="str">
        <f t="shared" si="20"/>
        <v>1982/1983</v>
      </c>
      <c r="EV28" s="471">
        <v>0</v>
      </c>
      <c r="EW28" s="472">
        <v>0</v>
      </c>
      <c r="EX28" s="471">
        <v>0</v>
      </c>
      <c r="EY28" s="471">
        <v>0</v>
      </c>
      <c r="EZ28" s="471">
        <v>0</v>
      </c>
      <c r="FA28" s="471">
        <v>0</v>
      </c>
      <c r="FB28" s="471">
        <v>0</v>
      </c>
      <c r="FC28" s="471">
        <v>0</v>
      </c>
      <c r="FD28" s="471">
        <v>0</v>
      </c>
      <c r="FE28" s="471">
        <v>0</v>
      </c>
      <c r="FF28" s="471">
        <v>0</v>
      </c>
      <c r="FG28" s="471">
        <v>0</v>
      </c>
      <c r="FH28" s="473" t="e">
        <f t="shared" si="21"/>
        <v>#DIV/0!</v>
      </c>
      <c r="FI28" s="367"/>
      <c r="FJ28" s="376" t="str">
        <f t="shared" si="22"/>
        <v>1982/1983</v>
      </c>
      <c r="FK28" s="377">
        <v>8.6</v>
      </c>
      <c r="FL28" s="619">
        <v>1.61</v>
      </c>
      <c r="FM28" s="377">
        <v>13.8</v>
      </c>
      <c r="FN28" s="377">
        <v>5.4</v>
      </c>
      <c r="FO28" s="377">
        <v>4.9000000000000002E-2</v>
      </c>
      <c r="FP28" s="377">
        <v>19.248999999999999</v>
      </c>
      <c r="FQ28" s="377">
        <v>12.875999999999999</v>
      </c>
      <c r="FR28" s="377">
        <v>0.8</v>
      </c>
      <c r="FS28" s="377">
        <v>13.676</v>
      </c>
      <c r="FT28" s="377">
        <v>0.57299999999999995</v>
      </c>
      <c r="FU28" s="377">
        <v>19.248999999999999</v>
      </c>
      <c r="FV28" s="377">
        <v>5</v>
      </c>
      <c r="FW28" s="378">
        <f t="shared" si="23"/>
        <v>0.35090181767141554</v>
      </c>
      <c r="FY28" s="376" t="str">
        <f t="shared" si="24"/>
        <v>1982/1983</v>
      </c>
      <c r="FZ28" s="377">
        <f t="shared" si="25"/>
        <v>127.35999999999999</v>
      </c>
      <c r="GA28" s="478">
        <f t="shared" si="26"/>
        <v>1.7673131281407035</v>
      </c>
      <c r="GB28" s="377">
        <f t="shared" si="28"/>
        <v>225.08499999999998</v>
      </c>
      <c r="GC28" s="377">
        <f t="shared" si="29"/>
        <v>43.621000000000024</v>
      </c>
      <c r="GD28" s="377">
        <f t="shared" si="30"/>
        <v>85.888000000000005</v>
      </c>
      <c r="GE28" s="377">
        <f t="shared" si="31"/>
        <v>354.81</v>
      </c>
      <c r="GF28" s="377">
        <f t="shared" si="32"/>
        <v>238.10900000000001</v>
      </c>
      <c r="GG28" s="377">
        <f t="shared" si="33"/>
        <v>63.570999999999998</v>
      </c>
      <c r="GH28" s="377">
        <f t="shared" si="34"/>
        <v>301.89600000000002</v>
      </c>
      <c r="GI28" s="377">
        <f t="shared" si="35"/>
        <v>3.6389999999999962</v>
      </c>
      <c r="GJ28" s="377">
        <f t="shared" si="36"/>
        <v>354.81</v>
      </c>
      <c r="GK28" s="377">
        <f t="shared" si="37"/>
        <v>49.275000000000006</v>
      </c>
      <c r="GL28" s="378">
        <f t="shared" si="27"/>
        <v>0.16127448573813147</v>
      </c>
    </row>
    <row r="29" spans="1:194" s="18" customFormat="1" ht="14.4" x14ac:dyDescent="0.3">
      <c r="A29" s="376" t="s">
        <v>359</v>
      </c>
      <c r="B29" s="377">
        <v>229.923</v>
      </c>
      <c r="C29" s="478">
        <v>2.11</v>
      </c>
      <c r="D29" s="377">
        <v>484.44499999999999</v>
      </c>
      <c r="E29" s="377">
        <v>130.131</v>
      </c>
      <c r="F29" s="377">
        <v>97.994</v>
      </c>
      <c r="G29" s="377">
        <v>712.56700000000001</v>
      </c>
      <c r="H29" s="377">
        <v>367.964</v>
      </c>
      <c r="I29" s="377">
        <v>96.998000000000005</v>
      </c>
      <c r="J29" s="377">
        <v>464.959</v>
      </c>
      <c r="K29" s="377">
        <v>101.794</v>
      </c>
      <c r="L29" s="377">
        <v>712.56700000000001</v>
      </c>
      <c r="M29" s="377">
        <v>145.81399999999999</v>
      </c>
      <c r="N29" s="378">
        <f t="shared" si="1"/>
        <v>0.25727962622165207</v>
      </c>
      <c r="O29" s="367"/>
      <c r="P29" s="364" t="str">
        <f t="shared" si="2"/>
        <v>1983/1984</v>
      </c>
      <c r="Q29" s="401">
        <v>24.847999999999999</v>
      </c>
      <c r="R29" s="401">
        <v>2.65</v>
      </c>
      <c r="S29" s="401">
        <v>65.856999999999999</v>
      </c>
      <c r="T29" s="401">
        <v>41.232999999999997</v>
      </c>
      <c r="U29" s="401">
        <v>0.105</v>
      </c>
      <c r="V29" s="401">
        <v>107.19499999999999</v>
      </c>
      <c r="W29" s="401">
        <v>20.21</v>
      </c>
      <c r="X29" s="401">
        <v>10.1</v>
      </c>
      <c r="Y29" s="401">
        <v>30.31</v>
      </c>
      <c r="Z29" s="401">
        <v>38.82</v>
      </c>
      <c r="AA29" s="401">
        <v>107.19499999999999</v>
      </c>
      <c r="AB29" s="401">
        <v>38.064999999999998</v>
      </c>
      <c r="AC29" s="365">
        <f t="shared" si="3"/>
        <v>0.55062924924056122</v>
      </c>
      <c r="AD29" s="367"/>
      <c r="AE29" s="376" t="str">
        <f t="shared" si="4"/>
        <v>1983/1984</v>
      </c>
      <c r="AF29" s="405">
        <v>12.930999999999999</v>
      </c>
      <c r="AG29" s="405">
        <v>1.7</v>
      </c>
      <c r="AH29" s="405">
        <v>22.015999999999998</v>
      </c>
      <c r="AI29" s="405">
        <v>2.2850000000000001</v>
      </c>
      <c r="AJ29" s="405">
        <v>0</v>
      </c>
      <c r="AK29" s="405">
        <v>24.300999999999998</v>
      </c>
      <c r="AL29" s="405">
        <v>1.885</v>
      </c>
      <c r="AM29" s="405">
        <v>1.258</v>
      </c>
      <c r="AN29" s="405">
        <v>3.1429999999999998</v>
      </c>
      <c r="AO29" s="405">
        <v>13.64</v>
      </c>
      <c r="AP29" s="405">
        <v>24.300999999999998</v>
      </c>
      <c r="AQ29" s="405">
        <v>7.5179999999999998</v>
      </c>
      <c r="AR29" s="378">
        <f t="shared" si="5"/>
        <v>0.44795328606327828</v>
      </c>
      <c r="AS29" s="367"/>
      <c r="AT29" s="385" t="str">
        <f t="shared" si="6"/>
        <v>1983/1984</v>
      </c>
      <c r="AU29" s="386">
        <v>13.696999999999999</v>
      </c>
      <c r="AV29" s="605">
        <v>1.93</v>
      </c>
      <c r="AW29" s="386">
        <v>26.465</v>
      </c>
      <c r="AX29" s="386">
        <v>9.9730000000000008</v>
      </c>
      <c r="AY29" s="386">
        <v>0</v>
      </c>
      <c r="AZ29" s="386">
        <v>36.438000000000002</v>
      </c>
      <c r="BA29" s="386">
        <v>3.2370000000000001</v>
      </c>
      <c r="BB29" s="386">
        <v>2.246</v>
      </c>
      <c r="BC29" s="386">
        <v>5.4829999999999997</v>
      </c>
      <c r="BD29" s="386">
        <v>21.765000000000001</v>
      </c>
      <c r="BE29" s="386">
        <v>36.438000000000002</v>
      </c>
      <c r="BF29" s="386">
        <v>9.19</v>
      </c>
      <c r="BG29" s="387">
        <f t="shared" si="7"/>
        <v>0.33727246036406339</v>
      </c>
      <c r="BH29" s="367"/>
      <c r="BI29" s="394" t="str">
        <f t="shared" si="8"/>
        <v>1983/1984</v>
      </c>
      <c r="BJ29" s="656">
        <v>0</v>
      </c>
      <c r="BK29" s="656">
        <v>0</v>
      </c>
      <c r="BL29" s="656">
        <v>0</v>
      </c>
      <c r="BM29" s="656">
        <v>0</v>
      </c>
      <c r="BN29" s="656">
        <v>0</v>
      </c>
      <c r="BO29" s="656">
        <v>0</v>
      </c>
      <c r="BP29" s="656">
        <v>0</v>
      </c>
      <c r="BQ29" s="656">
        <v>0</v>
      </c>
      <c r="BR29" s="656">
        <v>0</v>
      </c>
      <c r="BS29" s="656">
        <v>0</v>
      </c>
      <c r="BT29" s="656">
        <v>0</v>
      </c>
      <c r="BU29" s="656">
        <v>0</v>
      </c>
      <c r="BV29" s="395" t="e">
        <f t="shared" si="9"/>
        <v>#DIV/0!</v>
      </c>
      <c r="BW29" s="367"/>
      <c r="BX29" s="385" t="str">
        <f t="shared" si="10"/>
        <v>1983/1984</v>
      </c>
      <c r="BY29" s="953">
        <v>17.620999999999999</v>
      </c>
      <c r="BZ29" s="953">
        <v>4.03</v>
      </c>
      <c r="CA29" s="953">
        <v>71.028000000000006</v>
      </c>
      <c r="CB29" s="953">
        <v>13.308999999999999</v>
      </c>
      <c r="CC29" s="953">
        <v>4</v>
      </c>
      <c r="CD29" s="953">
        <v>88.337000000000003</v>
      </c>
      <c r="CE29" s="953">
        <v>38.328000000000003</v>
      </c>
      <c r="CF29" s="953">
        <v>24.677</v>
      </c>
      <c r="CG29" s="953">
        <v>63.005000000000003</v>
      </c>
      <c r="CH29" s="953">
        <v>15.5</v>
      </c>
      <c r="CI29" s="953">
        <v>88.337000000000003</v>
      </c>
      <c r="CJ29" s="953">
        <v>9.8320000000000007</v>
      </c>
      <c r="CK29" s="387">
        <f t="shared" si="11"/>
        <v>0.12524043054582512</v>
      </c>
      <c r="CL29" s="367"/>
      <c r="CM29" s="419" t="str">
        <f t="shared" si="12"/>
        <v>1983/1984</v>
      </c>
      <c r="CN29" s="424">
        <v>0</v>
      </c>
      <c r="CO29" s="425">
        <v>0</v>
      </c>
      <c r="CP29" s="424">
        <v>0</v>
      </c>
      <c r="CQ29" s="424">
        <v>0</v>
      </c>
      <c r="CR29" s="424">
        <v>0</v>
      </c>
      <c r="CS29" s="424">
        <v>0</v>
      </c>
      <c r="CT29" s="424">
        <v>0</v>
      </c>
      <c r="CU29" s="424">
        <v>0</v>
      </c>
      <c r="CV29" s="424">
        <v>0</v>
      </c>
      <c r="CW29" s="424">
        <v>0</v>
      </c>
      <c r="CX29" s="424">
        <v>0</v>
      </c>
      <c r="CY29" s="424">
        <v>0</v>
      </c>
      <c r="CZ29" s="420" t="e">
        <f t="shared" si="13"/>
        <v>#DIV/0!</v>
      </c>
      <c r="DA29" s="367"/>
      <c r="DB29" s="432" t="str">
        <f t="shared" si="14"/>
        <v>1983/1984</v>
      </c>
      <c r="DC29" s="433">
        <v>0</v>
      </c>
      <c r="DD29" s="434">
        <v>0</v>
      </c>
      <c r="DE29" s="433">
        <v>0</v>
      </c>
      <c r="DF29" s="433">
        <v>0</v>
      </c>
      <c r="DG29" s="433">
        <v>0</v>
      </c>
      <c r="DH29" s="433">
        <v>0</v>
      </c>
      <c r="DI29" s="433">
        <v>0</v>
      </c>
      <c r="DJ29" s="433">
        <v>0</v>
      </c>
      <c r="DK29" s="433">
        <v>0</v>
      </c>
      <c r="DL29" s="433">
        <v>0</v>
      </c>
      <c r="DM29" s="433">
        <v>0</v>
      </c>
      <c r="DN29" s="433">
        <v>0</v>
      </c>
      <c r="DO29" s="435" t="e">
        <f t="shared" si="15"/>
        <v>#DIV/0!</v>
      </c>
      <c r="DP29" s="367"/>
      <c r="DQ29" s="445" t="str">
        <f t="shared" si="16"/>
        <v>1983/1984</v>
      </c>
      <c r="DR29" s="446">
        <v>6.88</v>
      </c>
      <c r="DS29" s="447">
        <v>1.85</v>
      </c>
      <c r="DT29" s="446">
        <v>12.75</v>
      </c>
      <c r="DU29" s="446">
        <v>1.056</v>
      </c>
      <c r="DV29" s="446">
        <v>0</v>
      </c>
      <c r="DW29" s="446">
        <v>13.805999999999999</v>
      </c>
      <c r="DX29" s="446">
        <v>4.55</v>
      </c>
      <c r="DY29" s="446">
        <v>0.15</v>
      </c>
      <c r="DZ29" s="446">
        <v>4.7</v>
      </c>
      <c r="EA29" s="446">
        <v>7.8470000000000004</v>
      </c>
      <c r="EB29" s="446">
        <v>13.805999999999999</v>
      </c>
      <c r="EC29" s="446">
        <v>1.2589999999999999</v>
      </c>
      <c r="ED29" s="448">
        <f t="shared" si="17"/>
        <v>0.10034271140511675</v>
      </c>
      <c r="EE29" s="367"/>
      <c r="EF29" s="458" t="str">
        <f t="shared" si="18"/>
        <v>1983/1984</v>
      </c>
      <c r="EG29" s="459">
        <v>23.567</v>
      </c>
      <c r="EH29" s="615">
        <v>1.82</v>
      </c>
      <c r="EI29" s="459">
        <v>42.793999999999997</v>
      </c>
      <c r="EJ29" s="459">
        <v>8</v>
      </c>
      <c r="EK29" s="459">
        <v>3.27</v>
      </c>
      <c r="EL29" s="459">
        <v>54.064</v>
      </c>
      <c r="EM29" s="459">
        <v>40.429000000000002</v>
      </c>
      <c r="EN29" s="459">
        <v>1.6</v>
      </c>
      <c r="EO29" s="459">
        <v>42.029000000000003</v>
      </c>
      <c r="EP29" s="459">
        <v>3.5000000000000003E-2</v>
      </c>
      <c r="EQ29" s="459">
        <v>54.064</v>
      </c>
      <c r="ER29" s="459">
        <v>12</v>
      </c>
      <c r="ES29" s="938">
        <f t="shared" si="19"/>
        <v>0.28527957398250287</v>
      </c>
      <c r="ET29" s="367"/>
      <c r="EU29" s="470" t="str">
        <f t="shared" si="20"/>
        <v>1983/1984</v>
      </c>
      <c r="EV29" s="471">
        <v>0</v>
      </c>
      <c r="EW29" s="472">
        <v>0</v>
      </c>
      <c r="EX29" s="471">
        <v>0</v>
      </c>
      <c r="EY29" s="471">
        <v>0</v>
      </c>
      <c r="EZ29" s="471">
        <v>0</v>
      </c>
      <c r="FA29" s="471">
        <v>0</v>
      </c>
      <c r="FB29" s="471">
        <v>0</v>
      </c>
      <c r="FC29" s="471">
        <v>0</v>
      </c>
      <c r="FD29" s="471">
        <v>0</v>
      </c>
      <c r="FE29" s="471">
        <v>0</v>
      </c>
      <c r="FF29" s="471">
        <v>0</v>
      </c>
      <c r="FG29" s="471">
        <v>0</v>
      </c>
      <c r="FH29" s="473" t="e">
        <f t="shared" si="21"/>
        <v>#DIV/0!</v>
      </c>
      <c r="FI29" s="367"/>
      <c r="FJ29" s="376" t="str">
        <f t="shared" si="22"/>
        <v>1983/1984</v>
      </c>
      <c r="FK29" s="377">
        <v>8.6999999999999993</v>
      </c>
      <c r="FL29" s="619">
        <v>1.53</v>
      </c>
      <c r="FM29" s="377">
        <v>13.3</v>
      </c>
      <c r="FN29" s="377">
        <v>5</v>
      </c>
      <c r="FO29" s="377">
        <v>0.35</v>
      </c>
      <c r="FP29" s="377">
        <v>18.649999999999999</v>
      </c>
      <c r="FQ29" s="377">
        <v>13.05</v>
      </c>
      <c r="FR29" s="377">
        <v>0.7</v>
      </c>
      <c r="FS29" s="377">
        <v>13.75</v>
      </c>
      <c r="FT29" s="377">
        <v>0.6</v>
      </c>
      <c r="FU29" s="377">
        <v>18.649999999999999</v>
      </c>
      <c r="FV29" s="377">
        <v>4.3</v>
      </c>
      <c r="FW29" s="378">
        <f t="shared" si="23"/>
        <v>0.29965156794425085</v>
      </c>
      <c r="FY29" s="376" t="str">
        <f t="shared" si="24"/>
        <v>1983/1984</v>
      </c>
      <c r="FZ29" s="377">
        <f t="shared" si="25"/>
        <v>121.67899999999996</v>
      </c>
      <c r="GA29" s="478">
        <f t="shared" si="26"/>
        <v>1.8921506587003512</v>
      </c>
      <c r="GB29" s="377">
        <f t="shared" si="28"/>
        <v>230.23499999999996</v>
      </c>
      <c r="GC29" s="377">
        <f t="shared" si="29"/>
        <v>49.275000000000006</v>
      </c>
      <c r="GD29" s="377">
        <f t="shared" si="30"/>
        <v>90.269000000000005</v>
      </c>
      <c r="GE29" s="377">
        <f t="shared" si="31"/>
        <v>369.77600000000007</v>
      </c>
      <c r="GF29" s="377">
        <f t="shared" si="32"/>
        <v>246.27499999999992</v>
      </c>
      <c r="GG29" s="377">
        <f t="shared" si="33"/>
        <v>56.267000000000017</v>
      </c>
      <c r="GH29" s="377">
        <f t="shared" si="34"/>
        <v>302.53900000000004</v>
      </c>
      <c r="GI29" s="377">
        <f t="shared" si="35"/>
        <v>3.5869999999999949</v>
      </c>
      <c r="GJ29" s="377">
        <f t="shared" si="36"/>
        <v>369.77600000000007</v>
      </c>
      <c r="GK29" s="377">
        <f t="shared" si="37"/>
        <v>63.650000000000006</v>
      </c>
      <c r="GL29" s="378">
        <f t="shared" si="27"/>
        <v>0.2079209214506445</v>
      </c>
    </row>
    <row r="30" spans="1:194" s="18" customFormat="1" ht="14.4" x14ac:dyDescent="0.3">
      <c r="A30" s="376" t="s">
        <v>360</v>
      </c>
      <c r="B30" s="377">
        <v>231.66499999999999</v>
      </c>
      <c r="C30" s="478">
        <v>2.2000000000000002</v>
      </c>
      <c r="D30" s="377">
        <v>508.928</v>
      </c>
      <c r="E30" s="377">
        <v>145.81399999999999</v>
      </c>
      <c r="F30" s="377">
        <v>101.57299999999999</v>
      </c>
      <c r="G30" s="377">
        <v>756.31500000000005</v>
      </c>
      <c r="H30" s="377">
        <v>382.61700000000002</v>
      </c>
      <c r="I30" s="377">
        <v>101.533</v>
      </c>
      <c r="J30" s="377">
        <v>484.15</v>
      </c>
      <c r="K30" s="377">
        <v>103.646</v>
      </c>
      <c r="L30" s="377">
        <v>756.31500000000005</v>
      </c>
      <c r="M30" s="377">
        <v>168.51900000000001</v>
      </c>
      <c r="N30" s="378">
        <f t="shared" si="1"/>
        <v>0.28669640487516079</v>
      </c>
      <c r="O30" s="367"/>
      <c r="P30" s="364" t="str">
        <f t="shared" si="2"/>
        <v>1984/1985</v>
      </c>
      <c r="Q30" s="401">
        <v>27.085000000000001</v>
      </c>
      <c r="R30" s="401">
        <v>2.61</v>
      </c>
      <c r="S30" s="401">
        <v>70.617999999999995</v>
      </c>
      <c r="T30" s="401">
        <v>38.064999999999998</v>
      </c>
      <c r="U30" s="401">
        <v>0.25700000000000001</v>
      </c>
      <c r="V30" s="401">
        <v>108.94</v>
      </c>
      <c r="W30" s="401">
        <v>20.384</v>
      </c>
      <c r="X30" s="401">
        <v>11.082000000000001</v>
      </c>
      <c r="Y30" s="401">
        <v>31.466000000000001</v>
      </c>
      <c r="Z30" s="401">
        <v>38.685000000000002</v>
      </c>
      <c r="AA30" s="401">
        <v>108.94</v>
      </c>
      <c r="AB30" s="401">
        <v>38.789000000000001</v>
      </c>
      <c r="AC30" s="365">
        <f t="shared" si="3"/>
        <v>0.55293580989579616</v>
      </c>
      <c r="AD30" s="367"/>
      <c r="AE30" s="376" t="str">
        <f t="shared" si="4"/>
        <v>1984/1985</v>
      </c>
      <c r="AF30" s="405">
        <v>12.077999999999999</v>
      </c>
      <c r="AG30" s="405">
        <v>1.55</v>
      </c>
      <c r="AH30" s="405">
        <v>18.666</v>
      </c>
      <c r="AI30" s="405">
        <v>7.5179999999999998</v>
      </c>
      <c r="AJ30" s="405">
        <v>0</v>
      </c>
      <c r="AK30" s="405">
        <v>26.184000000000001</v>
      </c>
      <c r="AL30" s="405">
        <v>2.1680000000000001</v>
      </c>
      <c r="AM30" s="405">
        <v>1.4</v>
      </c>
      <c r="AN30" s="405">
        <v>3.5680000000000001</v>
      </c>
      <c r="AO30" s="405">
        <v>14.032</v>
      </c>
      <c r="AP30" s="405">
        <v>26.184000000000001</v>
      </c>
      <c r="AQ30" s="405">
        <v>8.5839999999999996</v>
      </c>
      <c r="AR30" s="378">
        <f t="shared" si="5"/>
        <v>0.48772727272727268</v>
      </c>
      <c r="AS30" s="367"/>
      <c r="AT30" s="385" t="str">
        <f t="shared" si="6"/>
        <v>1984/1985</v>
      </c>
      <c r="AU30" s="386">
        <v>13.157999999999999</v>
      </c>
      <c r="AV30" s="605">
        <v>1.61</v>
      </c>
      <c r="AW30" s="386">
        <v>21.187999999999999</v>
      </c>
      <c r="AX30" s="386">
        <v>9.19</v>
      </c>
      <c r="AY30" s="386">
        <v>2E-3</v>
      </c>
      <c r="AZ30" s="386">
        <v>30.38</v>
      </c>
      <c r="BA30" s="386">
        <v>3.2570000000000001</v>
      </c>
      <c r="BB30" s="386">
        <v>1.982</v>
      </c>
      <c r="BC30" s="386">
        <v>5.2389999999999999</v>
      </c>
      <c r="BD30" s="386">
        <v>17.542999999999999</v>
      </c>
      <c r="BE30" s="386">
        <v>30.38</v>
      </c>
      <c r="BF30" s="386">
        <v>7.5979999999999999</v>
      </c>
      <c r="BG30" s="387">
        <f t="shared" si="7"/>
        <v>0.33350891054341147</v>
      </c>
      <c r="BH30" s="367"/>
      <c r="BI30" s="394" t="str">
        <f t="shared" si="8"/>
        <v>1984/1985</v>
      </c>
      <c r="BJ30" s="656">
        <v>0</v>
      </c>
      <c r="BK30" s="656">
        <v>0</v>
      </c>
      <c r="BL30" s="656">
        <v>0</v>
      </c>
      <c r="BM30" s="656">
        <v>0</v>
      </c>
      <c r="BN30" s="656">
        <v>0</v>
      </c>
      <c r="BO30" s="656">
        <v>0</v>
      </c>
      <c r="BP30" s="656">
        <v>0</v>
      </c>
      <c r="BQ30" s="656">
        <v>0</v>
      </c>
      <c r="BR30" s="656">
        <v>0</v>
      </c>
      <c r="BS30" s="656">
        <v>0</v>
      </c>
      <c r="BT30" s="656">
        <v>0</v>
      </c>
      <c r="BU30" s="656">
        <v>0</v>
      </c>
      <c r="BV30" s="395" t="e">
        <f t="shared" si="9"/>
        <v>#DIV/0!</v>
      </c>
      <c r="BW30" s="367"/>
      <c r="BX30" s="385" t="str">
        <f t="shared" si="10"/>
        <v>1984/1985</v>
      </c>
      <c r="BY30" s="953">
        <v>17.748000000000001</v>
      </c>
      <c r="BZ30" s="953">
        <v>5.12</v>
      </c>
      <c r="CA30" s="953">
        <v>90.792000000000002</v>
      </c>
      <c r="CB30" s="953">
        <v>9.8320000000000007</v>
      </c>
      <c r="CC30" s="953">
        <v>3</v>
      </c>
      <c r="CD30" s="953">
        <v>103.624</v>
      </c>
      <c r="CE30" s="953">
        <v>39.92</v>
      </c>
      <c r="CF30" s="953">
        <v>27.329000000000001</v>
      </c>
      <c r="CG30" s="953">
        <v>67.248999999999995</v>
      </c>
      <c r="CH30" s="953">
        <v>18.5</v>
      </c>
      <c r="CI30" s="953">
        <v>103.624</v>
      </c>
      <c r="CJ30" s="953">
        <v>17.875</v>
      </c>
      <c r="CK30" s="387">
        <f t="shared" si="11"/>
        <v>0.20845724148386571</v>
      </c>
      <c r="CL30" s="367"/>
      <c r="CM30" s="419" t="str">
        <f t="shared" si="12"/>
        <v>1984/1985</v>
      </c>
      <c r="CN30" s="424">
        <v>0</v>
      </c>
      <c r="CO30" s="425">
        <v>0</v>
      </c>
      <c r="CP30" s="424">
        <v>0</v>
      </c>
      <c r="CQ30" s="424">
        <v>0</v>
      </c>
      <c r="CR30" s="424">
        <v>0</v>
      </c>
      <c r="CS30" s="424">
        <v>0</v>
      </c>
      <c r="CT30" s="424">
        <v>0</v>
      </c>
      <c r="CU30" s="424">
        <v>0</v>
      </c>
      <c r="CV30" s="424">
        <v>0</v>
      </c>
      <c r="CW30" s="424">
        <v>0</v>
      </c>
      <c r="CX30" s="424">
        <v>0</v>
      </c>
      <c r="CY30" s="424">
        <v>0</v>
      </c>
      <c r="CZ30" s="420" t="e">
        <f t="shared" si="13"/>
        <v>#DIV/0!</v>
      </c>
      <c r="DA30" s="367"/>
      <c r="DB30" s="432" t="str">
        <f t="shared" si="14"/>
        <v>1984/1985</v>
      </c>
      <c r="DC30" s="433">
        <v>0</v>
      </c>
      <c r="DD30" s="434">
        <v>0</v>
      </c>
      <c r="DE30" s="433">
        <v>0</v>
      </c>
      <c r="DF30" s="433">
        <v>0</v>
      </c>
      <c r="DG30" s="433">
        <v>0</v>
      </c>
      <c r="DH30" s="433">
        <v>0</v>
      </c>
      <c r="DI30" s="433">
        <v>0</v>
      </c>
      <c r="DJ30" s="433">
        <v>0</v>
      </c>
      <c r="DK30" s="433">
        <v>0</v>
      </c>
      <c r="DL30" s="433">
        <v>0</v>
      </c>
      <c r="DM30" s="433">
        <v>0</v>
      </c>
      <c r="DN30" s="433">
        <v>0</v>
      </c>
      <c r="DO30" s="435" t="e">
        <f t="shared" si="15"/>
        <v>#DIV/0!</v>
      </c>
      <c r="DP30" s="367"/>
      <c r="DQ30" s="445" t="str">
        <f t="shared" si="16"/>
        <v>1984/1985</v>
      </c>
      <c r="DR30" s="446">
        <v>5.95</v>
      </c>
      <c r="DS30" s="447">
        <v>2.2200000000000002</v>
      </c>
      <c r="DT30" s="446">
        <v>13.2</v>
      </c>
      <c r="DU30" s="446">
        <v>1.2589999999999999</v>
      </c>
      <c r="DV30" s="446">
        <v>0</v>
      </c>
      <c r="DW30" s="446">
        <v>14.459</v>
      </c>
      <c r="DX30" s="446">
        <v>4.5250000000000004</v>
      </c>
      <c r="DY30" s="446">
        <v>7.4999999999999997E-2</v>
      </c>
      <c r="DZ30" s="446">
        <v>4.5999999999999996</v>
      </c>
      <c r="EA30" s="446">
        <v>9.4079999999999995</v>
      </c>
      <c r="EB30" s="446">
        <v>14.459</v>
      </c>
      <c r="EC30" s="446">
        <v>0.45100000000000001</v>
      </c>
      <c r="ED30" s="448">
        <f t="shared" si="17"/>
        <v>3.2195888063963451E-2</v>
      </c>
      <c r="EE30" s="367"/>
      <c r="EF30" s="458" t="str">
        <f t="shared" si="18"/>
        <v>1984/1985</v>
      </c>
      <c r="EG30" s="459">
        <v>24.672000000000001</v>
      </c>
      <c r="EH30" s="615">
        <v>1.84</v>
      </c>
      <c r="EI30" s="459">
        <v>45.475999999999999</v>
      </c>
      <c r="EJ30" s="459">
        <v>12</v>
      </c>
      <c r="EK30" s="459">
        <v>0.7</v>
      </c>
      <c r="EL30" s="459">
        <v>58.176000000000002</v>
      </c>
      <c r="EM30" s="459">
        <v>41.375999999999998</v>
      </c>
      <c r="EN30" s="459">
        <v>1.7</v>
      </c>
      <c r="EO30" s="459">
        <v>43.076000000000001</v>
      </c>
      <c r="EP30" s="459">
        <v>0.1</v>
      </c>
      <c r="EQ30" s="459">
        <v>58.176000000000002</v>
      </c>
      <c r="ER30" s="459">
        <v>15</v>
      </c>
      <c r="ES30" s="938">
        <f t="shared" si="19"/>
        <v>0.34741523068371316</v>
      </c>
      <c r="ET30" s="367"/>
      <c r="EU30" s="470" t="str">
        <f t="shared" si="20"/>
        <v>1984/1985</v>
      </c>
      <c r="EV30" s="471">
        <v>0</v>
      </c>
      <c r="EW30" s="472">
        <v>0</v>
      </c>
      <c r="EX30" s="471">
        <v>0</v>
      </c>
      <c r="EY30" s="471">
        <v>0</v>
      </c>
      <c r="EZ30" s="471">
        <v>0</v>
      </c>
      <c r="FA30" s="471">
        <v>0</v>
      </c>
      <c r="FB30" s="471">
        <v>0</v>
      </c>
      <c r="FC30" s="471">
        <v>0</v>
      </c>
      <c r="FD30" s="471">
        <v>0</v>
      </c>
      <c r="FE30" s="471">
        <v>0</v>
      </c>
      <c r="FF30" s="471">
        <v>0</v>
      </c>
      <c r="FG30" s="471">
        <v>0</v>
      </c>
      <c r="FH30" s="473" t="e">
        <f t="shared" si="21"/>
        <v>#DIV/0!</v>
      </c>
      <c r="FI30" s="367"/>
      <c r="FJ30" s="376" t="str">
        <f t="shared" si="22"/>
        <v>1984/1985</v>
      </c>
      <c r="FK30" s="377">
        <v>8.6</v>
      </c>
      <c r="FL30" s="619">
        <v>1.55</v>
      </c>
      <c r="FM30" s="377">
        <v>13.3</v>
      </c>
      <c r="FN30" s="377">
        <v>4.3</v>
      </c>
      <c r="FO30" s="377">
        <v>1.048</v>
      </c>
      <c r="FP30" s="377">
        <v>18.648</v>
      </c>
      <c r="FQ30" s="377">
        <v>13.131</v>
      </c>
      <c r="FR30" s="377">
        <v>0.5</v>
      </c>
      <c r="FS30" s="377">
        <v>13.631</v>
      </c>
      <c r="FT30" s="377">
        <v>0.51700000000000002</v>
      </c>
      <c r="FU30" s="377">
        <v>18.648</v>
      </c>
      <c r="FV30" s="377">
        <v>4.5</v>
      </c>
      <c r="FW30" s="378">
        <f t="shared" si="23"/>
        <v>0.31806615776081426</v>
      </c>
      <c r="FY30" s="376" t="str">
        <f t="shared" si="24"/>
        <v>1984/1985</v>
      </c>
      <c r="FZ30" s="377">
        <f t="shared" si="25"/>
        <v>122.37400000000002</v>
      </c>
      <c r="GA30" s="478">
        <f t="shared" si="26"/>
        <v>1.9259646656969613</v>
      </c>
      <c r="GB30" s="377">
        <f t="shared" si="28"/>
        <v>235.68799999999999</v>
      </c>
      <c r="GC30" s="377">
        <f t="shared" si="29"/>
        <v>63.650000000000006</v>
      </c>
      <c r="GD30" s="377">
        <f t="shared" si="30"/>
        <v>96.565999999999988</v>
      </c>
      <c r="GE30" s="377">
        <f t="shared" si="31"/>
        <v>395.904</v>
      </c>
      <c r="GF30" s="377">
        <f t="shared" si="32"/>
        <v>257.85599999999999</v>
      </c>
      <c r="GG30" s="377">
        <f t="shared" si="33"/>
        <v>57.464999999999982</v>
      </c>
      <c r="GH30" s="377">
        <f t="shared" si="34"/>
        <v>315.32100000000003</v>
      </c>
      <c r="GI30" s="377">
        <f t="shared" si="35"/>
        <v>4.8610000000000033</v>
      </c>
      <c r="GJ30" s="377">
        <f t="shared" si="36"/>
        <v>395.904</v>
      </c>
      <c r="GK30" s="377">
        <f t="shared" si="37"/>
        <v>75.722000000000023</v>
      </c>
      <c r="GL30" s="378">
        <f t="shared" si="27"/>
        <v>0.23649674247771585</v>
      </c>
    </row>
    <row r="31" spans="1:194" s="18" customFormat="1" ht="14.4" x14ac:dyDescent="0.3">
      <c r="A31" s="376" t="s">
        <v>361</v>
      </c>
      <c r="B31" s="377">
        <v>229.82499999999999</v>
      </c>
      <c r="C31" s="478">
        <v>2.15</v>
      </c>
      <c r="D31" s="377">
        <v>494.83699999999999</v>
      </c>
      <c r="E31" s="377">
        <v>168.51900000000001</v>
      </c>
      <c r="F31" s="377">
        <v>80.504999999999995</v>
      </c>
      <c r="G31" s="377">
        <v>743.86099999999999</v>
      </c>
      <c r="H31" s="377">
        <v>384.01499999999999</v>
      </c>
      <c r="I31" s="377">
        <v>98.754999999999995</v>
      </c>
      <c r="J31" s="377">
        <v>482.77</v>
      </c>
      <c r="K31" s="377">
        <v>82.451999999999998</v>
      </c>
      <c r="L31" s="377">
        <v>743.86099999999999</v>
      </c>
      <c r="M31" s="377">
        <v>178.63900000000001</v>
      </c>
      <c r="N31" s="378">
        <f t="shared" si="1"/>
        <v>0.31605103835307191</v>
      </c>
      <c r="O31" s="367"/>
      <c r="P31" s="364" t="str">
        <f t="shared" si="2"/>
        <v>1985/1986</v>
      </c>
      <c r="Q31" s="401">
        <v>26.184999999999999</v>
      </c>
      <c r="R31" s="401">
        <v>2.52</v>
      </c>
      <c r="S31" s="401">
        <v>65.974000000000004</v>
      </c>
      <c r="T31" s="401">
        <v>38.789000000000001</v>
      </c>
      <c r="U31" s="401">
        <v>0.443</v>
      </c>
      <c r="V31" s="401">
        <v>105.206</v>
      </c>
      <c r="W31" s="401">
        <v>20.884</v>
      </c>
      <c r="X31" s="401">
        <v>7.7350000000000003</v>
      </c>
      <c r="Y31" s="401">
        <v>28.619</v>
      </c>
      <c r="Z31" s="401">
        <v>24.742000000000001</v>
      </c>
      <c r="AA31" s="401">
        <v>105.206</v>
      </c>
      <c r="AB31" s="401">
        <v>51.844999999999999</v>
      </c>
      <c r="AC31" s="365">
        <f t="shared" si="3"/>
        <v>0.971589737823504</v>
      </c>
      <c r="AD31" s="367"/>
      <c r="AE31" s="376" t="str">
        <f t="shared" si="4"/>
        <v>1985/1986</v>
      </c>
      <c r="AF31" s="405">
        <v>11.736000000000001</v>
      </c>
      <c r="AG31" s="405">
        <v>1.38</v>
      </c>
      <c r="AH31" s="405">
        <v>16.167000000000002</v>
      </c>
      <c r="AI31" s="405">
        <v>8.5839999999999996</v>
      </c>
      <c r="AJ31" s="405">
        <v>0</v>
      </c>
      <c r="AK31" s="405">
        <v>24.751000000000001</v>
      </c>
      <c r="AL31" s="405">
        <v>1.514</v>
      </c>
      <c r="AM31" s="405">
        <v>1.35</v>
      </c>
      <c r="AN31" s="405">
        <v>2.8639999999999999</v>
      </c>
      <c r="AO31" s="405">
        <v>16.021999999999998</v>
      </c>
      <c r="AP31" s="405">
        <v>24.751000000000001</v>
      </c>
      <c r="AQ31" s="405">
        <v>5.8650000000000002</v>
      </c>
      <c r="AR31" s="378">
        <f t="shared" si="5"/>
        <v>0.31054749549931171</v>
      </c>
      <c r="AS31" s="367"/>
      <c r="AT31" s="385" t="str">
        <f t="shared" si="6"/>
        <v>1985/1986</v>
      </c>
      <c r="AU31" s="386">
        <v>13.728999999999999</v>
      </c>
      <c r="AV31" s="605">
        <v>1.77</v>
      </c>
      <c r="AW31" s="386">
        <v>24.251999999999999</v>
      </c>
      <c r="AX31" s="386">
        <v>7.5979999999999999</v>
      </c>
      <c r="AY31" s="386">
        <v>1.4E-2</v>
      </c>
      <c r="AZ31" s="386">
        <v>31.864000000000001</v>
      </c>
      <c r="BA31" s="386">
        <v>3.5379999999999998</v>
      </c>
      <c r="BB31" s="386">
        <v>2.06</v>
      </c>
      <c r="BC31" s="386">
        <v>5.5979999999999999</v>
      </c>
      <c r="BD31" s="386">
        <v>17.696999999999999</v>
      </c>
      <c r="BE31" s="386">
        <v>31.864000000000001</v>
      </c>
      <c r="BF31" s="386">
        <v>8.5690000000000008</v>
      </c>
      <c r="BG31" s="387">
        <f t="shared" si="7"/>
        <v>0.36784717750590262</v>
      </c>
      <c r="BH31" s="367"/>
      <c r="BI31" s="394" t="str">
        <f t="shared" si="8"/>
        <v>1985/1986</v>
      </c>
      <c r="BJ31" s="656">
        <v>0</v>
      </c>
      <c r="BK31" s="656">
        <v>0</v>
      </c>
      <c r="BL31" s="656">
        <v>0</v>
      </c>
      <c r="BM31" s="656">
        <v>0</v>
      </c>
      <c r="BN31" s="656">
        <v>0</v>
      </c>
      <c r="BO31" s="656">
        <v>0</v>
      </c>
      <c r="BP31" s="656">
        <v>0</v>
      </c>
      <c r="BQ31" s="656">
        <v>0</v>
      </c>
      <c r="BR31" s="656">
        <v>0</v>
      </c>
      <c r="BS31" s="656">
        <v>0</v>
      </c>
      <c r="BT31" s="656">
        <v>0</v>
      </c>
      <c r="BU31" s="656">
        <v>0</v>
      </c>
      <c r="BV31" s="395" t="e">
        <f t="shared" si="9"/>
        <v>#DIV/0!</v>
      </c>
      <c r="BW31" s="367"/>
      <c r="BX31" s="385" t="str">
        <f t="shared" si="10"/>
        <v>1985/1986</v>
      </c>
      <c r="BY31" s="953">
        <v>16.783000000000001</v>
      </c>
      <c r="BZ31" s="953">
        <v>4.71</v>
      </c>
      <c r="CA31" s="953">
        <v>78.959000000000003</v>
      </c>
      <c r="CB31" s="953">
        <v>17.875</v>
      </c>
      <c r="CC31" s="953">
        <v>2.8</v>
      </c>
      <c r="CD31" s="953">
        <v>99.634</v>
      </c>
      <c r="CE31" s="953">
        <v>38.692999999999998</v>
      </c>
      <c r="CF31" s="953">
        <v>27.29</v>
      </c>
      <c r="CG31" s="953">
        <v>65.983000000000004</v>
      </c>
      <c r="CH31" s="953">
        <v>15.6</v>
      </c>
      <c r="CI31" s="953">
        <v>99.634</v>
      </c>
      <c r="CJ31" s="953">
        <v>18.050999999999998</v>
      </c>
      <c r="CK31" s="387">
        <f t="shared" si="11"/>
        <v>0.22125933098807349</v>
      </c>
      <c r="CL31" s="367"/>
      <c r="CM31" s="419" t="str">
        <f t="shared" si="12"/>
        <v>1985/1986</v>
      </c>
      <c r="CN31" s="424">
        <v>0</v>
      </c>
      <c r="CO31" s="425">
        <v>0</v>
      </c>
      <c r="CP31" s="424">
        <v>0</v>
      </c>
      <c r="CQ31" s="424">
        <v>0</v>
      </c>
      <c r="CR31" s="424">
        <v>0</v>
      </c>
      <c r="CS31" s="424">
        <v>0</v>
      </c>
      <c r="CT31" s="424">
        <v>0</v>
      </c>
      <c r="CU31" s="424">
        <v>0</v>
      </c>
      <c r="CV31" s="424">
        <v>0</v>
      </c>
      <c r="CW31" s="424">
        <v>0</v>
      </c>
      <c r="CX31" s="424">
        <v>0</v>
      </c>
      <c r="CY31" s="424">
        <v>0</v>
      </c>
      <c r="CZ31" s="420" t="e">
        <f t="shared" si="13"/>
        <v>#DIV/0!</v>
      </c>
      <c r="DA31" s="367"/>
      <c r="DB31" s="432" t="str">
        <f t="shared" si="14"/>
        <v>1985/1986</v>
      </c>
      <c r="DC31" s="433">
        <v>0</v>
      </c>
      <c r="DD31" s="434">
        <v>0</v>
      </c>
      <c r="DE31" s="433">
        <v>0</v>
      </c>
      <c r="DF31" s="433">
        <v>0</v>
      </c>
      <c r="DG31" s="433">
        <v>0</v>
      </c>
      <c r="DH31" s="433">
        <v>0</v>
      </c>
      <c r="DI31" s="433">
        <v>0</v>
      </c>
      <c r="DJ31" s="433">
        <v>0</v>
      </c>
      <c r="DK31" s="433">
        <v>0</v>
      </c>
      <c r="DL31" s="433">
        <v>0</v>
      </c>
      <c r="DM31" s="433">
        <v>0</v>
      </c>
      <c r="DN31" s="433">
        <v>0</v>
      </c>
      <c r="DO31" s="435" t="e">
        <f t="shared" si="15"/>
        <v>#DIV/0!</v>
      </c>
      <c r="DP31" s="367"/>
      <c r="DQ31" s="445" t="str">
        <f t="shared" si="16"/>
        <v>1985/1986</v>
      </c>
      <c r="DR31" s="446">
        <v>5.27</v>
      </c>
      <c r="DS31" s="447">
        <v>1.61</v>
      </c>
      <c r="DT31" s="446">
        <v>8.5</v>
      </c>
      <c r="DU31" s="446">
        <v>0.45100000000000001</v>
      </c>
      <c r="DV31" s="446">
        <v>0</v>
      </c>
      <c r="DW31" s="446">
        <v>8.9510000000000005</v>
      </c>
      <c r="DX31" s="446">
        <v>4.3250000000000002</v>
      </c>
      <c r="DY31" s="446">
        <v>7.4999999999999997E-2</v>
      </c>
      <c r="DZ31" s="446">
        <v>4.4000000000000004</v>
      </c>
      <c r="EA31" s="446">
        <v>4.3</v>
      </c>
      <c r="EB31" s="446">
        <v>8.9510000000000005</v>
      </c>
      <c r="EC31" s="446">
        <v>0.251</v>
      </c>
      <c r="ED31" s="448">
        <f t="shared" si="17"/>
        <v>2.8850574712643681E-2</v>
      </c>
      <c r="EE31" s="367"/>
      <c r="EF31" s="458" t="str">
        <f t="shared" si="18"/>
        <v>1985/1986</v>
      </c>
      <c r="EG31" s="459">
        <v>23.564</v>
      </c>
      <c r="EH31" s="615">
        <v>1.87</v>
      </c>
      <c r="EI31" s="459">
        <v>44.069000000000003</v>
      </c>
      <c r="EJ31" s="459">
        <v>15</v>
      </c>
      <c r="EK31" s="459">
        <v>0.05</v>
      </c>
      <c r="EL31" s="459">
        <v>59.119</v>
      </c>
      <c r="EM31" s="459">
        <v>41.918999999999997</v>
      </c>
      <c r="EN31" s="459">
        <v>1.8</v>
      </c>
      <c r="EO31" s="459">
        <v>43.719000000000001</v>
      </c>
      <c r="EP31" s="459">
        <v>0.4</v>
      </c>
      <c r="EQ31" s="459">
        <v>59.119</v>
      </c>
      <c r="ER31" s="459">
        <v>15</v>
      </c>
      <c r="ES31" s="938">
        <f t="shared" si="19"/>
        <v>0.33998957365307464</v>
      </c>
      <c r="ET31" s="367"/>
      <c r="EU31" s="470" t="str">
        <f t="shared" si="20"/>
        <v>1985/1986</v>
      </c>
      <c r="EV31" s="471">
        <v>0</v>
      </c>
      <c r="EW31" s="472">
        <v>0</v>
      </c>
      <c r="EX31" s="471">
        <v>0</v>
      </c>
      <c r="EY31" s="471">
        <v>0</v>
      </c>
      <c r="EZ31" s="471">
        <v>0</v>
      </c>
      <c r="FA31" s="471">
        <v>0</v>
      </c>
      <c r="FB31" s="471">
        <v>0</v>
      </c>
      <c r="FC31" s="471">
        <v>0</v>
      </c>
      <c r="FD31" s="471">
        <v>0</v>
      </c>
      <c r="FE31" s="471">
        <v>0</v>
      </c>
      <c r="FF31" s="471">
        <v>0</v>
      </c>
      <c r="FG31" s="471">
        <v>0</v>
      </c>
      <c r="FH31" s="473" t="e">
        <f t="shared" si="21"/>
        <v>#DIV/0!</v>
      </c>
      <c r="FI31" s="367"/>
      <c r="FJ31" s="376" t="str">
        <f t="shared" si="22"/>
        <v>1985/1986</v>
      </c>
      <c r="FK31" s="377">
        <v>8.6</v>
      </c>
      <c r="FL31" s="619">
        <v>1.48</v>
      </c>
      <c r="FM31" s="377">
        <v>12.7</v>
      </c>
      <c r="FN31" s="377">
        <v>4.5</v>
      </c>
      <c r="FO31" s="377">
        <v>0.98</v>
      </c>
      <c r="FP31" s="377">
        <v>18.18</v>
      </c>
      <c r="FQ31" s="377">
        <v>13.268000000000001</v>
      </c>
      <c r="FR31" s="377">
        <v>0.5</v>
      </c>
      <c r="FS31" s="377">
        <v>13.768000000000001</v>
      </c>
      <c r="FT31" s="377">
        <v>0.112</v>
      </c>
      <c r="FU31" s="377">
        <v>18.18</v>
      </c>
      <c r="FV31" s="377">
        <v>4.3</v>
      </c>
      <c r="FW31" s="378">
        <f t="shared" si="23"/>
        <v>0.30979827089337175</v>
      </c>
      <c r="FY31" s="376" t="str">
        <f t="shared" si="24"/>
        <v>1985/1986</v>
      </c>
      <c r="FZ31" s="377">
        <f t="shared" si="25"/>
        <v>123.958</v>
      </c>
      <c r="GA31" s="478">
        <f t="shared" si="26"/>
        <v>1.9701511802384679</v>
      </c>
      <c r="GB31" s="377">
        <f t="shared" si="28"/>
        <v>244.21600000000001</v>
      </c>
      <c r="GC31" s="377">
        <f t="shared" si="29"/>
        <v>75.722000000000023</v>
      </c>
      <c r="GD31" s="377">
        <f t="shared" si="30"/>
        <v>76.218000000000004</v>
      </c>
      <c r="GE31" s="377">
        <f t="shared" si="31"/>
        <v>396.15599999999989</v>
      </c>
      <c r="GF31" s="377">
        <f t="shared" si="32"/>
        <v>259.87400000000002</v>
      </c>
      <c r="GG31" s="377">
        <f t="shared" si="33"/>
        <v>57.945</v>
      </c>
      <c r="GH31" s="377">
        <f t="shared" si="34"/>
        <v>317.81899999999996</v>
      </c>
      <c r="GI31" s="377">
        <f t="shared" si="35"/>
        <v>3.5789999999999966</v>
      </c>
      <c r="GJ31" s="377">
        <f t="shared" si="36"/>
        <v>396.15599999999989</v>
      </c>
      <c r="GK31" s="377">
        <f t="shared" si="37"/>
        <v>74.75800000000001</v>
      </c>
      <c r="GL31" s="378">
        <f t="shared" si="27"/>
        <v>0.23260256753308986</v>
      </c>
    </row>
    <row r="32" spans="1:194" s="772" customFormat="1" ht="14.4" x14ac:dyDescent="0.3">
      <c r="A32" s="374" t="s">
        <v>362</v>
      </c>
      <c r="B32" s="525">
        <v>227.89500000000001</v>
      </c>
      <c r="C32" s="526">
        <v>2.2999999999999998</v>
      </c>
      <c r="D32" s="525">
        <v>524.08199999999999</v>
      </c>
      <c r="E32" s="525">
        <v>178.63900000000001</v>
      </c>
      <c r="F32" s="525">
        <v>86.488</v>
      </c>
      <c r="G32" s="525">
        <v>789.20899999999995</v>
      </c>
      <c r="H32" s="525">
        <v>393.83800000000002</v>
      </c>
      <c r="I32" s="525">
        <v>114.907</v>
      </c>
      <c r="J32" s="525">
        <v>508.745</v>
      </c>
      <c r="K32" s="525">
        <v>89.274000000000001</v>
      </c>
      <c r="L32" s="525">
        <v>789.20899999999995</v>
      </c>
      <c r="M32" s="525">
        <v>191.19</v>
      </c>
      <c r="N32" s="527">
        <f t="shared" si="1"/>
        <v>0.31970556119454396</v>
      </c>
      <c r="O32" s="528"/>
      <c r="P32" s="361" t="str">
        <f t="shared" si="2"/>
        <v>1986/1987</v>
      </c>
      <c r="Q32" s="529">
        <v>24.56</v>
      </c>
      <c r="R32" s="529">
        <v>2.3199999999999998</v>
      </c>
      <c r="S32" s="529">
        <v>56.896000000000001</v>
      </c>
      <c r="T32" s="529">
        <v>51.844999999999999</v>
      </c>
      <c r="U32" s="529">
        <v>0.57799999999999996</v>
      </c>
      <c r="V32" s="529">
        <v>109.319</v>
      </c>
      <c r="W32" s="529">
        <v>21.669</v>
      </c>
      <c r="X32" s="529">
        <v>10.917999999999999</v>
      </c>
      <c r="Y32" s="529">
        <v>32.587000000000003</v>
      </c>
      <c r="Z32" s="529">
        <v>27.175000000000001</v>
      </c>
      <c r="AA32" s="529">
        <v>109.319</v>
      </c>
      <c r="AB32" s="529">
        <v>49.557000000000002</v>
      </c>
      <c r="AC32" s="530">
        <f t="shared" si="3"/>
        <v>0.82923931595328138</v>
      </c>
      <c r="AD32" s="528"/>
      <c r="AE32" s="376" t="str">
        <f t="shared" si="4"/>
        <v>1986/1987</v>
      </c>
      <c r="AF32" s="531">
        <v>11.135</v>
      </c>
      <c r="AG32" s="531">
        <v>1.45</v>
      </c>
      <c r="AH32" s="531">
        <v>16.119</v>
      </c>
      <c r="AI32" s="531">
        <v>5.8650000000000002</v>
      </c>
      <c r="AJ32" s="531">
        <v>7.0000000000000001E-3</v>
      </c>
      <c r="AK32" s="531">
        <v>21.991</v>
      </c>
      <c r="AL32" s="531">
        <v>1.157</v>
      </c>
      <c r="AM32" s="531">
        <v>1.5</v>
      </c>
      <c r="AN32" s="531">
        <v>2.657</v>
      </c>
      <c r="AO32" s="531">
        <v>15.561999999999999</v>
      </c>
      <c r="AP32" s="531">
        <v>21.991</v>
      </c>
      <c r="AQ32" s="531">
        <v>3.7719999999999998</v>
      </c>
      <c r="AR32" s="527">
        <f t="shared" si="5"/>
        <v>0.20703661013227947</v>
      </c>
      <c r="AS32" s="528"/>
      <c r="AT32" s="385" t="str">
        <f t="shared" si="6"/>
        <v>1986/1987</v>
      </c>
      <c r="AU32" s="534">
        <v>14.228999999999999</v>
      </c>
      <c r="AV32" s="606">
        <v>2.2000000000000002</v>
      </c>
      <c r="AW32" s="534">
        <v>31.359000000000002</v>
      </c>
      <c r="AX32" s="534">
        <v>8.5690000000000008</v>
      </c>
      <c r="AY32" s="534">
        <v>3.7999999999999999E-2</v>
      </c>
      <c r="AZ32" s="534">
        <v>39.966000000000001</v>
      </c>
      <c r="BA32" s="534">
        <v>3.6139999999999999</v>
      </c>
      <c r="BB32" s="534">
        <v>2.8380000000000001</v>
      </c>
      <c r="BC32" s="534">
        <v>6.452</v>
      </c>
      <c r="BD32" s="534">
        <v>20.783000000000001</v>
      </c>
      <c r="BE32" s="534">
        <v>39.966000000000001</v>
      </c>
      <c r="BF32" s="534">
        <v>12.731</v>
      </c>
      <c r="BG32" s="532">
        <f t="shared" si="7"/>
        <v>0.46744997246190562</v>
      </c>
      <c r="BH32" s="528"/>
      <c r="BI32" s="394" t="str">
        <f t="shared" si="8"/>
        <v>1986/1987</v>
      </c>
      <c r="BJ32" s="656">
        <v>0</v>
      </c>
      <c r="BK32" s="656">
        <v>0</v>
      </c>
      <c r="BL32" s="656">
        <v>0</v>
      </c>
      <c r="BM32" s="656">
        <v>0</v>
      </c>
      <c r="BN32" s="656">
        <v>0</v>
      </c>
      <c r="BO32" s="656">
        <v>0</v>
      </c>
      <c r="BP32" s="656">
        <v>0</v>
      </c>
      <c r="BQ32" s="656">
        <v>0</v>
      </c>
      <c r="BR32" s="656">
        <v>0</v>
      </c>
      <c r="BS32" s="656">
        <v>0</v>
      </c>
      <c r="BT32" s="656">
        <v>0</v>
      </c>
      <c r="BU32" s="656">
        <v>0</v>
      </c>
      <c r="BV32" s="533" t="e">
        <f t="shared" si="9"/>
        <v>#DIV/0!</v>
      </c>
      <c r="BW32" s="528"/>
      <c r="BX32" s="385" t="str">
        <f t="shared" si="10"/>
        <v>1986/1987</v>
      </c>
      <c r="BY32" s="953">
        <v>17.274000000000001</v>
      </c>
      <c r="BZ32" s="953">
        <v>4.63</v>
      </c>
      <c r="CA32" s="953">
        <v>79.902000000000001</v>
      </c>
      <c r="CB32" s="953">
        <v>18.050999999999998</v>
      </c>
      <c r="CC32" s="953">
        <v>2.4</v>
      </c>
      <c r="CD32" s="953">
        <v>100.35299999999999</v>
      </c>
      <c r="CE32" s="953">
        <v>38.945999999999998</v>
      </c>
      <c r="CF32" s="953">
        <v>26.018999999999998</v>
      </c>
      <c r="CG32" s="953">
        <v>64.965000000000003</v>
      </c>
      <c r="CH32" s="953">
        <v>16.408000000000001</v>
      </c>
      <c r="CI32" s="953">
        <v>100.35299999999999</v>
      </c>
      <c r="CJ32" s="953">
        <v>18.98</v>
      </c>
      <c r="CK32" s="532">
        <f t="shared" si="11"/>
        <v>0.23324690007742124</v>
      </c>
      <c r="CL32" s="528"/>
      <c r="CM32" s="419" t="str">
        <f t="shared" si="12"/>
        <v>1986/1987</v>
      </c>
      <c r="CN32" s="535">
        <v>0</v>
      </c>
      <c r="CO32" s="536">
        <v>0</v>
      </c>
      <c r="CP32" s="535">
        <v>0</v>
      </c>
      <c r="CQ32" s="535">
        <v>0</v>
      </c>
      <c r="CR32" s="535">
        <v>0</v>
      </c>
      <c r="CS32" s="535">
        <v>0</v>
      </c>
      <c r="CT32" s="535">
        <v>0</v>
      </c>
      <c r="CU32" s="535">
        <v>0</v>
      </c>
      <c r="CV32" s="535">
        <v>0</v>
      </c>
      <c r="CW32" s="535">
        <v>0</v>
      </c>
      <c r="CX32" s="535">
        <v>0</v>
      </c>
      <c r="CY32" s="535">
        <v>0</v>
      </c>
      <c r="CZ32" s="537" t="e">
        <f t="shared" si="13"/>
        <v>#DIV/0!</v>
      </c>
      <c r="DA32" s="528"/>
      <c r="DB32" s="432" t="str">
        <f t="shared" si="14"/>
        <v>1986/1987</v>
      </c>
      <c r="DC32" s="538">
        <v>0</v>
      </c>
      <c r="DD32" s="539">
        <v>0</v>
      </c>
      <c r="DE32" s="538">
        <v>0</v>
      </c>
      <c r="DF32" s="538">
        <v>0</v>
      </c>
      <c r="DG32" s="538">
        <v>0</v>
      </c>
      <c r="DH32" s="538">
        <v>0</v>
      </c>
      <c r="DI32" s="538">
        <v>0</v>
      </c>
      <c r="DJ32" s="538">
        <v>0</v>
      </c>
      <c r="DK32" s="538">
        <v>0</v>
      </c>
      <c r="DL32" s="538">
        <v>0</v>
      </c>
      <c r="DM32" s="538">
        <v>0</v>
      </c>
      <c r="DN32" s="538">
        <v>0</v>
      </c>
      <c r="DO32" s="540" t="e">
        <f t="shared" si="15"/>
        <v>#DIV/0!</v>
      </c>
      <c r="DP32" s="528"/>
      <c r="DQ32" s="445" t="str">
        <f t="shared" si="16"/>
        <v>1986/1987</v>
      </c>
      <c r="DR32" s="541">
        <v>4.9820000000000002</v>
      </c>
      <c r="DS32" s="542">
        <v>1.79</v>
      </c>
      <c r="DT32" s="541">
        <v>8.93</v>
      </c>
      <c r="DU32" s="541">
        <v>0.251</v>
      </c>
      <c r="DV32" s="541">
        <v>1.2999999999999999E-2</v>
      </c>
      <c r="DW32" s="541">
        <v>9.1940000000000008</v>
      </c>
      <c r="DX32" s="541">
        <v>4.5389999999999997</v>
      </c>
      <c r="DY32" s="541">
        <v>0</v>
      </c>
      <c r="DZ32" s="541">
        <v>4.5389999999999997</v>
      </c>
      <c r="EA32" s="541">
        <v>4.4349999999999996</v>
      </c>
      <c r="EB32" s="541">
        <v>9.1940000000000008</v>
      </c>
      <c r="EC32" s="541">
        <v>0.22</v>
      </c>
      <c r="ED32" s="543">
        <f t="shared" si="17"/>
        <v>2.4515266324938712E-2</v>
      </c>
      <c r="EE32" s="528"/>
      <c r="EF32" s="458" t="str">
        <f t="shared" si="18"/>
        <v>1986/1987</v>
      </c>
      <c r="EG32" s="544">
        <v>22.997</v>
      </c>
      <c r="EH32" s="616">
        <v>2.0499999999999998</v>
      </c>
      <c r="EI32" s="544">
        <v>47.052</v>
      </c>
      <c r="EJ32" s="544">
        <v>15</v>
      </c>
      <c r="EK32" s="544">
        <v>1.4999999999999999E-2</v>
      </c>
      <c r="EL32" s="544">
        <v>62.067</v>
      </c>
      <c r="EM32" s="544">
        <v>43.667000000000002</v>
      </c>
      <c r="EN32" s="544">
        <v>1.9</v>
      </c>
      <c r="EO32" s="544">
        <v>45.567</v>
      </c>
      <c r="EP32" s="544">
        <v>0.5</v>
      </c>
      <c r="EQ32" s="544">
        <v>62.067</v>
      </c>
      <c r="ER32" s="544">
        <v>16</v>
      </c>
      <c r="ES32" s="939">
        <f t="shared" si="19"/>
        <v>0.34732020752382398</v>
      </c>
      <c r="ET32" s="528"/>
      <c r="EU32" s="470" t="str">
        <f t="shared" si="20"/>
        <v>1986/1987</v>
      </c>
      <c r="EV32" s="545">
        <v>0</v>
      </c>
      <c r="EW32" s="546">
        <v>0</v>
      </c>
      <c r="EX32" s="545">
        <v>0</v>
      </c>
      <c r="EY32" s="545">
        <v>0</v>
      </c>
      <c r="EZ32" s="545">
        <v>0</v>
      </c>
      <c r="FA32" s="545">
        <v>0</v>
      </c>
      <c r="FB32" s="545">
        <v>0</v>
      </c>
      <c r="FC32" s="545">
        <v>0</v>
      </c>
      <c r="FD32" s="545">
        <v>0</v>
      </c>
      <c r="FE32" s="545">
        <v>0</v>
      </c>
      <c r="FF32" s="545">
        <v>0</v>
      </c>
      <c r="FG32" s="545">
        <v>0</v>
      </c>
      <c r="FH32" s="547" t="e">
        <f t="shared" si="21"/>
        <v>#DIV/0!</v>
      </c>
      <c r="FI32" s="528"/>
      <c r="FJ32" s="376" t="str">
        <f t="shared" si="22"/>
        <v>1986/1987</v>
      </c>
      <c r="FK32" s="525">
        <v>8.6999999999999993</v>
      </c>
      <c r="FL32" s="620">
        <v>1.61</v>
      </c>
      <c r="FM32" s="525">
        <v>14</v>
      </c>
      <c r="FN32" s="525">
        <v>4.3</v>
      </c>
      <c r="FO32" s="525">
        <v>0.5</v>
      </c>
      <c r="FP32" s="525">
        <v>18.8</v>
      </c>
      <c r="FQ32" s="525">
        <v>13.548</v>
      </c>
      <c r="FR32" s="525">
        <v>0.5</v>
      </c>
      <c r="FS32" s="525">
        <v>14.048</v>
      </c>
      <c r="FT32" s="525">
        <v>5.1999999999999998E-2</v>
      </c>
      <c r="FU32" s="525">
        <v>18.8</v>
      </c>
      <c r="FV32" s="525">
        <v>4.7</v>
      </c>
      <c r="FW32" s="378">
        <f t="shared" si="23"/>
        <v>0.33333333333333337</v>
      </c>
      <c r="FY32" s="376" t="str">
        <f t="shared" si="24"/>
        <v>1986/1987</v>
      </c>
      <c r="FZ32" s="525">
        <f t="shared" si="25"/>
        <v>124.01800000000001</v>
      </c>
      <c r="GA32" s="526">
        <f t="shared" si="26"/>
        <v>2.1756841748778402</v>
      </c>
      <c r="GB32" s="525">
        <f t="shared" si="28"/>
        <v>269.82400000000001</v>
      </c>
      <c r="GC32" s="525">
        <f t="shared" si="29"/>
        <v>74.75800000000001</v>
      </c>
      <c r="GD32" s="525">
        <f t="shared" si="30"/>
        <v>82.936999999999983</v>
      </c>
      <c r="GE32" s="525">
        <f t="shared" si="31"/>
        <v>427.51900000000001</v>
      </c>
      <c r="GF32" s="525">
        <f t="shared" si="32"/>
        <v>266.69800000000009</v>
      </c>
      <c r="GG32" s="525">
        <f t="shared" si="33"/>
        <v>71.231999999999999</v>
      </c>
      <c r="GH32" s="525">
        <f t="shared" si="34"/>
        <v>337.93000000000006</v>
      </c>
      <c r="GI32" s="525">
        <f t="shared" si="35"/>
        <v>4.3590000000000044</v>
      </c>
      <c r="GJ32" s="525">
        <f t="shared" si="36"/>
        <v>427.51900000000001</v>
      </c>
      <c r="GK32" s="525">
        <f t="shared" si="37"/>
        <v>85.22999999999999</v>
      </c>
      <c r="GL32" s="378">
        <f t="shared" si="27"/>
        <v>0.24900011393880603</v>
      </c>
    </row>
    <row r="33" spans="1:194" s="18" customFormat="1" ht="14.4" x14ac:dyDescent="0.3">
      <c r="A33" s="376" t="s">
        <v>363</v>
      </c>
      <c r="B33" s="377">
        <v>220.08699999999999</v>
      </c>
      <c r="C33" s="478">
        <v>2.27</v>
      </c>
      <c r="D33" s="377">
        <v>498.71</v>
      </c>
      <c r="E33" s="377">
        <v>191.19</v>
      </c>
      <c r="F33" s="377">
        <v>112.247</v>
      </c>
      <c r="G33" s="377">
        <v>802.14700000000005</v>
      </c>
      <c r="H33" s="377">
        <v>416.20800000000003</v>
      </c>
      <c r="I33" s="377">
        <v>115.241</v>
      </c>
      <c r="J33" s="377">
        <v>531.44899999999996</v>
      </c>
      <c r="K33" s="377">
        <v>111.565</v>
      </c>
      <c r="L33" s="377">
        <v>802.14700000000005</v>
      </c>
      <c r="M33" s="377">
        <v>159.13300000000001</v>
      </c>
      <c r="N33" s="378">
        <f t="shared" si="1"/>
        <v>0.24747983714195965</v>
      </c>
      <c r="O33" s="368"/>
      <c r="P33" s="364" t="str">
        <f t="shared" si="2"/>
        <v>1987/1988</v>
      </c>
      <c r="Q33" s="401">
        <v>22.64</v>
      </c>
      <c r="R33" s="401">
        <v>2.5299999999999998</v>
      </c>
      <c r="S33" s="401">
        <v>57.362000000000002</v>
      </c>
      <c r="T33" s="401">
        <v>49.557000000000002</v>
      </c>
      <c r="U33" s="401">
        <v>0.438</v>
      </c>
      <c r="V33" s="401">
        <v>107.357</v>
      </c>
      <c r="W33" s="401">
        <v>21.928999999999998</v>
      </c>
      <c r="X33" s="401">
        <v>7.8979999999999997</v>
      </c>
      <c r="Y33" s="401">
        <v>29.827000000000002</v>
      </c>
      <c r="Z33" s="401">
        <v>43.215000000000003</v>
      </c>
      <c r="AA33" s="401">
        <v>107.357</v>
      </c>
      <c r="AB33" s="401">
        <v>34.314999999999998</v>
      </c>
      <c r="AC33" s="365">
        <f t="shared" si="3"/>
        <v>0.46979819829687025</v>
      </c>
      <c r="AD33" s="368"/>
      <c r="AE33" s="376" t="str">
        <f t="shared" si="4"/>
        <v>1987/1988</v>
      </c>
      <c r="AF33" s="405">
        <v>9.0630000000000006</v>
      </c>
      <c r="AG33" s="405">
        <v>1.37</v>
      </c>
      <c r="AH33" s="405">
        <v>12.369</v>
      </c>
      <c r="AI33" s="405">
        <v>3.7719999999999998</v>
      </c>
      <c r="AJ33" s="405">
        <v>1.0999999999999999E-2</v>
      </c>
      <c r="AK33" s="405">
        <v>16.152000000000001</v>
      </c>
      <c r="AL33" s="405">
        <v>1.6870000000000001</v>
      </c>
      <c r="AM33" s="405">
        <v>1.865</v>
      </c>
      <c r="AN33" s="405">
        <v>3.552</v>
      </c>
      <c r="AO33" s="405">
        <v>9.85</v>
      </c>
      <c r="AP33" s="405">
        <v>16.152000000000001</v>
      </c>
      <c r="AQ33" s="405">
        <v>2.75</v>
      </c>
      <c r="AR33" s="378">
        <f t="shared" si="5"/>
        <v>0.2051932547380988</v>
      </c>
      <c r="AS33" s="368"/>
      <c r="AT33" s="385" t="str">
        <f t="shared" si="6"/>
        <v>1987/1988</v>
      </c>
      <c r="AU33" s="386">
        <v>13.458</v>
      </c>
      <c r="AV33" s="605">
        <v>1.93</v>
      </c>
      <c r="AW33" s="386">
        <v>25.945</v>
      </c>
      <c r="AX33" s="386">
        <v>12.731</v>
      </c>
      <c r="AY33" s="386">
        <v>3.4000000000000002E-2</v>
      </c>
      <c r="AZ33" s="386">
        <v>38.71</v>
      </c>
      <c r="BA33" s="386">
        <v>3.4489999999999998</v>
      </c>
      <c r="BB33" s="386">
        <v>4.4379999999999997</v>
      </c>
      <c r="BC33" s="386">
        <v>7.8869999999999996</v>
      </c>
      <c r="BD33" s="386">
        <v>23.518000000000001</v>
      </c>
      <c r="BE33" s="386">
        <v>38.71</v>
      </c>
      <c r="BF33" s="386">
        <v>7.3049999999999997</v>
      </c>
      <c r="BG33" s="387">
        <f t="shared" si="7"/>
        <v>0.23260627288648303</v>
      </c>
      <c r="BH33" s="368"/>
      <c r="BI33" s="394" t="str">
        <f t="shared" si="8"/>
        <v>1987/1988</v>
      </c>
      <c r="BJ33" s="656">
        <v>0</v>
      </c>
      <c r="BK33" s="656">
        <v>0</v>
      </c>
      <c r="BL33" s="656">
        <v>0</v>
      </c>
      <c r="BM33" s="656">
        <v>0</v>
      </c>
      <c r="BN33" s="656">
        <v>0</v>
      </c>
      <c r="BO33" s="656">
        <v>0</v>
      </c>
      <c r="BP33" s="656">
        <v>0</v>
      </c>
      <c r="BQ33" s="656">
        <v>0</v>
      </c>
      <c r="BR33" s="656">
        <v>0</v>
      </c>
      <c r="BS33" s="656">
        <v>0</v>
      </c>
      <c r="BT33" s="656">
        <v>0</v>
      </c>
      <c r="BU33" s="656">
        <v>0</v>
      </c>
      <c r="BV33" s="395" t="e">
        <f t="shared" si="9"/>
        <v>#DIV/0!</v>
      </c>
      <c r="BW33" s="368"/>
      <c r="BX33" s="385" t="str">
        <f t="shared" si="10"/>
        <v>1987/1988</v>
      </c>
      <c r="BY33" s="953">
        <v>17.414000000000001</v>
      </c>
      <c r="BZ33" s="953">
        <v>4.5199999999999996</v>
      </c>
      <c r="CA33" s="953">
        <v>78.775999999999996</v>
      </c>
      <c r="CB33" s="953">
        <v>18.98</v>
      </c>
      <c r="CC33" s="953">
        <v>2.2000000000000002</v>
      </c>
      <c r="CD33" s="953">
        <v>99.956000000000003</v>
      </c>
      <c r="CE33" s="953">
        <v>39.83</v>
      </c>
      <c r="CF33" s="953">
        <v>27.335000000000001</v>
      </c>
      <c r="CG33" s="953">
        <v>67.165000000000006</v>
      </c>
      <c r="CH33" s="953">
        <v>15.34</v>
      </c>
      <c r="CI33" s="953">
        <v>99.956000000000003</v>
      </c>
      <c r="CJ33" s="953">
        <v>17.451000000000001</v>
      </c>
      <c r="CK33" s="387">
        <f t="shared" si="11"/>
        <v>0.21151445366947455</v>
      </c>
      <c r="CL33" s="368"/>
      <c r="CM33" s="419" t="str">
        <f t="shared" si="12"/>
        <v>1987/1988</v>
      </c>
      <c r="CN33" s="424">
        <v>23.974</v>
      </c>
      <c r="CO33" s="609">
        <v>1.54</v>
      </c>
      <c r="CP33" s="424">
        <v>36.868000000000002</v>
      </c>
      <c r="CQ33" s="424">
        <v>14.5</v>
      </c>
      <c r="CR33" s="424">
        <v>14.9</v>
      </c>
      <c r="CS33" s="424">
        <v>66.268000000000001</v>
      </c>
      <c r="CT33" s="424">
        <v>24.4</v>
      </c>
      <c r="CU33" s="424">
        <v>26.581</v>
      </c>
      <c r="CV33" s="424">
        <v>50.981000000000002</v>
      </c>
      <c r="CW33" s="424">
        <v>0.8</v>
      </c>
      <c r="CX33" s="424">
        <v>66.268000000000001</v>
      </c>
      <c r="CY33" s="424">
        <v>14.487</v>
      </c>
      <c r="CZ33" s="420">
        <f t="shared" si="13"/>
        <v>0.27977443463818774</v>
      </c>
      <c r="DA33" s="368"/>
      <c r="DB33" s="432" t="str">
        <f t="shared" si="14"/>
        <v>1987/1988</v>
      </c>
      <c r="DC33" s="433">
        <v>15.311</v>
      </c>
      <c r="DD33" s="612">
        <v>1.05</v>
      </c>
      <c r="DE33" s="433">
        <v>16.108000000000001</v>
      </c>
      <c r="DF33" s="433">
        <v>1.5</v>
      </c>
      <c r="DG33" s="433">
        <v>0.1</v>
      </c>
      <c r="DH33" s="433">
        <v>17.707999999999998</v>
      </c>
      <c r="DI33" s="433">
        <v>4.3499999999999996</v>
      </c>
      <c r="DJ33" s="433">
        <v>4.7889999999999997</v>
      </c>
      <c r="DK33" s="433">
        <v>9.1389999999999993</v>
      </c>
      <c r="DL33" s="433">
        <v>6.85</v>
      </c>
      <c r="DM33" s="433">
        <v>17.707999999999998</v>
      </c>
      <c r="DN33" s="433">
        <v>1.7190000000000001</v>
      </c>
      <c r="DO33" s="435">
        <f t="shared" si="15"/>
        <v>0.10751141409719184</v>
      </c>
      <c r="DP33" s="368"/>
      <c r="DQ33" s="445" t="str">
        <f t="shared" si="16"/>
        <v>1987/1988</v>
      </c>
      <c r="DR33" s="446">
        <v>4.7889999999999997</v>
      </c>
      <c r="DS33" s="447">
        <v>1.88</v>
      </c>
      <c r="DT33" s="446">
        <v>9</v>
      </c>
      <c r="DU33" s="446">
        <v>0.22</v>
      </c>
      <c r="DV33" s="446">
        <v>0</v>
      </c>
      <c r="DW33" s="446">
        <v>9.2200000000000006</v>
      </c>
      <c r="DX33" s="446">
        <v>4.4000000000000004</v>
      </c>
      <c r="DY33" s="446">
        <v>0.1</v>
      </c>
      <c r="DZ33" s="446">
        <v>4.5</v>
      </c>
      <c r="EA33" s="446">
        <v>3.7050000000000001</v>
      </c>
      <c r="EB33" s="446">
        <v>9.2200000000000006</v>
      </c>
      <c r="EC33" s="446">
        <v>1.0149999999999999</v>
      </c>
      <c r="ED33" s="448">
        <f t="shared" si="17"/>
        <v>0.12370505789152954</v>
      </c>
      <c r="EE33" s="368"/>
      <c r="EF33" s="458" t="str">
        <f t="shared" si="18"/>
        <v>1987/1988</v>
      </c>
      <c r="EG33" s="459">
        <v>23.131</v>
      </c>
      <c r="EH33" s="615">
        <v>1.92</v>
      </c>
      <c r="EI33" s="459">
        <v>44.323</v>
      </c>
      <c r="EJ33" s="459">
        <v>16</v>
      </c>
      <c r="EK33" s="459">
        <v>0.01</v>
      </c>
      <c r="EL33" s="459">
        <v>60.332999999999998</v>
      </c>
      <c r="EM33" s="459">
        <v>54.692</v>
      </c>
      <c r="EN33" s="459">
        <v>1.8</v>
      </c>
      <c r="EO33" s="459">
        <v>56.491999999999997</v>
      </c>
      <c r="EP33" s="459">
        <v>0.5</v>
      </c>
      <c r="EQ33" s="459">
        <v>60.332999999999998</v>
      </c>
      <c r="ER33" s="459">
        <v>3.3410000000000002</v>
      </c>
      <c r="ES33" s="938">
        <f t="shared" si="19"/>
        <v>5.8622262773722636E-2</v>
      </c>
      <c r="ET33" s="368"/>
      <c r="EU33" s="470" t="str">
        <f t="shared" si="20"/>
        <v>1987/1988</v>
      </c>
      <c r="EV33" s="471">
        <v>5.359</v>
      </c>
      <c r="EW33" s="472">
        <v>3.67</v>
      </c>
      <c r="EX33" s="471">
        <v>19.655000000000001</v>
      </c>
      <c r="EY33" s="471">
        <v>5.7</v>
      </c>
      <c r="EZ33" s="471">
        <v>3.3</v>
      </c>
      <c r="FA33" s="471">
        <v>28.655000000000001</v>
      </c>
      <c r="FB33" s="471">
        <v>10.45</v>
      </c>
      <c r="FC33" s="471">
        <v>10.879</v>
      </c>
      <c r="FD33" s="471">
        <v>21.329000000000001</v>
      </c>
      <c r="FE33" s="471">
        <v>1.675</v>
      </c>
      <c r="FF33" s="471">
        <v>28.655000000000001</v>
      </c>
      <c r="FG33" s="471">
        <v>5.6509999999999998</v>
      </c>
      <c r="FH33" s="473">
        <f t="shared" si="21"/>
        <v>0.24565292992523038</v>
      </c>
      <c r="FI33" s="368"/>
      <c r="FJ33" s="376" t="str">
        <f t="shared" si="22"/>
        <v>1987/1988</v>
      </c>
      <c r="FK33" s="377">
        <v>8.6999999999999993</v>
      </c>
      <c r="FL33" s="619">
        <v>1.49</v>
      </c>
      <c r="FM33" s="377">
        <v>13</v>
      </c>
      <c r="FN33" s="377">
        <v>4.7</v>
      </c>
      <c r="FO33" s="377">
        <v>0.16</v>
      </c>
      <c r="FP33" s="377">
        <v>17.86</v>
      </c>
      <c r="FQ33" s="377">
        <v>13.627000000000001</v>
      </c>
      <c r="FR33" s="377">
        <v>0.4</v>
      </c>
      <c r="FS33" s="377">
        <v>14.026999999999999</v>
      </c>
      <c r="FT33" s="377">
        <v>0.93300000000000005</v>
      </c>
      <c r="FU33" s="377">
        <v>17.86</v>
      </c>
      <c r="FV33" s="377">
        <v>2.9</v>
      </c>
      <c r="FW33" s="378">
        <f t="shared" si="23"/>
        <v>0.19385026737967914</v>
      </c>
      <c r="FY33" s="376" t="str">
        <f t="shared" si="24"/>
        <v>1987/1988</v>
      </c>
      <c r="FZ33" s="377">
        <f t="shared" si="25"/>
        <v>76.248000000000005</v>
      </c>
      <c r="GA33" s="478">
        <f t="shared" si="26"/>
        <v>2.4302801384954349</v>
      </c>
      <c r="GB33" s="377">
        <f t="shared" si="28"/>
        <v>185.30399999999992</v>
      </c>
      <c r="GC33" s="377">
        <f t="shared" si="29"/>
        <v>63.529999999999987</v>
      </c>
      <c r="GD33" s="377">
        <f t="shared" si="30"/>
        <v>91.093999999999994</v>
      </c>
      <c r="GE33" s="377">
        <f t="shared" si="31"/>
        <v>339.928</v>
      </c>
      <c r="GF33" s="377">
        <f t="shared" si="32"/>
        <v>237.39400000000006</v>
      </c>
      <c r="GG33" s="377">
        <f t="shared" si="33"/>
        <v>29.156000000000013</v>
      </c>
      <c r="GH33" s="377">
        <f t="shared" si="34"/>
        <v>266.5499999999999</v>
      </c>
      <c r="GI33" s="377">
        <f t="shared" si="35"/>
        <v>5.1789999999999923</v>
      </c>
      <c r="GJ33" s="377">
        <f t="shared" si="36"/>
        <v>339.928</v>
      </c>
      <c r="GK33" s="377">
        <f t="shared" si="37"/>
        <v>68.199000000000026</v>
      </c>
      <c r="GL33" s="378">
        <f t="shared" si="27"/>
        <v>0.25098167659690374</v>
      </c>
    </row>
    <row r="34" spans="1:194" s="18" customFormat="1" ht="14.4" x14ac:dyDescent="0.3">
      <c r="A34" s="376" t="s">
        <v>364</v>
      </c>
      <c r="B34" s="377">
        <v>217.87799999999999</v>
      </c>
      <c r="C34" s="478">
        <v>2.27</v>
      </c>
      <c r="D34" s="377">
        <v>495.28199999999998</v>
      </c>
      <c r="E34" s="377">
        <v>159.13300000000001</v>
      </c>
      <c r="F34" s="377">
        <v>102.384</v>
      </c>
      <c r="G34" s="377">
        <v>756.79899999999998</v>
      </c>
      <c r="H34" s="377">
        <v>411.26499999999999</v>
      </c>
      <c r="I34" s="377">
        <v>105.271</v>
      </c>
      <c r="J34" s="377">
        <v>516.53599999999994</v>
      </c>
      <c r="K34" s="377">
        <v>105.151</v>
      </c>
      <c r="L34" s="377">
        <v>756.79899999999998</v>
      </c>
      <c r="M34" s="377">
        <v>135.11199999999999</v>
      </c>
      <c r="N34" s="378">
        <f t="shared" si="1"/>
        <v>0.21733122938070124</v>
      </c>
      <c r="O34" s="368"/>
      <c r="P34" s="364" t="str">
        <f t="shared" si="2"/>
        <v>1988/1989</v>
      </c>
      <c r="Q34" s="401">
        <v>21.524999999999999</v>
      </c>
      <c r="R34" s="401">
        <v>2.29</v>
      </c>
      <c r="S34" s="401">
        <v>49.32</v>
      </c>
      <c r="T34" s="401">
        <v>34.314999999999998</v>
      </c>
      <c r="U34" s="401">
        <v>0.61699999999999999</v>
      </c>
      <c r="V34" s="401">
        <v>84.251999999999995</v>
      </c>
      <c r="W34" s="401">
        <v>22.556000000000001</v>
      </c>
      <c r="X34" s="401">
        <v>4.0949999999999998</v>
      </c>
      <c r="Y34" s="401">
        <v>26.651</v>
      </c>
      <c r="Z34" s="401">
        <v>38.506</v>
      </c>
      <c r="AA34" s="401">
        <v>84.251999999999995</v>
      </c>
      <c r="AB34" s="401">
        <v>19.094999999999999</v>
      </c>
      <c r="AC34" s="365">
        <f t="shared" si="3"/>
        <v>0.29306137483309547</v>
      </c>
      <c r="AD34" s="368"/>
      <c r="AE34" s="376" t="str">
        <f t="shared" si="4"/>
        <v>1988/1989</v>
      </c>
      <c r="AF34" s="405">
        <v>8.9030000000000005</v>
      </c>
      <c r="AG34" s="405">
        <v>1.58</v>
      </c>
      <c r="AH34" s="405">
        <v>14.06</v>
      </c>
      <c r="AI34" s="405">
        <v>2.75</v>
      </c>
      <c r="AJ34" s="405">
        <v>1.4E-2</v>
      </c>
      <c r="AK34" s="405">
        <v>16.824000000000002</v>
      </c>
      <c r="AL34" s="405">
        <v>1.9790000000000001</v>
      </c>
      <c r="AM34" s="405">
        <v>0.95</v>
      </c>
      <c r="AN34" s="405">
        <v>2.9289999999999998</v>
      </c>
      <c r="AO34" s="405">
        <v>11.295</v>
      </c>
      <c r="AP34" s="405">
        <v>16.824000000000002</v>
      </c>
      <c r="AQ34" s="405">
        <v>2.6</v>
      </c>
      <c r="AR34" s="378">
        <f t="shared" si="5"/>
        <v>0.18278965129358832</v>
      </c>
      <c r="AS34" s="368"/>
      <c r="AT34" s="385" t="str">
        <f t="shared" si="6"/>
        <v>1988/1989</v>
      </c>
      <c r="AU34" s="386">
        <v>12.944000000000001</v>
      </c>
      <c r="AV34" s="605">
        <v>1.23</v>
      </c>
      <c r="AW34" s="386">
        <v>15.913</v>
      </c>
      <c r="AX34" s="386">
        <v>7.3049999999999997</v>
      </c>
      <c r="AY34" s="386">
        <v>4.5999999999999999E-2</v>
      </c>
      <c r="AZ34" s="386">
        <v>23.263999999999999</v>
      </c>
      <c r="BA34" s="386">
        <v>3.5430000000000001</v>
      </c>
      <c r="BB34" s="386">
        <v>2.2599999999999998</v>
      </c>
      <c r="BC34" s="386">
        <v>5.8029999999999999</v>
      </c>
      <c r="BD34" s="386">
        <v>12.429</v>
      </c>
      <c r="BE34" s="386">
        <v>23.263999999999999</v>
      </c>
      <c r="BF34" s="386">
        <v>5.032</v>
      </c>
      <c r="BG34" s="387">
        <f t="shared" si="7"/>
        <v>0.27599824484422991</v>
      </c>
      <c r="BH34" s="368"/>
      <c r="BI34" s="394" t="str">
        <f t="shared" si="8"/>
        <v>1988/1989</v>
      </c>
      <c r="BJ34" s="656">
        <v>0</v>
      </c>
      <c r="BK34" s="656">
        <v>0</v>
      </c>
      <c r="BL34" s="656">
        <v>0</v>
      </c>
      <c r="BM34" s="656">
        <v>0</v>
      </c>
      <c r="BN34" s="656">
        <v>0</v>
      </c>
      <c r="BO34" s="656">
        <v>0</v>
      </c>
      <c r="BP34" s="656">
        <v>0</v>
      </c>
      <c r="BQ34" s="656">
        <v>0</v>
      </c>
      <c r="BR34" s="656">
        <v>0</v>
      </c>
      <c r="BS34" s="656">
        <v>0</v>
      </c>
      <c r="BT34" s="656">
        <v>0</v>
      </c>
      <c r="BU34" s="656">
        <v>0</v>
      </c>
      <c r="BV34" s="395" t="e">
        <f t="shared" si="9"/>
        <v>#DIV/0!</v>
      </c>
      <c r="BW34" s="368"/>
      <c r="BX34" s="385" t="str">
        <f t="shared" si="10"/>
        <v>1988/1989</v>
      </c>
      <c r="BY34" s="953">
        <v>16.914999999999999</v>
      </c>
      <c r="BZ34" s="953">
        <v>4.82</v>
      </c>
      <c r="CA34" s="953">
        <v>81.516000000000005</v>
      </c>
      <c r="CB34" s="953">
        <v>17.451000000000001</v>
      </c>
      <c r="CC34" s="953">
        <v>2.5110000000000001</v>
      </c>
      <c r="CD34" s="953">
        <v>101.47799999999999</v>
      </c>
      <c r="CE34" s="953">
        <v>40.866</v>
      </c>
      <c r="CF34" s="953">
        <v>25.581</v>
      </c>
      <c r="CG34" s="953">
        <v>66.447000000000003</v>
      </c>
      <c r="CH34" s="953">
        <v>21.748000000000001</v>
      </c>
      <c r="CI34" s="953">
        <v>101.47799999999999</v>
      </c>
      <c r="CJ34" s="953">
        <v>13.282999999999999</v>
      </c>
      <c r="CK34" s="387">
        <f t="shared" si="11"/>
        <v>0.15060944497987414</v>
      </c>
      <c r="CL34" s="368"/>
      <c r="CM34" s="419" t="str">
        <f t="shared" si="12"/>
        <v>1988/1989</v>
      </c>
      <c r="CN34" s="424">
        <v>24.574999999999999</v>
      </c>
      <c r="CO34" s="609">
        <v>1.62</v>
      </c>
      <c r="CP34" s="424">
        <v>39.863999999999997</v>
      </c>
      <c r="CQ34" s="424">
        <v>14.487</v>
      </c>
      <c r="CR34" s="424">
        <v>9.86</v>
      </c>
      <c r="CS34" s="424">
        <v>64.210999999999999</v>
      </c>
      <c r="CT34" s="424">
        <v>24.05</v>
      </c>
      <c r="CU34" s="424">
        <v>24.79</v>
      </c>
      <c r="CV34" s="424">
        <v>48.84</v>
      </c>
      <c r="CW34" s="424">
        <v>0.97</v>
      </c>
      <c r="CX34" s="424">
        <v>64.210999999999999</v>
      </c>
      <c r="CY34" s="424">
        <v>14.401</v>
      </c>
      <c r="CZ34" s="420">
        <f t="shared" si="13"/>
        <v>0.28911865087331862</v>
      </c>
      <c r="DA34" s="368"/>
      <c r="DB34" s="432" t="str">
        <f t="shared" si="14"/>
        <v>1988/1989</v>
      </c>
      <c r="DC34" s="433">
        <v>14.875999999999999</v>
      </c>
      <c r="DD34" s="612">
        <v>0.82</v>
      </c>
      <c r="DE34" s="433">
        <v>12.162000000000001</v>
      </c>
      <c r="DF34" s="433">
        <v>1.7190000000000001</v>
      </c>
      <c r="DG34" s="433">
        <v>0.3</v>
      </c>
      <c r="DH34" s="433">
        <v>14.180999999999999</v>
      </c>
      <c r="DI34" s="433">
        <v>4.1399999999999997</v>
      </c>
      <c r="DJ34" s="433">
        <v>4.1509999999999998</v>
      </c>
      <c r="DK34" s="433">
        <v>8.2910000000000004</v>
      </c>
      <c r="DL34" s="433">
        <v>4.5</v>
      </c>
      <c r="DM34" s="433">
        <v>14.180999999999999</v>
      </c>
      <c r="DN34" s="433">
        <v>1.39</v>
      </c>
      <c r="DO34" s="435">
        <f t="shared" si="15"/>
        <v>0.10867015870533968</v>
      </c>
      <c r="DP34" s="368"/>
      <c r="DQ34" s="445" t="str">
        <f t="shared" si="16"/>
        <v>1988/1989</v>
      </c>
      <c r="DR34" s="446">
        <v>4.6509999999999998</v>
      </c>
      <c r="DS34" s="447">
        <v>1.84</v>
      </c>
      <c r="DT34" s="446">
        <v>8.5399999999999991</v>
      </c>
      <c r="DU34" s="446">
        <v>1.0149999999999999</v>
      </c>
      <c r="DV34" s="446">
        <v>0</v>
      </c>
      <c r="DW34" s="446">
        <v>9.5549999999999997</v>
      </c>
      <c r="DX34" s="446">
        <v>4.5999999999999996</v>
      </c>
      <c r="DY34" s="446">
        <v>0.1</v>
      </c>
      <c r="DZ34" s="446">
        <v>4.7</v>
      </c>
      <c r="EA34" s="446">
        <v>4.0339999999999998</v>
      </c>
      <c r="EB34" s="446">
        <v>9.5549999999999997</v>
      </c>
      <c r="EC34" s="446">
        <v>0.82099999999999995</v>
      </c>
      <c r="ED34" s="448">
        <f t="shared" si="17"/>
        <v>9.4000457980306845E-2</v>
      </c>
      <c r="EE34" s="368"/>
      <c r="EF34" s="458" t="str">
        <f t="shared" si="18"/>
        <v>1988/1989</v>
      </c>
      <c r="EG34" s="459">
        <v>23.062999999999999</v>
      </c>
      <c r="EH34" s="615">
        <v>2</v>
      </c>
      <c r="EI34" s="459">
        <v>46.168999999999997</v>
      </c>
      <c r="EJ34" s="459">
        <v>3.3410000000000002</v>
      </c>
      <c r="EK34" s="459">
        <v>2.1</v>
      </c>
      <c r="EL34" s="459">
        <v>51.61</v>
      </c>
      <c r="EM34" s="459">
        <v>47.429000000000002</v>
      </c>
      <c r="EN34" s="459">
        <v>1.5</v>
      </c>
      <c r="EO34" s="459">
        <v>48.929000000000002</v>
      </c>
      <c r="EP34" s="459">
        <v>0.02</v>
      </c>
      <c r="EQ34" s="459">
        <v>51.61</v>
      </c>
      <c r="ER34" s="459">
        <v>2.661</v>
      </c>
      <c r="ES34" s="938">
        <f t="shared" si="19"/>
        <v>5.4362704038897626E-2</v>
      </c>
      <c r="ET34" s="368"/>
      <c r="EU34" s="470" t="str">
        <f t="shared" si="20"/>
        <v>1988/1989</v>
      </c>
      <c r="EV34" s="471">
        <v>6.4610000000000003</v>
      </c>
      <c r="EW34" s="472">
        <v>3.36</v>
      </c>
      <c r="EX34" s="471">
        <v>21.709</v>
      </c>
      <c r="EY34" s="471">
        <v>5.6509999999999998</v>
      </c>
      <c r="EZ34" s="471">
        <v>1.7</v>
      </c>
      <c r="FA34" s="471">
        <v>29.06</v>
      </c>
      <c r="FB34" s="471">
        <v>10.4</v>
      </c>
      <c r="FC34" s="471">
        <v>10.903</v>
      </c>
      <c r="FD34" s="471">
        <v>21.303000000000001</v>
      </c>
      <c r="FE34" s="471">
        <v>2.355</v>
      </c>
      <c r="FF34" s="471">
        <v>29.06</v>
      </c>
      <c r="FG34" s="471">
        <v>5.4020000000000001</v>
      </c>
      <c r="FH34" s="473">
        <f t="shared" si="21"/>
        <v>0.22833713754332571</v>
      </c>
      <c r="FI34" s="368"/>
      <c r="FJ34" s="376" t="str">
        <f t="shared" si="22"/>
        <v>1988/1989</v>
      </c>
      <c r="FK34" s="377">
        <v>8.75</v>
      </c>
      <c r="FL34" s="619">
        <v>1.83</v>
      </c>
      <c r="FM34" s="377">
        <v>16</v>
      </c>
      <c r="FN34" s="377">
        <v>2.9</v>
      </c>
      <c r="FO34" s="377">
        <v>0.27700000000000002</v>
      </c>
      <c r="FP34" s="377">
        <v>19.177</v>
      </c>
      <c r="FQ34" s="377">
        <v>13.772</v>
      </c>
      <c r="FR34" s="377">
        <v>0.36199999999999999</v>
      </c>
      <c r="FS34" s="377">
        <v>14.134</v>
      </c>
      <c r="FT34" s="377">
        <v>1.643</v>
      </c>
      <c r="FU34" s="377">
        <v>19.177</v>
      </c>
      <c r="FV34" s="377">
        <v>3.4</v>
      </c>
      <c r="FW34" s="378">
        <f t="shared" si="23"/>
        <v>0.21550358116245166</v>
      </c>
      <c r="FY34" s="376" t="str">
        <f t="shared" si="24"/>
        <v>1988/1989</v>
      </c>
      <c r="FZ34" s="377">
        <f t="shared" si="25"/>
        <v>75.215000000000018</v>
      </c>
      <c r="GA34" s="478">
        <f t="shared" si="26"/>
        <v>2.5264774313634244</v>
      </c>
      <c r="GB34" s="377">
        <f t="shared" si="28"/>
        <v>190.029</v>
      </c>
      <c r="GC34" s="377">
        <f t="shared" si="29"/>
        <v>68.199000000000026</v>
      </c>
      <c r="GD34" s="377">
        <f t="shared" si="30"/>
        <v>84.959000000000003</v>
      </c>
      <c r="GE34" s="377">
        <f t="shared" si="31"/>
        <v>343.18700000000007</v>
      </c>
      <c r="GF34" s="377">
        <f t="shared" si="32"/>
        <v>237.92999999999998</v>
      </c>
      <c r="GG34" s="377">
        <f t="shared" si="33"/>
        <v>30.57899999999999</v>
      </c>
      <c r="GH34" s="377">
        <f t="shared" si="34"/>
        <v>268.50900000000001</v>
      </c>
      <c r="GI34" s="377">
        <f t="shared" si="35"/>
        <v>7.6509999999999936</v>
      </c>
      <c r="GJ34" s="377">
        <f t="shared" si="36"/>
        <v>343.18700000000007</v>
      </c>
      <c r="GK34" s="377">
        <f t="shared" si="37"/>
        <v>67.027000000000001</v>
      </c>
      <c r="GL34" s="378">
        <f t="shared" si="27"/>
        <v>0.24271074739281573</v>
      </c>
    </row>
    <row r="35" spans="1:194" s="18" customFormat="1" ht="14.4" x14ac:dyDescent="0.3">
      <c r="A35" s="376" t="s">
        <v>365</v>
      </c>
      <c r="B35" s="377">
        <v>226.333</v>
      </c>
      <c r="C35" s="478">
        <v>2.36</v>
      </c>
      <c r="D35" s="377">
        <v>533.13300000000004</v>
      </c>
      <c r="E35" s="377">
        <v>135.11199999999999</v>
      </c>
      <c r="F35" s="377">
        <v>98.796999999999997</v>
      </c>
      <c r="G35" s="377">
        <v>767.04200000000003</v>
      </c>
      <c r="H35" s="377">
        <v>421.48599999999999</v>
      </c>
      <c r="I35" s="377">
        <v>105.248</v>
      </c>
      <c r="J35" s="377">
        <v>526.73400000000004</v>
      </c>
      <c r="K35" s="377">
        <v>103.419</v>
      </c>
      <c r="L35" s="377">
        <v>767.04200000000003</v>
      </c>
      <c r="M35" s="377">
        <v>136.88900000000001</v>
      </c>
      <c r="N35" s="378">
        <f t="shared" si="1"/>
        <v>0.21723137079407701</v>
      </c>
      <c r="O35" s="368"/>
      <c r="P35" s="364" t="str">
        <f t="shared" si="2"/>
        <v>1989/1990</v>
      </c>
      <c r="Q35" s="401">
        <v>25.167000000000002</v>
      </c>
      <c r="R35" s="401">
        <v>2.2000000000000002</v>
      </c>
      <c r="S35" s="401">
        <v>55.427999999999997</v>
      </c>
      <c r="T35" s="401">
        <v>19.094999999999999</v>
      </c>
      <c r="U35" s="401">
        <v>0.61099999999999999</v>
      </c>
      <c r="V35" s="401">
        <v>75.134</v>
      </c>
      <c r="W35" s="401">
        <v>23.22</v>
      </c>
      <c r="X35" s="401">
        <v>3.786</v>
      </c>
      <c r="Y35" s="401">
        <v>27.006</v>
      </c>
      <c r="Z35" s="401">
        <v>33.527999999999999</v>
      </c>
      <c r="AA35" s="401">
        <v>75.134</v>
      </c>
      <c r="AB35" s="401">
        <v>14.6</v>
      </c>
      <c r="AC35" s="365">
        <f t="shared" si="3"/>
        <v>0.24118677107080319</v>
      </c>
      <c r="AD35" s="368"/>
      <c r="AE35" s="376" t="str">
        <f t="shared" si="4"/>
        <v>1989/1990</v>
      </c>
      <c r="AF35" s="405">
        <v>9.0039999999999996</v>
      </c>
      <c r="AG35" s="405">
        <v>1.58</v>
      </c>
      <c r="AH35" s="405">
        <v>14.214</v>
      </c>
      <c r="AI35" s="405">
        <v>2.6</v>
      </c>
      <c r="AJ35" s="405">
        <v>1.0999999999999999E-2</v>
      </c>
      <c r="AK35" s="405">
        <v>16.824999999999999</v>
      </c>
      <c r="AL35" s="405">
        <v>2.0230000000000001</v>
      </c>
      <c r="AM35" s="405">
        <v>1</v>
      </c>
      <c r="AN35" s="405">
        <v>3.0230000000000001</v>
      </c>
      <c r="AO35" s="405">
        <v>10.766999999999999</v>
      </c>
      <c r="AP35" s="405">
        <v>16.824999999999999</v>
      </c>
      <c r="AQ35" s="405">
        <v>3.0350000000000001</v>
      </c>
      <c r="AR35" s="378">
        <f t="shared" si="5"/>
        <v>0.22008701957940538</v>
      </c>
      <c r="AS35" s="368"/>
      <c r="AT35" s="385" t="str">
        <f t="shared" si="6"/>
        <v>1989/1990</v>
      </c>
      <c r="AU35" s="386">
        <v>13.718</v>
      </c>
      <c r="AV35" s="605">
        <v>1.81</v>
      </c>
      <c r="AW35" s="386">
        <v>24.795999999999999</v>
      </c>
      <c r="AX35" s="386">
        <v>5.032</v>
      </c>
      <c r="AY35" s="386">
        <v>3.5999999999999997E-2</v>
      </c>
      <c r="AZ35" s="386">
        <v>29.864000000000001</v>
      </c>
      <c r="BA35" s="386">
        <v>4.3730000000000002</v>
      </c>
      <c r="BB35" s="386">
        <v>2.1640000000000001</v>
      </c>
      <c r="BC35" s="386">
        <v>6.5369999999999999</v>
      </c>
      <c r="BD35" s="386">
        <v>16.885000000000002</v>
      </c>
      <c r="BE35" s="386">
        <v>29.864000000000001</v>
      </c>
      <c r="BF35" s="386">
        <v>6.4420000000000002</v>
      </c>
      <c r="BG35" s="387">
        <f t="shared" si="7"/>
        <v>0.27504056015711725</v>
      </c>
      <c r="BH35" s="368"/>
      <c r="BI35" s="394" t="str">
        <f t="shared" si="8"/>
        <v>1989/1990</v>
      </c>
      <c r="BJ35" s="656">
        <v>0</v>
      </c>
      <c r="BK35" s="656">
        <v>0</v>
      </c>
      <c r="BL35" s="656">
        <v>0</v>
      </c>
      <c r="BM35" s="656">
        <v>0</v>
      </c>
      <c r="BN35" s="656">
        <v>0</v>
      </c>
      <c r="BO35" s="656">
        <v>0</v>
      </c>
      <c r="BP35" s="656">
        <v>0</v>
      </c>
      <c r="BQ35" s="656">
        <v>0</v>
      </c>
      <c r="BR35" s="656">
        <v>0</v>
      </c>
      <c r="BS35" s="656">
        <v>0</v>
      </c>
      <c r="BT35" s="656">
        <v>0</v>
      </c>
      <c r="BU35" s="656">
        <v>0</v>
      </c>
      <c r="BV35" s="395" t="e">
        <f t="shared" si="9"/>
        <v>#DIV/0!</v>
      </c>
      <c r="BW35" s="368"/>
      <c r="BX35" s="385" t="str">
        <f t="shared" si="10"/>
        <v>1989/1990</v>
      </c>
      <c r="BY35" s="953">
        <v>17.681999999999999</v>
      </c>
      <c r="BZ35" s="953">
        <v>4.8499999999999996</v>
      </c>
      <c r="CA35" s="953">
        <v>85.667000000000002</v>
      </c>
      <c r="CB35" s="953">
        <v>13.282999999999999</v>
      </c>
      <c r="CC35" s="953">
        <v>1.681</v>
      </c>
      <c r="CD35" s="953">
        <v>100.631</v>
      </c>
      <c r="CE35" s="953">
        <v>39.521000000000001</v>
      </c>
      <c r="CF35" s="953">
        <v>24.69</v>
      </c>
      <c r="CG35" s="953">
        <v>64.210999999999999</v>
      </c>
      <c r="CH35" s="953">
        <v>22.314</v>
      </c>
      <c r="CI35" s="953">
        <v>100.631</v>
      </c>
      <c r="CJ35" s="953">
        <v>14.106</v>
      </c>
      <c r="CK35" s="387">
        <f t="shared" si="11"/>
        <v>0.16302802658191273</v>
      </c>
      <c r="CL35" s="368"/>
      <c r="CM35" s="419" t="str">
        <f t="shared" si="12"/>
        <v>1989/1990</v>
      </c>
      <c r="CN35" s="424">
        <v>24.376000000000001</v>
      </c>
      <c r="CO35" s="609">
        <v>1.81</v>
      </c>
      <c r="CP35" s="424">
        <v>44.003999999999998</v>
      </c>
      <c r="CQ35" s="424">
        <v>14.401</v>
      </c>
      <c r="CR35" s="424">
        <v>9.1</v>
      </c>
      <c r="CS35" s="424">
        <v>67.504999999999995</v>
      </c>
      <c r="CT35" s="424">
        <v>24</v>
      </c>
      <c r="CU35" s="424">
        <v>27.96</v>
      </c>
      <c r="CV35" s="424">
        <v>51.96</v>
      </c>
      <c r="CW35" s="424">
        <v>1.1499999999999999</v>
      </c>
      <c r="CX35" s="424">
        <v>67.504999999999995</v>
      </c>
      <c r="CY35" s="424">
        <v>14.395</v>
      </c>
      <c r="CZ35" s="420">
        <f t="shared" si="13"/>
        <v>0.27104123517228396</v>
      </c>
      <c r="DA35" s="368"/>
      <c r="DB35" s="432" t="str">
        <f t="shared" si="14"/>
        <v>1989/1990</v>
      </c>
      <c r="DC35" s="433">
        <v>14.39</v>
      </c>
      <c r="DD35" s="612">
        <v>0.75</v>
      </c>
      <c r="DE35" s="433">
        <v>10.782999999999999</v>
      </c>
      <c r="DF35" s="433">
        <v>1.39</v>
      </c>
      <c r="DG35" s="433">
        <v>0.25</v>
      </c>
      <c r="DH35" s="433">
        <v>12.423</v>
      </c>
      <c r="DI35" s="433">
        <v>4.1399999999999997</v>
      </c>
      <c r="DJ35" s="433">
        <v>3.9470000000000001</v>
      </c>
      <c r="DK35" s="433">
        <v>8.0869999999999997</v>
      </c>
      <c r="DL35" s="433">
        <v>2.9</v>
      </c>
      <c r="DM35" s="433">
        <v>12.423</v>
      </c>
      <c r="DN35" s="433">
        <v>1.4359999999999999</v>
      </c>
      <c r="DO35" s="435">
        <f t="shared" si="15"/>
        <v>0.13069991808500955</v>
      </c>
      <c r="DP35" s="368"/>
      <c r="DQ35" s="445" t="str">
        <f t="shared" si="16"/>
        <v>1989/1990</v>
      </c>
      <c r="DR35" s="446">
        <v>5.2850000000000001</v>
      </c>
      <c r="DS35" s="447">
        <v>1.89</v>
      </c>
      <c r="DT35" s="446">
        <v>10</v>
      </c>
      <c r="DU35" s="446">
        <v>0.82099999999999995</v>
      </c>
      <c r="DV35" s="446">
        <v>0</v>
      </c>
      <c r="DW35" s="446">
        <v>10.821</v>
      </c>
      <c r="DX35" s="446">
        <v>4.4400000000000004</v>
      </c>
      <c r="DY35" s="446">
        <v>0.1</v>
      </c>
      <c r="DZ35" s="446">
        <v>4.54</v>
      </c>
      <c r="EA35" s="446">
        <v>6.06</v>
      </c>
      <c r="EB35" s="446">
        <v>10.821</v>
      </c>
      <c r="EC35" s="446">
        <v>0.221</v>
      </c>
      <c r="ED35" s="448">
        <f t="shared" si="17"/>
        <v>2.0849056603773584E-2</v>
      </c>
      <c r="EE35" s="368"/>
      <c r="EF35" s="458" t="str">
        <f t="shared" si="18"/>
        <v>1989/1990</v>
      </c>
      <c r="EG35" s="459">
        <v>24.109000000000002</v>
      </c>
      <c r="EH35" s="615">
        <v>2.2400000000000002</v>
      </c>
      <c r="EI35" s="459">
        <v>54.11</v>
      </c>
      <c r="EJ35" s="459">
        <v>2.661</v>
      </c>
      <c r="EK35" s="459">
        <v>0.1</v>
      </c>
      <c r="EL35" s="459">
        <v>56.871000000000002</v>
      </c>
      <c r="EM35" s="459">
        <v>51.500999999999998</v>
      </c>
      <c r="EN35" s="459">
        <v>1.7</v>
      </c>
      <c r="EO35" s="459">
        <v>53.201000000000001</v>
      </c>
      <c r="EP35" s="459">
        <v>0.02</v>
      </c>
      <c r="EQ35" s="459">
        <v>56.871000000000002</v>
      </c>
      <c r="ER35" s="459">
        <v>3.65</v>
      </c>
      <c r="ES35" s="938">
        <f t="shared" si="19"/>
        <v>6.8581950733732924E-2</v>
      </c>
      <c r="ET35" s="368"/>
      <c r="EU35" s="470" t="str">
        <f t="shared" si="20"/>
        <v>1989/1990</v>
      </c>
      <c r="EV35" s="471">
        <v>6.9660000000000002</v>
      </c>
      <c r="EW35" s="472">
        <v>3.93</v>
      </c>
      <c r="EX35" s="471">
        <v>27.4</v>
      </c>
      <c r="EY35" s="471">
        <v>5.4020000000000001</v>
      </c>
      <c r="EZ35" s="471">
        <v>1.1000000000000001</v>
      </c>
      <c r="FA35" s="471">
        <v>33.902000000000001</v>
      </c>
      <c r="FB35" s="471">
        <v>10.8</v>
      </c>
      <c r="FC35" s="471">
        <v>13.891999999999999</v>
      </c>
      <c r="FD35" s="471">
        <v>24.692</v>
      </c>
      <c r="FE35" s="471">
        <v>3</v>
      </c>
      <c r="FF35" s="471">
        <v>33.902000000000001</v>
      </c>
      <c r="FG35" s="471">
        <v>6.21</v>
      </c>
      <c r="FH35" s="473">
        <f t="shared" si="21"/>
        <v>0.22425249169435216</v>
      </c>
      <c r="FI35" s="368"/>
      <c r="FJ35" s="376" t="str">
        <f t="shared" si="22"/>
        <v>1989/1990</v>
      </c>
      <c r="FK35" s="377">
        <v>8.6999999999999993</v>
      </c>
      <c r="FL35" s="619">
        <v>1.44</v>
      </c>
      <c r="FM35" s="377">
        <v>12.5</v>
      </c>
      <c r="FN35" s="377">
        <v>3.4</v>
      </c>
      <c r="FO35" s="377">
        <v>3.698</v>
      </c>
      <c r="FP35" s="377">
        <v>19.597999999999999</v>
      </c>
      <c r="FQ35" s="377">
        <v>13.784000000000001</v>
      </c>
      <c r="FR35" s="377">
        <v>0.41199999999999998</v>
      </c>
      <c r="FS35" s="377">
        <v>14.196</v>
      </c>
      <c r="FT35" s="377">
        <v>0.19400000000000001</v>
      </c>
      <c r="FU35" s="377">
        <v>19.597999999999999</v>
      </c>
      <c r="FV35" s="377">
        <v>5.2080000000000002</v>
      </c>
      <c r="FW35" s="378">
        <f t="shared" si="23"/>
        <v>0.36191799861014595</v>
      </c>
      <c r="FY35" s="376" t="str">
        <f t="shared" si="24"/>
        <v>1989/1990</v>
      </c>
      <c r="FZ35" s="377">
        <f t="shared" si="25"/>
        <v>76.936000000000035</v>
      </c>
      <c r="GA35" s="478">
        <f t="shared" si="26"/>
        <v>2.5245788707497123</v>
      </c>
      <c r="GB35" s="377">
        <f t="shared" si="28"/>
        <v>194.23099999999997</v>
      </c>
      <c r="GC35" s="377">
        <f t="shared" si="29"/>
        <v>67.027000000000001</v>
      </c>
      <c r="GD35" s="377">
        <f t="shared" si="30"/>
        <v>82.210000000000022</v>
      </c>
      <c r="GE35" s="377">
        <f t="shared" si="31"/>
        <v>343.46799999999996</v>
      </c>
      <c r="GF35" s="377">
        <f t="shared" si="32"/>
        <v>243.68399999999997</v>
      </c>
      <c r="GG35" s="377">
        <f t="shared" si="33"/>
        <v>25.596999999999998</v>
      </c>
      <c r="GH35" s="377">
        <f t="shared" si="34"/>
        <v>269.28100000000001</v>
      </c>
      <c r="GI35" s="377">
        <f t="shared" si="35"/>
        <v>6.6009999999999911</v>
      </c>
      <c r="GJ35" s="377">
        <f t="shared" si="36"/>
        <v>343.46799999999996</v>
      </c>
      <c r="GK35" s="377">
        <f t="shared" si="37"/>
        <v>67.586000000000027</v>
      </c>
      <c r="GL35" s="378">
        <f t="shared" si="27"/>
        <v>0.24498155008300659</v>
      </c>
    </row>
    <row r="36" spans="1:194" s="18" customFormat="1" ht="14.4" x14ac:dyDescent="0.3">
      <c r="A36" s="376" t="s">
        <v>366</v>
      </c>
      <c r="B36" s="377">
        <v>231.00399999999999</v>
      </c>
      <c r="C36" s="478">
        <v>2.5499999999999998</v>
      </c>
      <c r="D36" s="377">
        <v>588.78099999999995</v>
      </c>
      <c r="E36" s="377">
        <v>136.88900000000001</v>
      </c>
      <c r="F36" s="377">
        <v>99.003</v>
      </c>
      <c r="G36" s="377">
        <v>824.673</v>
      </c>
      <c r="H36" s="377">
        <v>417.12400000000002</v>
      </c>
      <c r="I36" s="377">
        <v>132.53399999999999</v>
      </c>
      <c r="J36" s="377">
        <v>549.65800000000002</v>
      </c>
      <c r="K36" s="377">
        <v>103.843</v>
      </c>
      <c r="L36" s="377">
        <v>824.673</v>
      </c>
      <c r="M36" s="377">
        <v>171.172</v>
      </c>
      <c r="N36" s="378">
        <f t="shared" si="1"/>
        <v>0.26193073920315346</v>
      </c>
      <c r="O36" s="368"/>
      <c r="P36" s="364" t="str">
        <f t="shared" si="2"/>
        <v>1990/1991</v>
      </c>
      <c r="Q36" s="401">
        <v>27.965</v>
      </c>
      <c r="R36" s="401">
        <v>2.66</v>
      </c>
      <c r="S36" s="401">
        <v>74.292000000000002</v>
      </c>
      <c r="T36" s="401">
        <v>14.6</v>
      </c>
      <c r="U36" s="401">
        <v>0.99099999999999999</v>
      </c>
      <c r="V36" s="401">
        <v>89.882999999999996</v>
      </c>
      <c r="W36" s="401">
        <v>24.021000000000001</v>
      </c>
      <c r="X36" s="401">
        <v>13.129</v>
      </c>
      <c r="Y36" s="401">
        <v>37.15</v>
      </c>
      <c r="Z36" s="401">
        <v>29.106000000000002</v>
      </c>
      <c r="AA36" s="401">
        <v>89.882999999999996</v>
      </c>
      <c r="AB36" s="401">
        <v>23.626999999999999</v>
      </c>
      <c r="AC36" s="365">
        <f t="shared" si="3"/>
        <v>0.35660166626418738</v>
      </c>
      <c r="AD36" s="368"/>
      <c r="AE36" s="376" t="str">
        <f t="shared" si="4"/>
        <v>1990/1991</v>
      </c>
      <c r="AF36" s="405">
        <v>9.218</v>
      </c>
      <c r="AG36" s="405">
        <v>1.63</v>
      </c>
      <c r="AH36" s="405">
        <v>15.066000000000001</v>
      </c>
      <c r="AI36" s="405">
        <v>3.0350000000000001</v>
      </c>
      <c r="AJ36" s="405">
        <v>1.7999999999999999E-2</v>
      </c>
      <c r="AK36" s="405">
        <v>18.119</v>
      </c>
      <c r="AL36" s="405">
        <v>2.036</v>
      </c>
      <c r="AM36" s="405">
        <v>1.5</v>
      </c>
      <c r="AN36" s="405">
        <v>3.536</v>
      </c>
      <c r="AO36" s="405">
        <v>11.76</v>
      </c>
      <c r="AP36" s="405">
        <v>18.119</v>
      </c>
      <c r="AQ36" s="405">
        <v>2.823</v>
      </c>
      <c r="AR36" s="378">
        <f t="shared" si="5"/>
        <v>0.18455805439330544</v>
      </c>
      <c r="AS36" s="368"/>
      <c r="AT36" s="385" t="str">
        <f t="shared" si="6"/>
        <v>1990/1991</v>
      </c>
      <c r="AU36" s="386">
        <v>14.098000000000001</v>
      </c>
      <c r="AV36" s="605">
        <v>2.2799999999999998</v>
      </c>
      <c r="AW36" s="386">
        <v>32.097999999999999</v>
      </c>
      <c r="AX36" s="386">
        <v>6.4420000000000002</v>
      </c>
      <c r="AY36" s="386">
        <v>5.1999999999999998E-2</v>
      </c>
      <c r="AZ36" s="386">
        <v>38.591999999999999</v>
      </c>
      <c r="BA36" s="386">
        <v>3.657</v>
      </c>
      <c r="BB36" s="386">
        <v>2.919</v>
      </c>
      <c r="BC36" s="386">
        <v>6.5759999999999996</v>
      </c>
      <c r="BD36" s="386">
        <v>21.731000000000002</v>
      </c>
      <c r="BE36" s="386">
        <v>38.591999999999999</v>
      </c>
      <c r="BF36" s="386">
        <v>10.285</v>
      </c>
      <c r="BG36" s="387">
        <f t="shared" si="7"/>
        <v>0.36333769032394814</v>
      </c>
      <c r="BH36" s="368"/>
      <c r="BI36" s="394" t="str">
        <f t="shared" si="8"/>
        <v>1990/1991</v>
      </c>
      <c r="BJ36" s="656">
        <v>0</v>
      </c>
      <c r="BK36" s="656">
        <v>0</v>
      </c>
      <c r="BL36" s="656">
        <v>0</v>
      </c>
      <c r="BM36" s="656">
        <v>0</v>
      </c>
      <c r="BN36" s="656">
        <v>0</v>
      </c>
      <c r="BO36" s="656">
        <v>0</v>
      </c>
      <c r="BP36" s="656">
        <v>0</v>
      </c>
      <c r="BQ36" s="656">
        <v>0</v>
      </c>
      <c r="BR36" s="656">
        <v>0</v>
      </c>
      <c r="BS36" s="656">
        <v>0</v>
      </c>
      <c r="BT36" s="656">
        <v>0</v>
      </c>
      <c r="BU36" s="656">
        <v>0</v>
      </c>
      <c r="BV36" s="395" t="e">
        <f t="shared" si="9"/>
        <v>#DIV/0!</v>
      </c>
      <c r="BW36" s="368"/>
      <c r="BX36" s="385" t="str">
        <f t="shared" si="10"/>
        <v>1990/1991</v>
      </c>
      <c r="BY36" s="953">
        <v>17.309999999999999</v>
      </c>
      <c r="BZ36" s="953">
        <v>5.15</v>
      </c>
      <c r="CA36" s="953">
        <v>89.094999999999999</v>
      </c>
      <c r="CB36" s="953">
        <v>14.106</v>
      </c>
      <c r="CC36" s="953">
        <v>1.528</v>
      </c>
      <c r="CD36" s="953">
        <v>104.729</v>
      </c>
      <c r="CE36" s="953">
        <v>38.432000000000002</v>
      </c>
      <c r="CF36" s="953">
        <v>26.120999999999999</v>
      </c>
      <c r="CG36" s="953">
        <v>64.552999999999997</v>
      </c>
      <c r="CH36" s="953">
        <v>22.24</v>
      </c>
      <c r="CI36" s="953">
        <v>104.729</v>
      </c>
      <c r="CJ36" s="953">
        <v>17.936</v>
      </c>
      <c r="CK36" s="387">
        <f t="shared" si="11"/>
        <v>0.2066526102335442</v>
      </c>
      <c r="CL36" s="368"/>
      <c r="CM36" s="419" t="str">
        <f t="shared" si="12"/>
        <v>1990/1991</v>
      </c>
      <c r="CN36" s="424">
        <v>23.54</v>
      </c>
      <c r="CO36" s="609">
        <v>2.11</v>
      </c>
      <c r="CP36" s="424">
        <v>49.595999999999997</v>
      </c>
      <c r="CQ36" s="424">
        <v>14.395</v>
      </c>
      <c r="CR36" s="424">
        <v>10.849</v>
      </c>
      <c r="CS36" s="424">
        <v>74.84</v>
      </c>
      <c r="CT36" s="424">
        <v>24.3</v>
      </c>
      <c r="CU36" s="424">
        <v>32.96</v>
      </c>
      <c r="CV36" s="424">
        <v>57.26</v>
      </c>
      <c r="CW36" s="424">
        <v>1.2</v>
      </c>
      <c r="CX36" s="424">
        <v>74.84</v>
      </c>
      <c r="CY36" s="424">
        <v>16.38</v>
      </c>
      <c r="CZ36" s="420">
        <f t="shared" si="13"/>
        <v>0.28019158398905231</v>
      </c>
      <c r="DA36" s="368"/>
      <c r="DB36" s="432" t="str">
        <f t="shared" si="14"/>
        <v>1990/1991</v>
      </c>
      <c r="DC36" s="433">
        <v>14.07</v>
      </c>
      <c r="DD36" s="612">
        <v>1.1499999999999999</v>
      </c>
      <c r="DE36" s="433">
        <v>16.196999999999999</v>
      </c>
      <c r="DF36" s="433">
        <v>1.4359999999999999</v>
      </c>
      <c r="DG36" s="433">
        <v>0.1</v>
      </c>
      <c r="DH36" s="433">
        <v>17.733000000000001</v>
      </c>
      <c r="DI36" s="433">
        <v>4.1500000000000004</v>
      </c>
      <c r="DJ36" s="433">
        <v>5.258</v>
      </c>
      <c r="DK36" s="433">
        <v>9.4079999999999995</v>
      </c>
      <c r="DL36" s="433">
        <v>5</v>
      </c>
      <c r="DM36" s="433">
        <v>17.733000000000001</v>
      </c>
      <c r="DN36" s="433">
        <v>3.3250000000000002</v>
      </c>
      <c r="DO36" s="435">
        <f t="shared" si="15"/>
        <v>0.23077456968350918</v>
      </c>
      <c r="DP36" s="368"/>
      <c r="DQ36" s="445" t="str">
        <f t="shared" si="16"/>
        <v>1990/1991</v>
      </c>
      <c r="DR36" s="446">
        <v>5.798</v>
      </c>
      <c r="DS36" s="447">
        <v>1.9</v>
      </c>
      <c r="DT36" s="446">
        <v>10.992000000000001</v>
      </c>
      <c r="DU36" s="446">
        <v>0.221</v>
      </c>
      <c r="DV36" s="446">
        <v>1.2999999999999999E-2</v>
      </c>
      <c r="DW36" s="446">
        <v>11.226000000000001</v>
      </c>
      <c r="DX36" s="446">
        <v>4.33</v>
      </c>
      <c r="DY36" s="446">
        <v>0.2</v>
      </c>
      <c r="DZ36" s="446">
        <v>4.53</v>
      </c>
      <c r="EA36" s="446">
        <v>5.5919999999999996</v>
      </c>
      <c r="EB36" s="446">
        <v>11.226000000000001</v>
      </c>
      <c r="EC36" s="446">
        <v>1.1040000000000001</v>
      </c>
      <c r="ED36" s="448">
        <f t="shared" si="17"/>
        <v>0.10906935388263191</v>
      </c>
      <c r="EE36" s="368"/>
      <c r="EF36" s="458" t="str">
        <f t="shared" si="18"/>
        <v>1990/1991</v>
      </c>
      <c r="EG36" s="459">
        <v>23.501999999999999</v>
      </c>
      <c r="EH36" s="615">
        <v>2.12</v>
      </c>
      <c r="EI36" s="459">
        <v>49.85</v>
      </c>
      <c r="EJ36" s="459">
        <v>3.65</v>
      </c>
      <c r="EK36" s="459">
        <v>0.1</v>
      </c>
      <c r="EL36" s="459">
        <v>53.6</v>
      </c>
      <c r="EM36" s="459">
        <v>45.994999999999997</v>
      </c>
      <c r="EN36" s="459">
        <v>1.6</v>
      </c>
      <c r="EO36" s="459">
        <v>47.594999999999999</v>
      </c>
      <c r="EP36" s="459">
        <v>0.2</v>
      </c>
      <c r="EQ36" s="459">
        <v>53.6</v>
      </c>
      <c r="ER36" s="459">
        <v>5.8049999999999997</v>
      </c>
      <c r="ES36" s="938">
        <f t="shared" si="19"/>
        <v>0.12145621926979809</v>
      </c>
      <c r="ET36" s="368"/>
      <c r="EU36" s="470" t="str">
        <f t="shared" si="20"/>
        <v>1990/1991</v>
      </c>
      <c r="EV36" s="471">
        <v>7.577</v>
      </c>
      <c r="EW36" s="472">
        <v>4.01</v>
      </c>
      <c r="EX36" s="471">
        <v>30.373999999999999</v>
      </c>
      <c r="EY36" s="471">
        <v>6.21</v>
      </c>
      <c r="EZ36" s="471">
        <v>0.91</v>
      </c>
      <c r="FA36" s="471">
        <v>37.494</v>
      </c>
      <c r="FB36" s="471">
        <v>10.85</v>
      </c>
      <c r="FC36" s="471">
        <v>17.13</v>
      </c>
      <c r="FD36" s="471">
        <v>27.98</v>
      </c>
      <c r="FE36" s="471">
        <v>2</v>
      </c>
      <c r="FF36" s="471">
        <v>37.494</v>
      </c>
      <c r="FG36" s="471">
        <v>7.5140000000000002</v>
      </c>
      <c r="FH36" s="473">
        <f t="shared" si="21"/>
        <v>0.2506337558372248</v>
      </c>
      <c r="FI36" s="368"/>
      <c r="FJ36" s="376" t="str">
        <f t="shared" si="22"/>
        <v>1990/1991</v>
      </c>
      <c r="FK36" s="377">
        <v>8.75</v>
      </c>
      <c r="FL36" s="619">
        <v>1.83</v>
      </c>
      <c r="FM36" s="377">
        <v>16</v>
      </c>
      <c r="FN36" s="377">
        <v>5.2080000000000002</v>
      </c>
      <c r="FO36" s="377">
        <v>0.29099999999999998</v>
      </c>
      <c r="FP36" s="377">
        <v>21.498999999999999</v>
      </c>
      <c r="FQ36" s="377">
        <v>14.1</v>
      </c>
      <c r="FR36" s="377">
        <v>0.4</v>
      </c>
      <c r="FS36" s="377">
        <v>14.5</v>
      </c>
      <c r="FT36" s="377">
        <v>0.54600000000000004</v>
      </c>
      <c r="FU36" s="377">
        <v>21.498999999999999</v>
      </c>
      <c r="FV36" s="377">
        <v>6.4530000000000003</v>
      </c>
      <c r="FW36" s="378">
        <f t="shared" si="23"/>
        <v>0.42888475342283666</v>
      </c>
      <c r="FY36" s="376" t="str">
        <f t="shared" si="24"/>
        <v>1990/1991</v>
      </c>
      <c r="FZ36" s="377">
        <f t="shared" si="25"/>
        <v>79.176000000000002</v>
      </c>
      <c r="GA36" s="478">
        <f t="shared" si="26"/>
        <v>2.591959684752954</v>
      </c>
      <c r="GB36" s="377">
        <f t="shared" si="28"/>
        <v>205.22099999999989</v>
      </c>
      <c r="GC36" s="377">
        <f t="shared" si="29"/>
        <v>67.586000000000027</v>
      </c>
      <c r="GD36" s="377">
        <f t="shared" si="30"/>
        <v>84.150999999999996</v>
      </c>
      <c r="GE36" s="377">
        <f t="shared" si="31"/>
        <v>356.95799999999986</v>
      </c>
      <c r="GF36" s="377">
        <f t="shared" si="32"/>
        <v>245.25300000000001</v>
      </c>
      <c r="GG36" s="377">
        <f t="shared" si="33"/>
        <v>31.31699999999999</v>
      </c>
      <c r="GH36" s="377">
        <f t="shared" si="34"/>
        <v>276.57000000000005</v>
      </c>
      <c r="GI36" s="377">
        <f t="shared" si="35"/>
        <v>4.4679999999999973</v>
      </c>
      <c r="GJ36" s="377">
        <f t="shared" si="36"/>
        <v>356.95799999999986</v>
      </c>
      <c r="GK36" s="377">
        <f t="shared" si="37"/>
        <v>75.919999999999973</v>
      </c>
      <c r="GL36" s="378">
        <f t="shared" si="27"/>
        <v>0.27014140436524581</v>
      </c>
    </row>
    <row r="37" spans="1:194" s="18" customFormat="1" ht="14.4" x14ac:dyDescent="0.3">
      <c r="A37" s="376" t="s">
        <v>367</v>
      </c>
      <c r="B37" s="377">
        <v>222.791</v>
      </c>
      <c r="C37" s="478">
        <v>2.44</v>
      </c>
      <c r="D37" s="377">
        <v>543.43399999999997</v>
      </c>
      <c r="E37" s="377">
        <v>171.172</v>
      </c>
      <c r="F37" s="377">
        <v>108.361</v>
      </c>
      <c r="G37" s="377">
        <v>822.96699999999998</v>
      </c>
      <c r="H37" s="377">
        <v>434.16</v>
      </c>
      <c r="I37" s="377">
        <v>117.215</v>
      </c>
      <c r="J37" s="377">
        <v>551.375</v>
      </c>
      <c r="K37" s="377">
        <v>109.94799999999999</v>
      </c>
      <c r="L37" s="377">
        <v>822.96699999999998</v>
      </c>
      <c r="M37" s="377">
        <v>161.64400000000001</v>
      </c>
      <c r="N37" s="378">
        <f t="shared" si="1"/>
        <v>0.24442519011133745</v>
      </c>
      <c r="O37" s="368"/>
      <c r="P37" s="364" t="str">
        <f t="shared" si="2"/>
        <v>1991/1992</v>
      </c>
      <c r="Q37" s="401">
        <v>23.391999999999999</v>
      </c>
      <c r="R37" s="401">
        <v>2.2999999999999998</v>
      </c>
      <c r="S37" s="401">
        <v>53.890999999999998</v>
      </c>
      <c r="T37" s="401">
        <v>23.626999999999999</v>
      </c>
      <c r="U37" s="401">
        <v>1.1080000000000001</v>
      </c>
      <c r="V37" s="401">
        <v>78.626000000000005</v>
      </c>
      <c r="W37" s="401">
        <v>24.146000000000001</v>
      </c>
      <c r="X37" s="401">
        <v>6.6529999999999996</v>
      </c>
      <c r="Y37" s="401">
        <v>30.798999999999999</v>
      </c>
      <c r="Z37" s="401">
        <v>34.899000000000001</v>
      </c>
      <c r="AA37" s="401">
        <v>78.626000000000005</v>
      </c>
      <c r="AB37" s="401">
        <v>12.928000000000001</v>
      </c>
      <c r="AC37" s="365">
        <f t="shared" si="3"/>
        <v>0.19677920180218575</v>
      </c>
      <c r="AD37" s="368"/>
      <c r="AE37" s="376" t="str">
        <f t="shared" si="4"/>
        <v>1991/1992</v>
      </c>
      <c r="AF37" s="405">
        <v>7.1829999999999998</v>
      </c>
      <c r="AG37" s="405">
        <v>1.47</v>
      </c>
      <c r="AH37" s="405">
        <v>10.557</v>
      </c>
      <c r="AI37" s="405">
        <v>2.823</v>
      </c>
      <c r="AJ37" s="405">
        <v>2.1999999999999999E-2</v>
      </c>
      <c r="AK37" s="405">
        <v>13.401999999999999</v>
      </c>
      <c r="AL37" s="405">
        <v>2.0630000000000002</v>
      </c>
      <c r="AM37" s="405">
        <v>1.3660000000000001</v>
      </c>
      <c r="AN37" s="405">
        <v>3.4289999999999998</v>
      </c>
      <c r="AO37" s="405">
        <v>7.1029999999999998</v>
      </c>
      <c r="AP37" s="405">
        <v>13.401999999999999</v>
      </c>
      <c r="AQ37" s="405">
        <v>2.87</v>
      </c>
      <c r="AR37" s="378">
        <f t="shared" si="5"/>
        <v>0.27250284846183059</v>
      </c>
      <c r="AS37" s="368"/>
      <c r="AT37" s="385" t="str">
        <f t="shared" si="6"/>
        <v>1991/1992</v>
      </c>
      <c r="AU37" s="386">
        <v>14.16</v>
      </c>
      <c r="AV37" s="605">
        <v>2.2599999999999998</v>
      </c>
      <c r="AW37" s="386">
        <v>31.946000000000002</v>
      </c>
      <c r="AX37" s="386">
        <v>10.285</v>
      </c>
      <c r="AY37" s="386">
        <v>9.5000000000000001E-2</v>
      </c>
      <c r="AZ37" s="386">
        <v>42.326000000000001</v>
      </c>
      <c r="BA37" s="386">
        <v>3.609</v>
      </c>
      <c r="BB37" s="386">
        <v>4.17</v>
      </c>
      <c r="BC37" s="386">
        <v>7.7789999999999999</v>
      </c>
      <c r="BD37" s="386">
        <v>24.481000000000002</v>
      </c>
      <c r="BE37" s="386">
        <v>42.326000000000001</v>
      </c>
      <c r="BF37" s="386">
        <v>10.066000000000001</v>
      </c>
      <c r="BG37" s="387">
        <f t="shared" si="7"/>
        <v>0.31202727836329819</v>
      </c>
      <c r="BH37" s="368"/>
      <c r="BI37" s="394" t="str">
        <f t="shared" si="8"/>
        <v>1991/1992</v>
      </c>
      <c r="BJ37" s="656">
        <v>0</v>
      </c>
      <c r="BK37" s="656">
        <v>0</v>
      </c>
      <c r="BL37" s="656">
        <v>0</v>
      </c>
      <c r="BM37" s="656">
        <v>0</v>
      </c>
      <c r="BN37" s="656">
        <v>0</v>
      </c>
      <c r="BO37" s="656">
        <v>0</v>
      </c>
      <c r="BP37" s="656">
        <v>0</v>
      </c>
      <c r="BQ37" s="656">
        <v>0</v>
      </c>
      <c r="BR37" s="656">
        <v>0</v>
      </c>
      <c r="BS37" s="656">
        <v>0</v>
      </c>
      <c r="BT37" s="656">
        <v>0</v>
      </c>
      <c r="BU37" s="656">
        <v>0</v>
      </c>
      <c r="BV37" s="395" t="e">
        <f t="shared" si="9"/>
        <v>#DIV/0!</v>
      </c>
      <c r="BW37" s="368"/>
      <c r="BX37" s="385" t="str">
        <f t="shared" si="10"/>
        <v>1991/1992</v>
      </c>
      <c r="BY37" s="953">
        <v>17.518999999999998</v>
      </c>
      <c r="BZ37" s="953">
        <v>5.35</v>
      </c>
      <c r="CA37" s="953">
        <v>93.709000000000003</v>
      </c>
      <c r="CB37" s="953">
        <v>17.936</v>
      </c>
      <c r="CC37" s="953">
        <v>1.238</v>
      </c>
      <c r="CD37" s="953">
        <v>112.883</v>
      </c>
      <c r="CE37" s="953">
        <v>41.524000000000001</v>
      </c>
      <c r="CF37" s="953">
        <v>24.405000000000001</v>
      </c>
      <c r="CG37" s="953">
        <v>65.929000000000002</v>
      </c>
      <c r="CH37" s="953">
        <v>22.919</v>
      </c>
      <c r="CI37" s="953">
        <v>112.883</v>
      </c>
      <c r="CJ37" s="953">
        <v>24.035</v>
      </c>
      <c r="CK37" s="387">
        <f t="shared" si="11"/>
        <v>0.27051818836664865</v>
      </c>
      <c r="CL37" s="368"/>
      <c r="CM37" s="419" t="str">
        <f t="shared" si="12"/>
        <v>1991/1992</v>
      </c>
      <c r="CN37" s="424">
        <v>22.52</v>
      </c>
      <c r="CO37" s="609">
        <v>1.73</v>
      </c>
      <c r="CP37" s="424">
        <v>38.9</v>
      </c>
      <c r="CQ37" s="424">
        <v>16.38</v>
      </c>
      <c r="CR37" s="424">
        <v>13.645</v>
      </c>
      <c r="CS37" s="424">
        <v>68.924999999999997</v>
      </c>
      <c r="CT37" s="424">
        <v>24.1</v>
      </c>
      <c r="CU37" s="424">
        <v>29.722999999999999</v>
      </c>
      <c r="CV37" s="424">
        <v>53.823</v>
      </c>
      <c r="CW37" s="424">
        <v>0.55500000000000005</v>
      </c>
      <c r="CX37" s="424">
        <v>68.924999999999997</v>
      </c>
      <c r="CY37" s="424">
        <v>14.547000000000001</v>
      </c>
      <c r="CZ37" s="420">
        <f t="shared" si="13"/>
        <v>0.26751627496413993</v>
      </c>
      <c r="DA37" s="368"/>
      <c r="DB37" s="432" t="str">
        <f t="shared" si="14"/>
        <v>1991/1992</v>
      </c>
      <c r="DC37" s="433">
        <v>13.456</v>
      </c>
      <c r="DD37" s="612">
        <v>0.51</v>
      </c>
      <c r="DE37" s="433">
        <v>6.8890000000000002</v>
      </c>
      <c r="DF37" s="433">
        <v>3.3250000000000002</v>
      </c>
      <c r="DG37" s="433">
        <v>0.3</v>
      </c>
      <c r="DH37" s="433">
        <v>10.513999999999999</v>
      </c>
      <c r="DI37" s="433">
        <v>4.0199999999999996</v>
      </c>
      <c r="DJ37" s="433">
        <v>3.3439999999999999</v>
      </c>
      <c r="DK37" s="433">
        <v>7.3639999999999999</v>
      </c>
      <c r="DL37" s="433">
        <v>1.4</v>
      </c>
      <c r="DM37" s="433">
        <v>10.513999999999999</v>
      </c>
      <c r="DN37" s="433">
        <v>1.75</v>
      </c>
      <c r="DO37" s="435">
        <f t="shared" si="15"/>
        <v>0.19968051118210864</v>
      </c>
      <c r="DP37" s="368"/>
      <c r="DQ37" s="445" t="str">
        <f t="shared" si="16"/>
        <v>1991/1992</v>
      </c>
      <c r="DR37" s="446">
        <v>4.5469999999999997</v>
      </c>
      <c r="DS37" s="447">
        <v>2.17</v>
      </c>
      <c r="DT37" s="446">
        <v>9.8840000000000003</v>
      </c>
      <c r="DU37" s="446">
        <v>1.1040000000000001</v>
      </c>
      <c r="DV37" s="446">
        <v>1E-3</v>
      </c>
      <c r="DW37" s="446">
        <v>10.989000000000001</v>
      </c>
      <c r="DX37" s="446">
        <v>4.5279999999999996</v>
      </c>
      <c r="DY37" s="446">
        <v>0.05</v>
      </c>
      <c r="DZ37" s="446">
        <v>4.5780000000000003</v>
      </c>
      <c r="EA37" s="446">
        <v>5.78</v>
      </c>
      <c r="EB37" s="446">
        <v>10.989000000000001</v>
      </c>
      <c r="EC37" s="446">
        <v>0.63100000000000001</v>
      </c>
      <c r="ED37" s="448">
        <f t="shared" si="17"/>
        <v>6.0919096350646837E-2</v>
      </c>
      <c r="EE37" s="368"/>
      <c r="EF37" s="458" t="str">
        <f t="shared" si="18"/>
        <v>1991/1992</v>
      </c>
      <c r="EG37" s="459">
        <v>24.167000000000002</v>
      </c>
      <c r="EH37" s="615">
        <v>2.2799999999999998</v>
      </c>
      <c r="EI37" s="459">
        <v>55.134</v>
      </c>
      <c r="EJ37" s="459">
        <v>5.8049999999999997</v>
      </c>
      <c r="EK37" s="459">
        <v>0.1</v>
      </c>
      <c r="EL37" s="459">
        <v>61.039000000000001</v>
      </c>
      <c r="EM37" s="459">
        <v>56.209000000000003</v>
      </c>
      <c r="EN37" s="459">
        <v>1.8</v>
      </c>
      <c r="EO37" s="459">
        <v>58.009</v>
      </c>
      <c r="EP37" s="459">
        <v>0.68</v>
      </c>
      <c r="EQ37" s="459">
        <v>61.039000000000001</v>
      </c>
      <c r="ER37" s="459">
        <v>2.35</v>
      </c>
      <c r="ES37" s="938">
        <f t="shared" si="19"/>
        <v>4.0041575082213024E-2</v>
      </c>
      <c r="ET37" s="368"/>
      <c r="EU37" s="470" t="str">
        <f t="shared" si="20"/>
        <v>1991/1992</v>
      </c>
      <c r="EV37" s="471">
        <v>7.0229999999999997</v>
      </c>
      <c r="EW37" s="472">
        <v>3.01</v>
      </c>
      <c r="EX37" s="471">
        <v>21.155000000000001</v>
      </c>
      <c r="EY37" s="471">
        <v>7.5140000000000002</v>
      </c>
      <c r="EZ37" s="471">
        <v>1.1000000000000001</v>
      </c>
      <c r="FA37" s="471">
        <v>29.768999999999998</v>
      </c>
      <c r="FB37" s="471">
        <v>10.5</v>
      </c>
      <c r="FC37" s="471">
        <v>12.468999999999999</v>
      </c>
      <c r="FD37" s="471">
        <v>22.969000000000001</v>
      </c>
      <c r="FE37" s="471">
        <v>0.22500000000000001</v>
      </c>
      <c r="FF37" s="471">
        <v>29.768999999999998</v>
      </c>
      <c r="FG37" s="471">
        <v>6.5750000000000002</v>
      </c>
      <c r="FH37" s="473">
        <f t="shared" si="21"/>
        <v>0.28347848581529705</v>
      </c>
      <c r="FI37" s="368"/>
      <c r="FJ37" s="376" t="str">
        <f t="shared" si="22"/>
        <v>1991/1992</v>
      </c>
      <c r="FK37" s="377">
        <v>8.8000000000000007</v>
      </c>
      <c r="FL37" s="619">
        <v>1.88</v>
      </c>
      <c r="FM37" s="377">
        <v>16.5</v>
      </c>
      <c r="FN37" s="377">
        <v>6.4530000000000003</v>
      </c>
      <c r="FO37" s="377">
        <v>0.17199999999999999</v>
      </c>
      <c r="FP37" s="377">
        <v>23.125</v>
      </c>
      <c r="FQ37" s="377">
        <v>14.263999999999999</v>
      </c>
      <c r="FR37" s="377">
        <v>0.5</v>
      </c>
      <c r="FS37" s="377">
        <v>14.763999999999999</v>
      </c>
      <c r="FT37" s="377">
        <v>6.2409999999999997</v>
      </c>
      <c r="FU37" s="377">
        <v>23.125</v>
      </c>
      <c r="FV37" s="377">
        <v>2.12</v>
      </c>
      <c r="FW37" s="378">
        <f t="shared" si="23"/>
        <v>0.10092835039276364</v>
      </c>
      <c r="FY37" s="376" t="str">
        <f t="shared" si="24"/>
        <v>1991/1992</v>
      </c>
      <c r="FZ37" s="377">
        <f t="shared" si="25"/>
        <v>80.024000000000001</v>
      </c>
      <c r="GA37" s="478">
        <f t="shared" si="26"/>
        <v>2.560094471658501</v>
      </c>
      <c r="GB37" s="377">
        <f t="shared" si="28"/>
        <v>204.86899999999989</v>
      </c>
      <c r="GC37" s="377">
        <f t="shared" si="29"/>
        <v>75.919999999999973</v>
      </c>
      <c r="GD37" s="377">
        <f t="shared" si="30"/>
        <v>90.580000000000013</v>
      </c>
      <c r="GE37" s="377">
        <f t="shared" si="31"/>
        <v>371.36899999999991</v>
      </c>
      <c r="GF37" s="377">
        <f t="shared" si="32"/>
        <v>249.197</v>
      </c>
      <c r="GG37" s="377">
        <f t="shared" si="33"/>
        <v>32.734999999999999</v>
      </c>
      <c r="GH37" s="377">
        <f t="shared" si="34"/>
        <v>281.93200000000013</v>
      </c>
      <c r="GI37" s="377">
        <f t="shared" si="35"/>
        <v>5.6649999999999974</v>
      </c>
      <c r="GJ37" s="377">
        <f t="shared" si="36"/>
        <v>371.36899999999991</v>
      </c>
      <c r="GK37" s="377">
        <f t="shared" si="37"/>
        <v>83.772000000000006</v>
      </c>
      <c r="GL37" s="378">
        <f t="shared" si="27"/>
        <v>0.29128259335111273</v>
      </c>
    </row>
    <row r="38" spans="1:194" s="18" customFormat="1" ht="14.4" x14ac:dyDescent="0.3">
      <c r="A38" s="376" t="s">
        <v>368</v>
      </c>
      <c r="B38" s="377">
        <v>222.17500000000001</v>
      </c>
      <c r="C38" s="478">
        <v>2.5299999999999998</v>
      </c>
      <c r="D38" s="377">
        <v>562.62</v>
      </c>
      <c r="E38" s="377">
        <v>161.34399999999999</v>
      </c>
      <c r="F38" s="377">
        <v>108.81</v>
      </c>
      <c r="G38" s="377">
        <v>832.774</v>
      </c>
      <c r="H38" s="377">
        <v>432.75799999999998</v>
      </c>
      <c r="I38" s="377">
        <v>112.78400000000001</v>
      </c>
      <c r="J38" s="377">
        <v>545.54200000000003</v>
      </c>
      <c r="K38" s="377">
        <v>110.039</v>
      </c>
      <c r="L38" s="377">
        <v>832.774</v>
      </c>
      <c r="M38" s="377">
        <v>177.19300000000001</v>
      </c>
      <c r="N38" s="378">
        <f t="shared" si="1"/>
        <v>0.27028391609884972</v>
      </c>
      <c r="O38" s="368"/>
      <c r="P38" s="364" t="str">
        <f t="shared" si="2"/>
        <v>1992/1993</v>
      </c>
      <c r="Q38" s="401">
        <v>25.399000000000001</v>
      </c>
      <c r="R38" s="401">
        <v>2.64</v>
      </c>
      <c r="S38" s="401">
        <v>67.135000000000005</v>
      </c>
      <c r="T38" s="401">
        <v>12.928000000000001</v>
      </c>
      <c r="U38" s="401">
        <v>1.905</v>
      </c>
      <c r="V38" s="401">
        <v>81.968000000000004</v>
      </c>
      <c r="W38" s="401">
        <v>25.417999999999999</v>
      </c>
      <c r="X38" s="401">
        <v>5.27</v>
      </c>
      <c r="Y38" s="401">
        <v>30.687999999999999</v>
      </c>
      <c r="Z38" s="401">
        <v>36.838000000000001</v>
      </c>
      <c r="AA38" s="401">
        <v>81.968000000000004</v>
      </c>
      <c r="AB38" s="401">
        <v>14.442</v>
      </c>
      <c r="AC38" s="365">
        <f t="shared" si="3"/>
        <v>0.21387317477712289</v>
      </c>
      <c r="AD38" s="368"/>
      <c r="AE38" s="376" t="str">
        <f t="shared" si="4"/>
        <v>1992/1993</v>
      </c>
      <c r="AF38" s="405">
        <v>9.1010000000000009</v>
      </c>
      <c r="AG38" s="405">
        <v>1.78</v>
      </c>
      <c r="AH38" s="405">
        <v>16.184000000000001</v>
      </c>
      <c r="AI38" s="405">
        <v>2.87</v>
      </c>
      <c r="AJ38" s="405">
        <v>2.8000000000000001E-2</v>
      </c>
      <c r="AK38" s="405">
        <v>19.082000000000001</v>
      </c>
      <c r="AL38" s="405">
        <v>2.3180000000000001</v>
      </c>
      <c r="AM38" s="405">
        <v>1.8939999999999999</v>
      </c>
      <c r="AN38" s="405">
        <v>4.2119999999999997</v>
      </c>
      <c r="AO38" s="405">
        <v>9.8529999999999998</v>
      </c>
      <c r="AP38" s="405">
        <v>19.082000000000001</v>
      </c>
      <c r="AQ38" s="405">
        <v>5.0170000000000003</v>
      </c>
      <c r="AR38" s="378">
        <f t="shared" si="5"/>
        <v>0.35670103092783512</v>
      </c>
      <c r="AS38" s="368"/>
      <c r="AT38" s="385" t="str">
        <f t="shared" si="6"/>
        <v>1992/1993</v>
      </c>
      <c r="AU38" s="386">
        <v>13.83</v>
      </c>
      <c r="AV38" s="605">
        <v>2.16</v>
      </c>
      <c r="AW38" s="386">
        <v>29.870999999999999</v>
      </c>
      <c r="AX38" s="386">
        <v>10.066000000000001</v>
      </c>
      <c r="AY38" s="386">
        <v>0.113</v>
      </c>
      <c r="AZ38" s="386">
        <v>40.049999999999997</v>
      </c>
      <c r="BA38" s="386">
        <v>3.7130000000000001</v>
      </c>
      <c r="BB38" s="386">
        <v>4.4349999999999996</v>
      </c>
      <c r="BC38" s="386">
        <v>8.1479999999999997</v>
      </c>
      <c r="BD38" s="386">
        <v>19.709</v>
      </c>
      <c r="BE38" s="386">
        <v>40.049999999999997</v>
      </c>
      <c r="BF38" s="386">
        <v>12.193</v>
      </c>
      <c r="BG38" s="387">
        <f t="shared" si="7"/>
        <v>0.43769968051118213</v>
      </c>
      <c r="BH38" s="368"/>
      <c r="BI38" s="394" t="str">
        <f t="shared" si="8"/>
        <v>1992/1993</v>
      </c>
      <c r="BJ38" s="656">
        <v>0</v>
      </c>
      <c r="BK38" s="656">
        <v>0</v>
      </c>
      <c r="BL38" s="656">
        <v>0</v>
      </c>
      <c r="BM38" s="656">
        <v>0</v>
      </c>
      <c r="BN38" s="656">
        <v>0</v>
      </c>
      <c r="BO38" s="656">
        <v>0</v>
      </c>
      <c r="BP38" s="656">
        <v>0</v>
      </c>
      <c r="BQ38" s="656">
        <v>0</v>
      </c>
      <c r="BR38" s="656">
        <v>0</v>
      </c>
      <c r="BS38" s="656">
        <v>0</v>
      </c>
      <c r="BT38" s="656">
        <v>0</v>
      </c>
      <c r="BU38" s="656">
        <v>0</v>
      </c>
      <c r="BV38" s="395" t="e">
        <f t="shared" si="9"/>
        <v>#DIV/0!</v>
      </c>
      <c r="BW38" s="368"/>
      <c r="BX38" s="385" t="str">
        <f t="shared" si="10"/>
        <v>1992/1993</v>
      </c>
      <c r="BY38" s="953">
        <v>17.431000000000001</v>
      </c>
      <c r="BZ38" s="953">
        <v>5.03</v>
      </c>
      <c r="CA38" s="953">
        <v>87.718999999999994</v>
      </c>
      <c r="CB38" s="953">
        <v>24.035</v>
      </c>
      <c r="CC38" s="953">
        <v>1.4419999999999999</v>
      </c>
      <c r="CD38" s="953">
        <v>113.196</v>
      </c>
      <c r="CE38" s="953">
        <v>42.216000000000001</v>
      </c>
      <c r="CF38" s="953">
        <v>25.024000000000001</v>
      </c>
      <c r="CG38" s="953">
        <v>67.239999999999995</v>
      </c>
      <c r="CH38" s="953">
        <v>23.687000000000001</v>
      </c>
      <c r="CI38" s="953">
        <v>113.196</v>
      </c>
      <c r="CJ38" s="953">
        <v>22.268999999999998</v>
      </c>
      <c r="CK38" s="387">
        <f t="shared" si="11"/>
        <v>0.24491075258174139</v>
      </c>
      <c r="CL38" s="368"/>
      <c r="CM38" s="419" t="str">
        <f t="shared" si="12"/>
        <v>1992/1993</v>
      </c>
      <c r="CN38" s="424">
        <v>23.55</v>
      </c>
      <c r="CO38" s="609">
        <v>1.96</v>
      </c>
      <c r="CP38" s="424">
        <v>46.17</v>
      </c>
      <c r="CQ38" s="424">
        <v>14.547000000000001</v>
      </c>
      <c r="CR38" s="424">
        <v>14.47</v>
      </c>
      <c r="CS38" s="424">
        <v>75.186999999999998</v>
      </c>
      <c r="CT38" s="424">
        <v>24</v>
      </c>
      <c r="CU38" s="424">
        <v>32.616999999999997</v>
      </c>
      <c r="CV38" s="424">
        <v>56.616999999999997</v>
      </c>
      <c r="CW38" s="424">
        <v>0.9</v>
      </c>
      <c r="CX38" s="424">
        <v>75.186999999999998</v>
      </c>
      <c r="CY38" s="424">
        <v>17.670000000000002</v>
      </c>
      <c r="CZ38" s="420">
        <f t="shared" si="13"/>
        <v>0.30721351948119691</v>
      </c>
      <c r="DA38" s="368"/>
      <c r="DB38" s="432" t="str">
        <f t="shared" si="14"/>
        <v>1992/1993</v>
      </c>
      <c r="DC38" s="433">
        <v>13.877000000000001</v>
      </c>
      <c r="DD38" s="612">
        <v>1.32</v>
      </c>
      <c r="DE38" s="433">
        <v>18.285</v>
      </c>
      <c r="DF38" s="433">
        <v>1.75</v>
      </c>
      <c r="DG38" s="433">
        <v>0.125</v>
      </c>
      <c r="DH38" s="433">
        <v>20.16</v>
      </c>
      <c r="DI38" s="433">
        <v>4.24</v>
      </c>
      <c r="DJ38" s="433">
        <v>4.5</v>
      </c>
      <c r="DK38" s="433">
        <v>8.74</v>
      </c>
      <c r="DL38" s="433">
        <v>5.8</v>
      </c>
      <c r="DM38" s="433">
        <v>20.16</v>
      </c>
      <c r="DN38" s="433">
        <v>5.62</v>
      </c>
      <c r="DO38" s="435">
        <f t="shared" si="15"/>
        <v>0.38651994497936731</v>
      </c>
      <c r="DP38" s="368"/>
      <c r="DQ38" s="445" t="str">
        <f t="shared" si="16"/>
        <v>1992/1993</v>
      </c>
      <c r="DR38" s="446">
        <v>4.2549999999999999</v>
      </c>
      <c r="DS38" s="447">
        <v>2.3199999999999998</v>
      </c>
      <c r="DT38" s="446">
        <v>9.8740000000000006</v>
      </c>
      <c r="DU38" s="446">
        <v>0.63100000000000001</v>
      </c>
      <c r="DV38" s="446">
        <v>1.4999999999999999E-2</v>
      </c>
      <c r="DW38" s="446">
        <v>10.52</v>
      </c>
      <c r="DX38" s="446">
        <v>4.2149999999999999</v>
      </c>
      <c r="DY38" s="446">
        <v>0.05</v>
      </c>
      <c r="DZ38" s="446">
        <v>4.2649999999999997</v>
      </c>
      <c r="EA38" s="446">
        <v>5.85</v>
      </c>
      <c r="EB38" s="446">
        <v>10.52</v>
      </c>
      <c r="EC38" s="446">
        <v>0.40500000000000003</v>
      </c>
      <c r="ED38" s="448">
        <f t="shared" si="17"/>
        <v>4.0039545229856657E-2</v>
      </c>
      <c r="EE38" s="368"/>
      <c r="EF38" s="458" t="str">
        <f t="shared" si="18"/>
        <v>1992/1993</v>
      </c>
      <c r="EG38" s="459">
        <v>23.26</v>
      </c>
      <c r="EH38" s="615">
        <v>2.39</v>
      </c>
      <c r="EI38" s="459">
        <v>55.69</v>
      </c>
      <c r="EJ38" s="459">
        <v>2.35</v>
      </c>
      <c r="EK38" s="459">
        <v>2.5</v>
      </c>
      <c r="EL38" s="459">
        <v>60.54</v>
      </c>
      <c r="EM38" s="459">
        <v>55.715000000000003</v>
      </c>
      <c r="EN38" s="459">
        <v>1.8</v>
      </c>
      <c r="EO38" s="459">
        <v>57.515000000000001</v>
      </c>
      <c r="EP38" s="459">
        <v>0.05</v>
      </c>
      <c r="EQ38" s="459">
        <v>60.54</v>
      </c>
      <c r="ER38" s="459">
        <v>2.9750000000000001</v>
      </c>
      <c r="ES38" s="938">
        <f t="shared" si="19"/>
        <v>5.1680708764005913E-2</v>
      </c>
      <c r="ET38" s="368"/>
      <c r="EU38" s="470" t="str">
        <f t="shared" si="20"/>
        <v>1992/1993</v>
      </c>
      <c r="EV38" s="471">
        <v>6.3289999999999997</v>
      </c>
      <c r="EW38" s="472">
        <v>3.08</v>
      </c>
      <c r="EX38" s="471">
        <v>19.507999999999999</v>
      </c>
      <c r="EY38" s="471">
        <v>6.5750000000000002</v>
      </c>
      <c r="EZ38" s="471">
        <v>1.4830000000000001</v>
      </c>
      <c r="FA38" s="471">
        <v>27.565999999999999</v>
      </c>
      <c r="FB38" s="471">
        <v>10.45</v>
      </c>
      <c r="FC38" s="471">
        <v>11.37</v>
      </c>
      <c r="FD38" s="471">
        <v>21.82</v>
      </c>
      <c r="FE38" s="471">
        <v>0.1</v>
      </c>
      <c r="FF38" s="471">
        <v>27.565999999999999</v>
      </c>
      <c r="FG38" s="471">
        <v>5.6459999999999999</v>
      </c>
      <c r="FH38" s="473">
        <f t="shared" si="21"/>
        <v>0.25757299270072992</v>
      </c>
      <c r="FI38" s="368"/>
      <c r="FJ38" s="376" t="str">
        <f t="shared" si="22"/>
        <v>1992/1993</v>
      </c>
      <c r="FK38" s="377">
        <v>8.8000000000000007</v>
      </c>
      <c r="FL38" s="619">
        <v>1.76</v>
      </c>
      <c r="FM38" s="377">
        <v>15.5</v>
      </c>
      <c r="FN38" s="377">
        <v>2.12</v>
      </c>
      <c r="FO38" s="377">
        <v>0.997</v>
      </c>
      <c r="FP38" s="377">
        <v>18.617000000000001</v>
      </c>
      <c r="FQ38" s="377">
        <v>14.497</v>
      </c>
      <c r="FR38" s="377">
        <v>0.6</v>
      </c>
      <c r="FS38" s="377">
        <v>15.097</v>
      </c>
      <c r="FT38" s="377">
        <v>2.0190000000000001</v>
      </c>
      <c r="FU38" s="377">
        <v>18.617000000000001</v>
      </c>
      <c r="FV38" s="377">
        <v>1.5009999999999999</v>
      </c>
      <c r="FW38" s="378">
        <f t="shared" si="23"/>
        <v>8.7695723299836409E-2</v>
      </c>
      <c r="FY38" s="376" t="str">
        <f t="shared" si="24"/>
        <v>1992/1993</v>
      </c>
      <c r="FZ38" s="377">
        <f t="shared" si="25"/>
        <v>76.342999999999989</v>
      </c>
      <c r="GA38" s="478">
        <f t="shared" si="26"/>
        <v>2.5763200293412623</v>
      </c>
      <c r="GB38" s="377">
        <f t="shared" si="28"/>
        <v>196.68399999999994</v>
      </c>
      <c r="GC38" s="377">
        <f t="shared" si="29"/>
        <v>83.471999999999994</v>
      </c>
      <c r="GD38" s="377">
        <f t="shared" si="30"/>
        <v>85.731999999999999</v>
      </c>
      <c r="GE38" s="377">
        <f t="shared" si="31"/>
        <v>365.88800000000003</v>
      </c>
      <c r="GF38" s="377">
        <f t="shared" si="32"/>
        <v>245.976</v>
      </c>
      <c r="GG38" s="377">
        <f t="shared" si="33"/>
        <v>25.224000000000011</v>
      </c>
      <c r="GH38" s="377">
        <f t="shared" si="34"/>
        <v>271.20000000000005</v>
      </c>
      <c r="GI38" s="377">
        <f t="shared" si="35"/>
        <v>5.2329999999999961</v>
      </c>
      <c r="GJ38" s="377">
        <f t="shared" si="36"/>
        <v>365.88800000000003</v>
      </c>
      <c r="GK38" s="377">
        <f t="shared" si="37"/>
        <v>89.454999999999984</v>
      </c>
      <c r="GL38" s="378">
        <f t="shared" si="27"/>
        <v>0.32360463475778928</v>
      </c>
    </row>
    <row r="39" spans="1:194" s="18" customFormat="1" ht="14.4" x14ac:dyDescent="0.3">
      <c r="A39" s="376" t="s">
        <v>369</v>
      </c>
      <c r="B39" s="377">
        <v>221.05500000000001</v>
      </c>
      <c r="C39" s="478">
        <v>2.5299999999999998</v>
      </c>
      <c r="D39" s="377">
        <v>558.57000000000005</v>
      </c>
      <c r="E39" s="377">
        <v>177.19300000000001</v>
      </c>
      <c r="F39" s="377">
        <v>98.561000000000007</v>
      </c>
      <c r="G39" s="377">
        <v>834.32399999999996</v>
      </c>
      <c r="H39" s="377">
        <v>436.37099999999998</v>
      </c>
      <c r="I39" s="377">
        <v>110.96599999999999</v>
      </c>
      <c r="J39" s="377">
        <v>547.33699999999999</v>
      </c>
      <c r="K39" s="377">
        <v>103.717</v>
      </c>
      <c r="L39" s="377">
        <v>834.32399999999996</v>
      </c>
      <c r="M39" s="377">
        <v>183.27</v>
      </c>
      <c r="N39" s="378">
        <f t="shared" si="1"/>
        <v>0.28149738731349477</v>
      </c>
      <c r="O39" s="368"/>
      <c r="P39" s="364" t="str">
        <f t="shared" si="2"/>
        <v>1993/1994</v>
      </c>
      <c r="Q39" s="401">
        <v>25.379000000000001</v>
      </c>
      <c r="R39" s="401">
        <v>2.57</v>
      </c>
      <c r="S39" s="401">
        <v>65.22</v>
      </c>
      <c r="T39" s="401">
        <v>14.442</v>
      </c>
      <c r="U39" s="401">
        <v>2.9620000000000002</v>
      </c>
      <c r="V39" s="401">
        <v>82.623999999999995</v>
      </c>
      <c r="W39" s="401">
        <v>26.341999999999999</v>
      </c>
      <c r="X39" s="401">
        <v>7.3959999999999999</v>
      </c>
      <c r="Y39" s="401">
        <v>33.738</v>
      </c>
      <c r="Z39" s="401">
        <v>33.414000000000001</v>
      </c>
      <c r="AA39" s="401">
        <v>82.623999999999995</v>
      </c>
      <c r="AB39" s="401">
        <v>15.472</v>
      </c>
      <c r="AC39" s="365">
        <f t="shared" si="3"/>
        <v>0.23040266857279007</v>
      </c>
      <c r="AD39" s="368"/>
      <c r="AE39" s="376" t="str">
        <f t="shared" si="4"/>
        <v>1993/1994</v>
      </c>
      <c r="AF39" s="405">
        <v>8.3829999999999991</v>
      </c>
      <c r="AG39" s="405">
        <v>1.97</v>
      </c>
      <c r="AH39" s="405">
        <v>16.478999999999999</v>
      </c>
      <c r="AI39" s="405">
        <v>5.0170000000000003</v>
      </c>
      <c r="AJ39" s="405">
        <v>2.9000000000000001E-2</v>
      </c>
      <c r="AK39" s="405">
        <v>21.524999999999999</v>
      </c>
      <c r="AL39" s="405">
        <v>2.3479999999999999</v>
      </c>
      <c r="AM39" s="405">
        <v>1.76</v>
      </c>
      <c r="AN39" s="405">
        <v>4.1079999999999997</v>
      </c>
      <c r="AO39" s="405">
        <v>13.707000000000001</v>
      </c>
      <c r="AP39" s="405">
        <v>21.524999999999999</v>
      </c>
      <c r="AQ39" s="405">
        <v>3.71</v>
      </c>
      <c r="AR39" s="378">
        <f t="shared" si="5"/>
        <v>0.20825147347740666</v>
      </c>
      <c r="AS39" s="368"/>
      <c r="AT39" s="385" t="str">
        <f t="shared" si="6"/>
        <v>1993/1994</v>
      </c>
      <c r="AU39" s="386">
        <v>12.375</v>
      </c>
      <c r="AV39" s="605">
        <v>2.2000000000000002</v>
      </c>
      <c r="AW39" s="386">
        <v>27.225999999999999</v>
      </c>
      <c r="AX39" s="386">
        <v>12.193</v>
      </c>
      <c r="AY39" s="386">
        <v>0.151</v>
      </c>
      <c r="AZ39" s="386">
        <v>39.57</v>
      </c>
      <c r="BA39" s="386">
        <v>3.0409999999999999</v>
      </c>
      <c r="BB39" s="386">
        <v>6.3109999999999999</v>
      </c>
      <c r="BC39" s="386">
        <v>9.3520000000000003</v>
      </c>
      <c r="BD39" s="386">
        <v>19.100000000000001</v>
      </c>
      <c r="BE39" s="386">
        <v>39.57</v>
      </c>
      <c r="BF39" s="386">
        <v>11.118</v>
      </c>
      <c r="BG39" s="387">
        <f t="shared" si="7"/>
        <v>0.39076339097427243</v>
      </c>
      <c r="BH39" s="368"/>
      <c r="BI39" s="394" t="str">
        <f t="shared" si="8"/>
        <v>1993/1994</v>
      </c>
      <c r="BJ39" s="656">
        <v>0</v>
      </c>
      <c r="BK39" s="656">
        <v>0</v>
      </c>
      <c r="BL39" s="656">
        <v>0</v>
      </c>
      <c r="BM39" s="656">
        <v>0</v>
      </c>
      <c r="BN39" s="656">
        <v>0</v>
      </c>
      <c r="BO39" s="656">
        <v>0</v>
      </c>
      <c r="BP39" s="656">
        <v>0</v>
      </c>
      <c r="BQ39" s="656">
        <v>0</v>
      </c>
      <c r="BR39" s="656">
        <v>0</v>
      </c>
      <c r="BS39" s="656">
        <v>0</v>
      </c>
      <c r="BT39" s="656">
        <v>0</v>
      </c>
      <c r="BU39" s="656">
        <v>0</v>
      </c>
      <c r="BV39" s="395" t="e">
        <f t="shared" si="9"/>
        <v>#DIV/0!</v>
      </c>
      <c r="BW39" s="368"/>
      <c r="BX39" s="385" t="str">
        <f t="shared" si="10"/>
        <v>1993/1994</v>
      </c>
      <c r="BY39" s="953">
        <v>15.742000000000001</v>
      </c>
      <c r="BZ39" s="953">
        <v>5.27</v>
      </c>
      <c r="CA39" s="953">
        <v>82.93</v>
      </c>
      <c r="CB39" s="953">
        <v>22.268999999999998</v>
      </c>
      <c r="CC39" s="953">
        <v>1.7070000000000001</v>
      </c>
      <c r="CD39" s="953">
        <v>106.90600000000001</v>
      </c>
      <c r="CE39" s="953">
        <v>42.5</v>
      </c>
      <c r="CF39" s="953">
        <v>28.8</v>
      </c>
      <c r="CG39" s="953">
        <v>71.3</v>
      </c>
      <c r="CH39" s="953">
        <v>20.065999999999999</v>
      </c>
      <c r="CI39" s="953">
        <v>106.90600000000001</v>
      </c>
      <c r="CJ39" s="953">
        <v>15.54</v>
      </c>
      <c r="CK39" s="387">
        <f t="shared" si="11"/>
        <v>0.17008515202591773</v>
      </c>
      <c r="CL39" s="368"/>
      <c r="CM39" s="419" t="str">
        <f t="shared" si="12"/>
        <v>1993/1994</v>
      </c>
      <c r="CN39" s="424">
        <v>23.88</v>
      </c>
      <c r="CO39" s="609">
        <v>1.82</v>
      </c>
      <c r="CP39" s="424">
        <v>43.5</v>
      </c>
      <c r="CQ39" s="424">
        <v>17.670000000000002</v>
      </c>
      <c r="CR39" s="424">
        <v>5</v>
      </c>
      <c r="CS39" s="424">
        <v>66.17</v>
      </c>
      <c r="CT39" s="424">
        <v>22.9</v>
      </c>
      <c r="CU39" s="424">
        <v>26.045000000000002</v>
      </c>
      <c r="CV39" s="424">
        <v>48.945</v>
      </c>
      <c r="CW39" s="424">
        <v>0.5</v>
      </c>
      <c r="CX39" s="424">
        <v>66.17</v>
      </c>
      <c r="CY39" s="424">
        <v>16.725000000000001</v>
      </c>
      <c r="CZ39" s="420">
        <f t="shared" si="13"/>
        <v>0.33825462635251291</v>
      </c>
      <c r="DA39" s="368"/>
      <c r="DB39" s="432" t="str">
        <f t="shared" si="14"/>
        <v>1993/1994</v>
      </c>
      <c r="DC39" s="433">
        <v>12.753</v>
      </c>
      <c r="DD39" s="612">
        <v>0.91</v>
      </c>
      <c r="DE39" s="433">
        <v>11.659000000000001</v>
      </c>
      <c r="DF39" s="433">
        <v>5.62</v>
      </c>
      <c r="DG39" s="433">
        <v>6.0000000000000001E-3</v>
      </c>
      <c r="DH39" s="433">
        <v>17.285</v>
      </c>
      <c r="DI39" s="433">
        <v>4.1959999999999997</v>
      </c>
      <c r="DJ39" s="433">
        <v>2.8109999999999999</v>
      </c>
      <c r="DK39" s="433">
        <v>7.0069999999999997</v>
      </c>
      <c r="DL39" s="433">
        <v>5.5</v>
      </c>
      <c r="DM39" s="433">
        <v>17.285</v>
      </c>
      <c r="DN39" s="433">
        <v>4.7779999999999996</v>
      </c>
      <c r="DO39" s="435">
        <f t="shared" si="15"/>
        <v>0.38202606540337408</v>
      </c>
      <c r="DP39" s="368"/>
      <c r="DQ39" s="445" t="str">
        <f t="shared" si="16"/>
        <v>1993/1994</v>
      </c>
      <c r="DR39" s="446">
        <v>4.7770000000000001</v>
      </c>
      <c r="DS39" s="447">
        <v>2.02</v>
      </c>
      <c r="DT39" s="446">
        <v>9.6590000000000007</v>
      </c>
      <c r="DU39" s="446">
        <v>0.40500000000000003</v>
      </c>
      <c r="DV39" s="446">
        <v>1.0999999999999999E-2</v>
      </c>
      <c r="DW39" s="446">
        <v>10.074999999999999</v>
      </c>
      <c r="DX39" s="446">
        <v>4.1479999999999997</v>
      </c>
      <c r="DY39" s="446">
        <v>0.15</v>
      </c>
      <c r="DZ39" s="446">
        <v>4.298</v>
      </c>
      <c r="EA39" s="446">
        <v>5.0090000000000003</v>
      </c>
      <c r="EB39" s="446">
        <v>10.074999999999999</v>
      </c>
      <c r="EC39" s="446">
        <v>0.76800000000000002</v>
      </c>
      <c r="ED39" s="448">
        <f t="shared" si="17"/>
        <v>8.251853443644569E-2</v>
      </c>
      <c r="EE39" s="368"/>
      <c r="EF39" s="458" t="str">
        <f t="shared" si="18"/>
        <v>1993/1994</v>
      </c>
      <c r="EG39" s="459">
        <v>24.588999999999999</v>
      </c>
      <c r="EH39" s="615">
        <v>2.33</v>
      </c>
      <c r="EI39" s="459">
        <v>57.21</v>
      </c>
      <c r="EJ39" s="459">
        <v>2.9750000000000001</v>
      </c>
      <c r="EK39" s="459">
        <v>0.5</v>
      </c>
      <c r="EL39" s="459">
        <v>60.685000000000002</v>
      </c>
      <c r="EM39" s="459">
        <v>51.576999999999998</v>
      </c>
      <c r="EN39" s="459">
        <v>1.8</v>
      </c>
      <c r="EO39" s="459">
        <v>53.377000000000002</v>
      </c>
      <c r="EP39" s="459">
        <v>2.8000000000000001E-2</v>
      </c>
      <c r="EQ39" s="459">
        <v>60.685000000000002</v>
      </c>
      <c r="ER39" s="459">
        <v>7.28</v>
      </c>
      <c r="ES39" s="938">
        <f t="shared" si="19"/>
        <v>0.1363168242673907</v>
      </c>
      <c r="ET39" s="368"/>
      <c r="EU39" s="470" t="str">
        <f t="shared" si="20"/>
        <v>1993/1994</v>
      </c>
      <c r="EV39" s="471">
        <v>5.7480000000000002</v>
      </c>
      <c r="EW39" s="472">
        <v>3.8</v>
      </c>
      <c r="EX39" s="471">
        <v>21.831</v>
      </c>
      <c r="EY39" s="471">
        <v>5.6459999999999999</v>
      </c>
      <c r="EZ39" s="471">
        <v>7.8E-2</v>
      </c>
      <c r="FA39" s="471">
        <v>27.555</v>
      </c>
      <c r="FB39" s="471">
        <v>10.645</v>
      </c>
      <c r="FC39" s="471">
        <v>8.81</v>
      </c>
      <c r="FD39" s="471">
        <v>19.454999999999998</v>
      </c>
      <c r="FE39" s="471">
        <v>0.5</v>
      </c>
      <c r="FF39" s="471">
        <v>27.555</v>
      </c>
      <c r="FG39" s="471">
        <v>7.6</v>
      </c>
      <c r="FH39" s="473">
        <f t="shared" si="21"/>
        <v>0.38085692808819849</v>
      </c>
      <c r="FI39" s="368"/>
      <c r="FJ39" s="376" t="str">
        <f t="shared" si="22"/>
        <v>1993/1994</v>
      </c>
      <c r="FK39" s="377">
        <v>8.85</v>
      </c>
      <c r="FL39" s="619">
        <v>1.86</v>
      </c>
      <c r="FM39" s="377">
        <v>16.5</v>
      </c>
      <c r="FN39" s="377">
        <v>1.5009999999999999</v>
      </c>
      <c r="FO39" s="377">
        <v>0.65</v>
      </c>
      <c r="FP39" s="377">
        <v>18.651</v>
      </c>
      <c r="FQ39" s="377">
        <v>14.486000000000001</v>
      </c>
      <c r="FR39" s="377">
        <v>0.6</v>
      </c>
      <c r="FS39" s="377">
        <v>15.086</v>
      </c>
      <c r="FT39" s="377">
        <v>1.0649999999999999</v>
      </c>
      <c r="FU39" s="377">
        <v>18.651</v>
      </c>
      <c r="FV39" s="377">
        <v>2.5</v>
      </c>
      <c r="FW39" s="378">
        <f t="shared" si="23"/>
        <v>0.15478917714073431</v>
      </c>
      <c r="FY39" s="376" t="str">
        <f t="shared" si="24"/>
        <v>1993/1994</v>
      </c>
      <c r="FZ39" s="377">
        <f t="shared" si="25"/>
        <v>78.579000000000022</v>
      </c>
      <c r="GA39" s="478">
        <f t="shared" si="26"/>
        <v>2.6260960307461279</v>
      </c>
      <c r="GB39" s="377">
        <f t="shared" si="28"/>
        <v>206.35600000000005</v>
      </c>
      <c r="GC39" s="377">
        <f t="shared" si="29"/>
        <v>89.454999999999984</v>
      </c>
      <c r="GD39" s="377">
        <f t="shared" si="30"/>
        <v>87.467000000000013</v>
      </c>
      <c r="GE39" s="377">
        <f t="shared" si="31"/>
        <v>383.27799999999985</v>
      </c>
      <c r="GF39" s="377">
        <f t="shared" si="32"/>
        <v>254.18799999999999</v>
      </c>
      <c r="GG39" s="377">
        <f t="shared" si="33"/>
        <v>26.482999999999997</v>
      </c>
      <c r="GH39" s="377">
        <f t="shared" si="34"/>
        <v>280.67099999999994</v>
      </c>
      <c r="GI39" s="377">
        <f t="shared" si="35"/>
        <v>4.8279999999999959</v>
      </c>
      <c r="GJ39" s="377">
        <f t="shared" si="36"/>
        <v>383.27799999999985</v>
      </c>
      <c r="GK39" s="377">
        <f t="shared" si="37"/>
        <v>97.779000000000011</v>
      </c>
      <c r="GL39" s="378">
        <f t="shared" si="27"/>
        <v>0.34248456211755574</v>
      </c>
    </row>
    <row r="40" spans="1:194" s="18" customFormat="1" ht="14.4" x14ac:dyDescent="0.3">
      <c r="A40" s="376" t="s">
        <v>370</v>
      </c>
      <c r="B40" s="377">
        <v>213.352</v>
      </c>
      <c r="C40" s="478">
        <v>2.4500000000000002</v>
      </c>
      <c r="D40" s="377">
        <v>523.13699999999994</v>
      </c>
      <c r="E40" s="377">
        <v>183.27</v>
      </c>
      <c r="F40" s="377">
        <v>99.876999999999995</v>
      </c>
      <c r="G40" s="377">
        <v>806.28399999999999</v>
      </c>
      <c r="H40" s="377">
        <v>440.411</v>
      </c>
      <c r="I40" s="377">
        <v>102.95399999999999</v>
      </c>
      <c r="J40" s="377">
        <v>543.36500000000001</v>
      </c>
      <c r="K40" s="377">
        <v>98.215000000000003</v>
      </c>
      <c r="L40" s="377">
        <v>806.28399999999999</v>
      </c>
      <c r="M40" s="377">
        <v>164.70400000000001</v>
      </c>
      <c r="N40" s="378">
        <f t="shared" si="1"/>
        <v>0.256716231802737</v>
      </c>
      <c r="O40" s="368"/>
      <c r="P40" s="364" t="str">
        <f t="shared" si="2"/>
        <v>1994/1995</v>
      </c>
      <c r="Q40" s="401">
        <v>24.998000000000001</v>
      </c>
      <c r="R40" s="401">
        <v>2.5299999999999998</v>
      </c>
      <c r="S40" s="401">
        <v>63.167000000000002</v>
      </c>
      <c r="T40" s="401">
        <v>15.472</v>
      </c>
      <c r="U40" s="401">
        <v>2.5019999999999998</v>
      </c>
      <c r="V40" s="401">
        <v>81.141000000000005</v>
      </c>
      <c r="W40" s="401">
        <v>25.638000000000002</v>
      </c>
      <c r="X40" s="401">
        <v>9.3759999999999994</v>
      </c>
      <c r="Y40" s="401">
        <v>35.014000000000003</v>
      </c>
      <c r="Z40" s="401">
        <v>32.340000000000003</v>
      </c>
      <c r="AA40" s="401">
        <v>81.141000000000005</v>
      </c>
      <c r="AB40" s="401">
        <v>13.787000000000001</v>
      </c>
      <c r="AC40" s="365">
        <f t="shared" si="3"/>
        <v>0.20469459868753151</v>
      </c>
      <c r="AD40" s="368"/>
      <c r="AE40" s="376" t="str">
        <f t="shared" si="4"/>
        <v>1994/1995</v>
      </c>
      <c r="AF40" s="405">
        <v>8.0030000000000001</v>
      </c>
      <c r="AG40" s="405">
        <v>1.1100000000000001</v>
      </c>
      <c r="AH40" s="405">
        <v>8.9030000000000005</v>
      </c>
      <c r="AI40" s="405">
        <v>3.71</v>
      </c>
      <c r="AJ40" s="405">
        <v>5.2999999999999999E-2</v>
      </c>
      <c r="AK40" s="405">
        <v>12.666</v>
      </c>
      <c r="AL40" s="405">
        <v>2.274</v>
      </c>
      <c r="AM40" s="405">
        <v>1.633</v>
      </c>
      <c r="AN40" s="405">
        <v>3.907</v>
      </c>
      <c r="AO40" s="405">
        <v>6.3540000000000001</v>
      </c>
      <c r="AP40" s="405">
        <v>12.666</v>
      </c>
      <c r="AQ40" s="405">
        <v>2.4049999999999998</v>
      </c>
      <c r="AR40" s="378">
        <f t="shared" si="5"/>
        <v>0.23438261378033329</v>
      </c>
      <c r="AS40" s="368"/>
      <c r="AT40" s="385" t="str">
        <f t="shared" si="6"/>
        <v>1994/1995</v>
      </c>
      <c r="AU40" s="386">
        <v>10.773</v>
      </c>
      <c r="AV40" s="605">
        <v>2.13</v>
      </c>
      <c r="AW40" s="386">
        <v>22.92</v>
      </c>
      <c r="AX40" s="386">
        <v>11.118</v>
      </c>
      <c r="AY40" s="386">
        <v>0.13600000000000001</v>
      </c>
      <c r="AZ40" s="386">
        <v>34.173999999999999</v>
      </c>
      <c r="BA40" s="386">
        <v>2.5299999999999998</v>
      </c>
      <c r="BB40" s="386">
        <v>5.1130000000000004</v>
      </c>
      <c r="BC40" s="386">
        <v>7.6429999999999998</v>
      </c>
      <c r="BD40" s="386">
        <v>20.850999999999999</v>
      </c>
      <c r="BE40" s="386">
        <v>34.173999999999999</v>
      </c>
      <c r="BF40" s="386">
        <v>5.68</v>
      </c>
      <c r="BG40" s="387">
        <f t="shared" si="7"/>
        <v>0.19934021197445076</v>
      </c>
      <c r="BH40" s="368"/>
      <c r="BI40" s="394" t="str">
        <f t="shared" si="8"/>
        <v>1994/1995</v>
      </c>
      <c r="BJ40" s="656">
        <v>0</v>
      </c>
      <c r="BK40" s="656">
        <v>0</v>
      </c>
      <c r="BL40" s="656">
        <v>0</v>
      </c>
      <c r="BM40" s="656">
        <v>0</v>
      </c>
      <c r="BN40" s="656">
        <v>0</v>
      </c>
      <c r="BO40" s="656">
        <v>0</v>
      </c>
      <c r="BP40" s="656">
        <v>0</v>
      </c>
      <c r="BQ40" s="656">
        <v>0</v>
      </c>
      <c r="BR40" s="656">
        <v>0</v>
      </c>
      <c r="BS40" s="656">
        <v>0</v>
      </c>
      <c r="BT40" s="656">
        <v>0</v>
      </c>
      <c r="BU40" s="656">
        <v>0</v>
      </c>
      <c r="BV40" s="395" t="e">
        <f t="shared" si="9"/>
        <v>#DIV/0!</v>
      </c>
      <c r="BW40" s="368"/>
      <c r="BX40" s="385" t="str">
        <f t="shared" si="10"/>
        <v>1994/1995</v>
      </c>
      <c r="BY40" s="953">
        <v>15.786</v>
      </c>
      <c r="BZ40" s="953">
        <v>5.36</v>
      </c>
      <c r="CA40" s="953">
        <v>84.540999999999997</v>
      </c>
      <c r="CB40" s="953">
        <v>15.54</v>
      </c>
      <c r="CC40" s="953">
        <v>2.085</v>
      </c>
      <c r="CD40" s="953">
        <v>102.166</v>
      </c>
      <c r="CE40" s="953">
        <v>42.8</v>
      </c>
      <c r="CF40" s="953">
        <v>31.1</v>
      </c>
      <c r="CG40" s="953">
        <v>73.900000000000006</v>
      </c>
      <c r="CH40" s="953">
        <v>17.11</v>
      </c>
      <c r="CI40" s="953">
        <v>102.166</v>
      </c>
      <c r="CJ40" s="953">
        <v>11.156000000000001</v>
      </c>
      <c r="CK40" s="387">
        <f t="shared" si="11"/>
        <v>0.12257993627073947</v>
      </c>
      <c r="CL40" s="368"/>
      <c r="CM40" s="419" t="str">
        <f t="shared" si="12"/>
        <v>1994/1995</v>
      </c>
      <c r="CN40" s="424">
        <v>20.99</v>
      </c>
      <c r="CO40" s="609">
        <v>1.53</v>
      </c>
      <c r="CP40" s="424">
        <v>32.1</v>
      </c>
      <c r="CQ40" s="424">
        <v>16.725000000000001</v>
      </c>
      <c r="CR40" s="424">
        <v>2.1669999999999998</v>
      </c>
      <c r="CS40" s="424">
        <v>50.991999999999997</v>
      </c>
      <c r="CT40" s="424">
        <v>22.427</v>
      </c>
      <c r="CU40" s="424">
        <v>20.446000000000002</v>
      </c>
      <c r="CV40" s="424">
        <v>42.872999999999998</v>
      </c>
      <c r="CW40" s="424">
        <v>0.61899999999999999</v>
      </c>
      <c r="CX40" s="424">
        <v>50.991999999999997</v>
      </c>
      <c r="CY40" s="424">
        <v>7.5</v>
      </c>
      <c r="CZ40" s="420">
        <f t="shared" si="13"/>
        <v>0.17244550721971857</v>
      </c>
      <c r="DA40" s="368"/>
      <c r="DB40" s="432" t="str">
        <f t="shared" si="14"/>
        <v>1994/1995</v>
      </c>
      <c r="DC40" s="433">
        <v>12.619</v>
      </c>
      <c r="DD40" s="612">
        <v>0.72</v>
      </c>
      <c r="DE40" s="433">
        <v>9.0519999999999996</v>
      </c>
      <c r="DF40" s="433">
        <v>4.7779999999999996</v>
      </c>
      <c r="DG40" s="433">
        <v>6.0000000000000001E-3</v>
      </c>
      <c r="DH40" s="433">
        <v>13.836</v>
      </c>
      <c r="DI40" s="433">
        <v>3.931</v>
      </c>
      <c r="DJ40" s="433">
        <v>2.0459999999999998</v>
      </c>
      <c r="DK40" s="433">
        <v>5.9770000000000003</v>
      </c>
      <c r="DL40" s="433">
        <v>3.5</v>
      </c>
      <c r="DM40" s="433">
        <v>13.836</v>
      </c>
      <c r="DN40" s="433">
        <v>4.359</v>
      </c>
      <c r="DO40" s="435">
        <f t="shared" si="15"/>
        <v>0.45995568217790439</v>
      </c>
      <c r="DP40" s="368"/>
      <c r="DQ40" s="445" t="str">
        <f t="shared" si="16"/>
        <v>1994/1995</v>
      </c>
      <c r="DR40" s="446">
        <v>5.2210000000000001</v>
      </c>
      <c r="DS40" s="447">
        <v>2.17</v>
      </c>
      <c r="DT40" s="446">
        <v>11.305999999999999</v>
      </c>
      <c r="DU40" s="446">
        <v>0.76800000000000002</v>
      </c>
      <c r="DV40" s="446">
        <v>3.3000000000000002E-2</v>
      </c>
      <c r="DW40" s="446">
        <v>12.106999999999999</v>
      </c>
      <c r="DX40" s="446">
        <v>4.1639999999999997</v>
      </c>
      <c r="DY40" s="446">
        <v>0.15</v>
      </c>
      <c r="DZ40" s="446">
        <v>4.3140000000000001</v>
      </c>
      <c r="EA40" s="446">
        <v>7.3179999999999996</v>
      </c>
      <c r="EB40" s="446">
        <v>12.106999999999999</v>
      </c>
      <c r="EC40" s="446">
        <v>0.47499999999999998</v>
      </c>
      <c r="ED40" s="448">
        <f t="shared" si="17"/>
        <v>4.0835625859697383E-2</v>
      </c>
      <c r="EE40" s="368"/>
      <c r="EF40" s="458" t="str">
        <f t="shared" si="18"/>
        <v>1994/1995</v>
      </c>
      <c r="EG40" s="459">
        <v>25.1</v>
      </c>
      <c r="EH40" s="615">
        <v>2.38</v>
      </c>
      <c r="EI40" s="459">
        <v>59.84</v>
      </c>
      <c r="EJ40" s="459">
        <v>7.28</v>
      </c>
      <c r="EK40" s="459">
        <v>0.03</v>
      </c>
      <c r="EL40" s="459">
        <v>67.150000000000006</v>
      </c>
      <c r="EM40" s="459">
        <v>56.33</v>
      </c>
      <c r="EN40" s="459">
        <v>2</v>
      </c>
      <c r="EO40" s="459">
        <v>58.33</v>
      </c>
      <c r="EP40" s="459">
        <v>0.1</v>
      </c>
      <c r="EQ40" s="459">
        <v>67.150000000000006</v>
      </c>
      <c r="ER40" s="459">
        <v>8.7200000000000006</v>
      </c>
      <c r="ES40" s="938">
        <f t="shared" si="19"/>
        <v>0.14923840492897486</v>
      </c>
      <c r="ET40" s="368"/>
      <c r="EU40" s="470" t="str">
        <f t="shared" si="20"/>
        <v>1994/1995</v>
      </c>
      <c r="EV40" s="471">
        <v>4.5069999999999997</v>
      </c>
      <c r="EW40" s="472">
        <v>3.08</v>
      </c>
      <c r="EX40" s="471">
        <v>13.856999999999999</v>
      </c>
      <c r="EY40" s="471">
        <v>7.6</v>
      </c>
      <c r="EZ40" s="471">
        <v>0.24</v>
      </c>
      <c r="FA40" s="471">
        <v>21.696999999999999</v>
      </c>
      <c r="FB40" s="471">
        <v>10.167</v>
      </c>
      <c r="FC40" s="471">
        <v>5.39</v>
      </c>
      <c r="FD40" s="471">
        <v>15.557</v>
      </c>
      <c r="FE40" s="471">
        <v>0.14000000000000001</v>
      </c>
      <c r="FF40" s="471">
        <v>21.696999999999999</v>
      </c>
      <c r="FG40" s="471">
        <v>6</v>
      </c>
      <c r="FH40" s="473">
        <f t="shared" si="21"/>
        <v>0.38223864432694143</v>
      </c>
      <c r="FI40" s="368"/>
      <c r="FJ40" s="376" t="str">
        <f t="shared" si="22"/>
        <v>1994/1995</v>
      </c>
      <c r="FK40" s="377">
        <v>8.6</v>
      </c>
      <c r="FL40" s="619">
        <v>1.71</v>
      </c>
      <c r="FM40" s="377">
        <v>14.7</v>
      </c>
      <c r="FN40" s="377">
        <v>2.5</v>
      </c>
      <c r="FO40" s="377">
        <v>0.5</v>
      </c>
      <c r="FP40" s="377">
        <v>17.7</v>
      </c>
      <c r="FQ40" s="377">
        <v>14.59</v>
      </c>
      <c r="FR40" s="377">
        <v>0.6</v>
      </c>
      <c r="FS40" s="377">
        <v>15.19</v>
      </c>
      <c r="FT40" s="377">
        <v>1.81</v>
      </c>
      <c r="FU40" s="377">
        <v>17.7</v>
      </c>
      <c r="FV40" s="377">
        <v>0.7</v>
      </c>
      <c r="FW40" s="378">
        <f t="shared" si="23"/>
        <v>4.1176470588235294E-2</v>
      </c>
      <c r="FY40" s="376" t="str">
        <f t="shared" si="24"/>
        <v>1994/1995</v>
      </c>
      <c r="FZ40" s="377">
        <f t="shared" si="25"/>
        <v>76.754999999999995</v>
      </c>
      <c r="GA40" s="478">
        <f t="shared" si="26"/>
        <v>2.6415347534362565</v>
      </c>
      <c r="GB40" s="377">
        <f t="shared" si="28"/>
        <v>202.75099999999986</v>
      </c>
      <c r="GC40" s="377">
        <f t="shared" si="29"/>
        <v>97.779000000000011</v>
      </c>
      <c r="GD40" s="377">
        <f t="shared" si="30"/>
        <v>92.125000000000014</v>
      </c>
      <c r="GE40" s="377">
        <f t="shared" si="31"/>
        <v>392.65500000000003</v>
      </c>
      <c r="GF40" s="377">
        <f t="shared" si="32"/>
        <v>255.56000000000009</v>
      </c>
      <c r="GG40" s="377">
        <f t="shared" si="33"/>
        <v>25.099999999999987</v>
      </c>
      <c r="GH40" s="377">
        <f t="shared" si="34"/>
        <v>280.66000000000008</v>
      </c>
      <c r="GI40" s="377">
        <f t="shared" si="35"/>
        <v>8.0730000000000022</v>
      </c>
      <c r="GJ40" s="377">
        <f t="shared" si="36"/>
        <v>392.65500000000003</v>
      </c>
      <c r="GK40" s="377">
        <f t="shared" si="37"/>
        <v>103.922</v>
      </c>
      <c r="GL40" s="378">
        <f t="shared" si="27"/>
        <v>0.35992422064675661</v>
      </c>
    </row>
    <row r="41" spans="1:194" s="18" customFormat="1" ht="14.4" x14ac:dyDescent="0.3">
      <c r="A41" s="376" t="s">
        <v>371</v>
      </c>
      <c r="B41" s="377">
        <v>216.739</v>
      </c>
      <c r="C41" s="478">
        <v>2.48</v>
      </c>
      <c r="D41" s="377">
        <v>537.52300000000002</v>
      </c>
      <c r="E41" s="377">
        <v>164.70400000000001</v>
      </c>
      <c r="F41" s="377">
        <v>97.188000000000002</v>
      </c>
      <c r="G41" s="377">
        <v>799.41499999999996</v>
      </c>
      <c r="H41" s="377">
        <v>446.71199999999999</v>
      </c>
      <c r="I41" s="377">
        <v>96.912000000000006</v>
      </c>
      <c r="J41" s="377">
        <v>543.62400000000002</v>
      </c>
      <c r="K41" s="377">
        <v>99.197000000000003</v>
      </c>
      <c r="L41" s="377">
        <v>799.41499999999996</v>
      </c>
      <c r="M41" s="377">
        <v>156.59399999999999</v>
      </c>
      <c r="N41" s="378">
        <f t="shared" si="1"/>
        <v>0.2436043626452776</v>
      </c>
      <c r="O41" s="368"/>
      <c r="P41" s="364" t="str">
        <f t="shared" si="2"/>
        <v>1995/1996</v>
      </c>
      <c r="Q41" s="401">
        <v>24.667999999999999</v>
      </c>
      <c r="R41" s="401">
        <v>2.41</v>
      </c>
      <c r="S41" s="401">
        <v>59.404000000000003</v>
      </c>
      <c r="T41" s="401">
        <v>13.787000000000001</v>
      </c>
      <c r="U41" s="401">
        <v>1.849</v>
      </c>
      <c r="V41" s="401">
        <v>75.040000000000006</v>
      </c>
      <c r="W41" s="401">
        <v>26.844000000000001</v>
      </c>
      <c r="X41" s="401">
        <v>4.1840000000000002</v>
      </c>
      <c r="Y41" s="401">
        <v>31.027999999999999</v>
      </c>
      <c r="Z41" s="401">
        <v>33.777999999999999</v>
      </c>
      <c r="AA41" s="401">
        <v>75.040000000000006</v>
      </c>
      <c r="AB41" s="401">
        <v>10.234</v>
      </c>
      <c r="AC41" s="365">
        <f t="shared" si="3"/>
        <v>0.15791747677684165</v>
      </c>
      <c r="AD41" s="368"/>
      <c r="AE41" s="376" t="str">
        <f t="shared" si="4"/>
        <v>1995/1996</v>
      </c>
      <c r="AF41" s="405">
        <v>9.2210000000000001</v>
      </c>
      <c r="AG41" s="405">
        <v>1.79</v>
      </c>
      <c r="AH41" s="405">
        <v>16.504000000000001</v>
      </c>
      <c r="AI41" s="405">
        <v>2.4049999999999998</v>
      </c>
      <c r="AJ41" s="405">
        <v>4.5999999999999999E-2</v>
      </c>
      <c r="AK41" s="405">
        <v>18.954999999999998</v>
      </c>
      <c r="AL41" s="405">
        <v>2.5910000000000002</v>
      </c>
      <c r="AM41" s="405">
        <v>1.0780000000000001</v>
      </c>
      <c r="AN41" s="405">
        <v>3.669</v>
      </c>
      <c r="AO41" s="405">
        <v>13.311</v>
      </c>
      <c r="AP41" s="405">
        <v>18.954999999999998</v>
      </c>
      <c r="AQ41" s="405">
        <v>1.9750000000000001</v>
      </c>
      <c r="AR41" s="378">
        <f t="shared" si="5"/>
        <v>0.11631330977620731</v>
      </c>
      <c r="AS41" s="368"/>
      <c r="AT41" s="385" t="str">
        <f t="shared" si="6"/>
        <v>1995/1996</v>
      </c>
      <c r="AU41" s="386">
        <v>11.122999999999999</v>
      </c>
      <c r="AV41" s="605">
        <v>2.25</v>
      </c>
      <c r="AW41" s="386">
        <v>24.989000000000001</v>
      </c>
      <c r="AX41" s="386">
        <v>5.68</v>
      </c>
      <c r="AY41" s="386">
        <v>0.158</v>
      </c>
      <c r="AZ41" s="386">
        <v>30.827000000000002</v>
      </c>
      <c r="BA41" s="386">
        <v>2.6030000000000002</v>
      </c>
      <c r="BB41" s="386">
        <v>5.1550000000000002</v>
      </c>
      <c r="BC41" s="386">
        <v>7.758</v>
      </c>
      <c r="BD41" s="386">
        <v>16.341999999999999</v>
      </c>
      <c r="BE41" s="386">
        <v>30.827000000000002</v>
      </c>
      <c r="BF41" s="386">
        <v>6.7270000000000003</v>
      </c>
      <c r="BG41" s="387">
        <f t="shared" si="7"/>
        <v>0.27912863070539423</v>
      </c>
      <c r="BH41" s="368"/>
      <c r="BI41" s="394" t="str">
        <f t="shared" si="8"/>
        <v>1995/1996</v>
      </c>
      <c r="BJ41" s="656">
        <v>0</v>
      </c>
      <c r="BK41" s="656">
        <v>0</v>
      </c>
      <c r="BL41" s="656">
        <v>0</v>
      </c>
      <c r="BM41" s="656">
        <v>0</v>
      </c>
      <c r="BN41" s="656">
        <v>0</v>
      </c>
      <c r="BO41" s="656">
        <v>0</v>
      </c>
      <c r="BP41" s="656">
        <v>0</v>
      </c>
      <c r="BQ41" s="656">
        <v>0</v>
      </c>
      <c r="BR41" s="656">
        <v>0</v>
      </c>
      <c r="BS41" s="656">
        <v>0</v>
      </c>
      <c r="BT41" s="656">
        <v>0</v>
      </c>
      <c r="BU41" s="656">
        <v>0</v>
      </c>
      <c r="BV41" s="395" t="e">
        <f t="shared" si="9"/>
        <v>#DIV/0!</v>
      </c>
      <c r="BW41" s="368"/>
      <c r="BX41" s="385" t="str">
        <f t="shared" si="10"/>
        <v>1995/1996</v>
      </c>
      <c r="BY41" s="953">
        <v>16.161000000000001</v>
      </c>
      <c r="BZ41" s="953">
        <v>5.33</v>
      </c>
      <c r="CA41" s="953">
        <v>86.161000000000001</v>
      </c>
      <c r="CB41" s="953">
        <v>11.156000000000001</v>
      </c>
      <c r="CC41" s="953">
        <v>2.5449999999999999</v>
      </c>
      <c r="CD41" s="953">
        <v>99.861999999999995</v>
      </c>
      <c r="CE41" s="953">
        <v>42.496000000000002</v>
      </c>
      <c r="CF41" s="953">
        <v>34.744999999999997</v>
      </c>
      <c r="CG41" s="953">
        <v>77.241</v>
      </c>
      <c r="CH41" s="953">
        <v>13.242000000000001</v>
      </c>
      <c r="CI41" s="953">
        <v>99.861999999999995</v>
      </c>
      <c r="CJ41" s="953">
        <v>9.3789999999999996</v>
      </c>
      <c r="CK41" s="387">
        <f t="shared" si="11"/>
        <v>0.10365483018909628</v>
      </c>
      <c r="CL41" s="368"/>
      <c r="CM41" s="419" t="str">
        <f t="shared" si="12"/>
        <v>1995/1996</v>
      </c>
      <c r="CN41" s="424">
        <v>21.57</v>
      </c>
      <c r="CO41" s="609">
        <v>1.4</v>
      </c>
      <c r="CP41" s="424">
        <v>30.1</v>
      </c>
      <c r="CQ41" s="424">
        <v>7.5</v>
      </c>
      <c r="CR41" s="424">
        <v>5.3159999999999998</v>
      </c>
      <c r="CS41" s="424">
        <v>42.915999999999997</v>
      </c>
      <c r="CT41" s="424">
        <v>21.841000000000001</v>
      </c>
      <c r="CU41" s="424">
        <v>17.969000000000001</v>
      </c>
      <c r="CV41" s="424">
        <v>39.81</v>
      </c>
      <c r="CW41" s="424">
        <v>0.20599999999999999</v>
      </c>
      <c r="CX41" s="424">
        <v>42.915999999999997</v>
      </c>
      <c r="CY41" s="424">
        <v>2.9</v>
      </c>
      <c r="CZ41" s="420">
        <f t="shared" si="13"/>
        <v>7.2471011595361845E-2</v>
      </c>
      <c r="DA41" s="368"/>
      <c r="DB41" s="432" t="str">
        <f t="shared" si="14"/>
        <v>1995/1996</v>
      </c>
      <c r="DC41" s="433">
        <v>12.547000000000001</v>
      </c>
      <c r="DD41" s="612">
        <v>0.52</v>
      </c>
      <c r="DE41" s="433">
        <v>6.49</v>
      </c>
      <c r="DF41" s="433">
        <v>4.359</v>
      </c>
      <c r="DG41" s="433">
        <v>5.7000000000000002E-2</v>
      </c>
      <c r="DH41" s="433">
        <v>10.906000000000001</v>
      </c>
      <c r="DI41" s="433">
        <v>3.8</v>
      </c>
      <c r="DJ41" s="433">
        <v>1.65</v>
      </c>
      <c r="DK41" s="433">
        <v>5.45</v>
      </c>
      <c r="DL41" s="433">
        <v>4.2789999999999999</v>
      </c>
      <c r="DM41" s="433">
        <v>10.906000000000001</v>
      </c>
      <c r="DN41" s="433">
        <v>1.177</v>
      </c>
      <c r="DO41" s="435">
        <f t="shared" si="15"/>
        <v>0.12097851783328195</v>
      </c>
      <c r="DP41" s="368"/>
      <c r="DQ41" s="445" t="str">
        <f t="shared" si="16"/>
        <v>1995/1996</v>
      </c>
      <c r="DR41" s="446">
        <v>4.5</v>
      </c>
      <c r="DS41" s="447">
        <v>1.91</v>
      </c>
      <c r="DT41" s="446">
        <v>8.6</v>
      </c>
      <c r="DU41" s="446">
        <v>0.47499999999999998</v>
      </c>
      <c r="DV41" s="446">
        <v>4.8000000000000001E-2</v>
      </c>
      <c r="DW41" s="446">
        <v>9.1229999999999993</v>
      </c>
      <c r="DX41" s="446">
        <v>4.0149999999999997</v>
      </c>
      <c r="DY41" s="446">
        <v>0.15</v>
      </c>
      <c r="DZ41" s="446">
        <v>4.165</v>
      </c>
      <c r="EA41" s="446">
        <v>4.4829999999999997</v>
      </c>
      <c r="EB41" s="446">
        <v>9.1229999999999993</v>
      </c>
      <c r="EC41" s="446">
        <v>0.47499999999999998</v>
      </c>
      <c r="ED41" s="448">
        <f t="shared" si="17"/>
        <v>5.4925994449583716E-2</v>
      </c>
      <c r="EE41" s="368"/>
      <c r="EF41" s="458" t="str">
        <f t="shared" si="18"/>
        <v>1995/1996</v>
      </c>
      <c r="EG41" s="459">
        <v>25.6</v>
      </c>
      <c r="EH41" s="615">
        <v>2.56</v>
      </c>
      <c r="EI41" s="459">
        <v>65.47</v>
      </c>
      <c r="EJ41" s="459">
        <v>8.7200000000000006</v>
      </c>
      <c r="EK41" s="459">
        <v>0.05</v>
      </c>
      <c r="EL41" s="459">
        <v>74.239999999999995</v>
      </c>
      <c r="EM41" s="459">
        <v>62.777999999999999</v>
      </c>
      <c r="EN41" s="459">
        <v>2.2000000000000002</v>
      </c>
      <c r="EO41" s="459">
        <v>64.977999999999994</v>
      </c>
      <c r="EP41" s="459">
        <v>1.5</v>
      </c>
      <c r="EQ41" s="459">
        <v>74.239999999999995</v>
      </c>
      <c r="ER41" s="459">
        <v>7.7619999999999996</v>
      </c>
      <c r="ES41" s="938">
        <f t="shared" si="19"/>
        <v>0.11676043202262402</v>
      </c>
      <c r="ET41" s="368"/>
      <c r="EU41" s="470" t="str">
        <f t="shared" si="20"/>
        <v>1995/1996</v>
      </c>
      <c r="EV41" s="471">
        <v>5.4790000000000001</v>
      </c>
      <c r="EW41" s="472">
        <v>2.97</v>
      </c>
      <c r="EX41" s="471">
        <v>16.273</v>
      </c>
      <c r="EY41" s="471">
        <v>6</v>
      </c>
      <c r="EZ41" s="471">
        <v>0.183</v>
      </c>
      <c r="FA41" s="471">
        <v>22.456</v>
      </c>
      <c r="FB41" s="471">
        <v>10.212999999999999</v>
      </c>
      <c r="FC41" s="471">
        <v>5.2</v>
      </c>
      <c r="FD41" s="471">
        <v>15.413</v>
      </c>
      <c r="FE41" s="471">
        <v>1.343</v>
      </c>
      <c r="FF41" s="471">
        <v>22.456</v>
      </c>
      <c r="FG41" s="471">
        <v>5.7</v>
      </c>
      <c r="FH41" s="473">
        <f t="shared" si="21"/>
        <v>0.34017665313917406</v>
      </c>
      <c r="FI41" s="368"/>
      <c r="FJ41" s="376" t="str">
        <f t="shared" si="22"/>
        <v>1995/1996</v>
      </c>
      <c r="FK41" s="377">
        <v>8.5500000000000007</v>
      </c>
      <c r="FL41" s="619">
        <v>1.81</v>
      </c>
      <c r="FM41" s="377">
        <v>15.5</v>
      </c>
      <c r="FN41" s="377">
        <v>0.7</v>
      </c>
      <c r="FO41" s="377">
        <v>2.1</v>
      </c>
      <c r="FP41" s="377">
        <v>18.3</v>
      </c>
      <c r="FQ41" s="377">
        <v>15.346</v>
      </c>
      <c r="FR41" s="377">
        <v>0.7</v>
      </c>
      <c r="FS41" s="377">
        <v>16.045999999999999</v>
      </c>
      <c r="FT41" s="377">
        <v>1.054</v>
      </c>
      <c r="FU41" s="377">
        <v>18.3</v>
      </c>
      <c r="FV41" s="377">
        <v>1.2</v>
      </c>
      <c r="FW41" s="378">
        <f t="shared" si="23"/>
        <v>7.0175438596491238E-2</v>
      </c>
      <c r="FY41" s="376" t="str">
        <f t="shared" si="24"/>
        <v>1995/1996</v>
      </c>
      <c r="FZ41" s="377">
        <f t="shared" si="25"/>
        <v>77.320000000000022</v>
      </c>
      <c r="GA41" s="478">
        <f t="shared" si="26"/>
        <v>2.6905328504914632</v>
      </c>
      <c r="GB41" s="377">
        <f t="shared" si="28"/>
        <v>208.03199999999998</v>
      </c>
      <c r="GC41" s="377">
        <f t="shared" si="29"/>
        <v>103.922</v>
      </c>
      <c r="GD41" s="377">
        <f t="shared" si="30"/>
        <v>84.835999999999984</v>
      </c>
      <c r="GE41" s="377">
        <f t="shared" si="31"/>
        <v>396.79000000000008</v>
      </c>
      <c r="GF41" s="377">
        <f t="shared" si="32"/>
        <v>254.18499999999995</v>
      </c>
      <c r="GG41" s="377">
        <f t="shared" si="33"/>
        <v>23.881000000000011</v>
      </c>
      <c r="GH41" s="377">
        <f t="shared" si="34"/>
        <v>278.06600000000003</v>
      </c>
      <c r="GI41" s="377">
        <f t="shared" si="35"/>
        <v>9.6590000000000114</v>
      </c>
      <c r="GJ41" s="377">
        <f t="shared" si="36"/>
        <v>396.79000000000008</v>
      </c>
      <c r="GK41" s="377">
        <f t="shared" si="37"/>
        <v>109.06499999999998</v>
      </c>
      <c r="GL41" s="378">
        <f t="shared" si="27"/>
        <v>0.37905986619167598</v>
      </c>
    </row>
    <row r="42" spans="1:194" s="18" customFormat="1" ht="14.4" x14ac:dyDescent="0.3">
      <c r="A42" s="376" t="s">
        <v>372</v>
      </c>
      <c r="B42" s="377">
        <v>227.101</v>
      </c>
      <c r="C42" s="478">
        <v>2.56</v>
      </c>
      <c r="D42" s="377">
        <v>581.31600000000003</v>
      </c>
      <c r="E42" s="377">
        <v>156.59399999999999</v>
      </c>
      <c r="F42" s="377">
        <v>98.254000000000005</v>
      </c>
      <c r="G42" s="377">
        <v>836.16399999999999</v>
      </c>
      <c r="H42" s="377">
        <v>462.55200000000002</v>
      </c>
      <c r="I42" s="377">
        <v>101.392</v>
      </c>
      <c r="J42" s="377">
        <v>563.94399999999996</v>
      </c>
      <c r="K42" s="377">
        <v>106.943</v>
      </c>
      <c r="L42" s="377">
        <v>836.16399999999999</v>
      </c>
      <c r="M42" s="377">
        <v>165.27699999999999</v>
      </c>
      <c r="N42" s="378">
        <f t="shared" si="1"/>
        <v>0.24635594369841718</v>
      </c>
      <c r="O42" s="368"/>
      <c r="P42" s="364" t="str">
        <f t="shared" si="2"/>
        <v>1996/1997</v>
      </c>
      <c r="Q42" s="401">
        <v>25.422000000000001</v>
      </c>
      <c r="R42" s="401">
        <v>2.44</v>
      </c>
      <c r="S42" s="401">
        <v>61.98</v>
      </c>
      <c r="T42" s="401">
        <v>10.234</v>
      </c>
      <c r="U42" s="401">
        <v>2.5129999999999999</v>
      </c>
      <c r="V42" s="401">
        <v>74.727000000000004</v>
      </c>
      <c r="W42" s="401">
        <v>27.026</v>
      </c>
      <c r="X42" s="401">
        <v>8.3710000000000004</v>
      </c>
      <c r="Y42" s="401">
        <v>35.396999999999998</v>
      </c>
      <c r="Z42" s="401">
        <v>27.257000000000001</v>
      </c>
      <c r="AA42" s="401">
        <v>74.727000000000004</v>
      </c>
      <c r="AB42" s="401">
        <v>12.073</v>
      </c>
      <c r="AC42" s="365">
        <f t="shared" si="3"/>
        <v>0.19269320394547837</v>
      </c>
      <c r="AD42" s="368"/>
      <c r="AE42" s="376" t="str">
        <f t="shared" si="4"/>
        <v>1996/1997</v>
      </c>
      <c r="AF42" s="405">
        <v>10.936</v>
      </c>
      <c r="AG42" s="405">
        <v>2.1</v>
      </c>
      <c r="AH42" s="405">
        <v>22.925000000000001</v>
      </c>
      <c r="AI42" s="405">
        <v>1.9750000000000001</v>
      </c>
      <c r="AJ42" s="405">
        <v>5.1999999999999998E-2</v>
      </c>
      <c r="AK42" s="405">
        <v>24.952000000000002</v>
      </c>
      <c r="AL42" s="405">
        <v>2.6150000000000002</v>
      </c>
      <c r="AM42" s="405">
        <v>0.71699999999999997</v>
      </c>
      <c r="AN42" s="405">
        <v>3.3319999999999999</v>
      </c>
      <c r="AO42" s="405">
        <v>19.225000000000001</v>
      </c>
      <c r="AP42" s="405">
        <v>24.952000000000002</v>
      </c>
      <c r="AQ42" s="405">
        <v>2.395</v>
      </c>
      <c r="AR42" s="378">
        <f t="shared" si="5"/>
        <v>0.10617546659573524</v>
      </c>
      <c r="AS42" s="368"/>
      <c r="AT42" s="385" t="str">
        <f t="shared" si="6"/>
        <v>1996/1997</v>
      </c>
      <c r="AU42" s="386">
        <v>12.263</v>
      </c>
      <c r="AV42" s="605">
        <v>2.4300000000000002</v>
      </c>
      <c r="AW42" s="386">
        <v>29.800999999999998</v>
      </c>
      <c r="AX42" s="386">
        <v>6.7270000000000003</v>
      </c>
      <c r="AY42" s="386">
        <v>0.24099999999999999</v>
      </c>
      <c r="AZ42" s="386">
        <v>36.768999999999998</v>
      </c>
      <c r="BA42" s="386">
        <v>3.8330000000000002</v>
      </c>
      <c r="BB42" s="386">
        <v>4.3890000000000002</v>
      </c>
      <c r="BC42" s="386">
        <v>8.2219999999999995</v>
      </c>
      <c r="BD42" s="386">
        <v>19.501000000000001</v>
      </c>
      <c r="BE42" s="386">
        <v>36.768999999999998</v>
      </c>
      <c r="BF42" s="386">
        <v>9.0459999999999994</v>
      </c>
      <c r="BG42" s="387">
        <f t="shared" si="7"/>
        <v>0.32629946254012915</v>
      </c>
      <c r="BH42" s="368"/>
      <c r="BI42" s="394" t="str">
        <f t="shared" si="8"/>
        <v>1996/1997</v>
      </c>
      <c r="BJ42" s="656">
        <v>0</v>
      </c>
      <c r="BK42" s="656">
        <v>0</v>
      </c>
      <c r="BL42" s="656">
        <v>0</v>
      </c>
      <c r="BM42" s="656">
        <v>0</v>
      </c>
      <c r="BN42" s="656">
        <v>0</v>
      </c>
      <c r="BO42" s="656">
        <v>0</v>
      </c>
      <c r="BP42" s="656">
        <v>0</v>
      </c>
      <c r="BQ42" s="656">
        <v>0</v>
      </c>
      <c r="BR42" s="656">
        <v>0</v>
      </c>
      <c r="BS42" s="656">
        <v>0</v>
      </c>
      <c r="BT42" s="656">
        <v>0</v>
      </c>
      <c r="BU42" s="656">
        <v>0</v>
      </c>
      <c r="BV42" s="395" t="e">
        <f t="shared" si="9"/>
        <v>#DIV/0!</v>
      </c>
      <c r="BW42" s="368"/>
      <c r="BX42" s="385" t="str">
        <f t="shared" si="10"/>
        <v>1996/1997</v>
      </c>
      <c r="BY42" s="953">
        <v>16.736999999999998</v>
      </c>
      <c r="BZ42" s="953">
        <v>5.89</v>
      </c>
      <c r="CA42" s="953">
        <v>98.506</v>
      </c>
      <c r="CB42" s="953">
        <v>9.3789999999999996</v>
      </c>
      <c r="CC42" s="953">
        <v>2.5030000000000001</v>
      </c>
      <c r="CD42" s="953">
        <v>110.38800000000001</v>
      </c>
      <c r="CE42" s="953">
        <v>44.3</v>
      </c>
      <c r="CF42" s="953">
        <v>37.5</v>
      </c>
      <c r="CG42" s="953">
        <v>81.8</v>
      </c>
      <c r="CH42" s="953">
        <v>17.835000000000001</v>
      </c>
      <c r="CI42" s="953">
        <v>110.38800000000001</v>
      </c>
      <c r="CJ42" s="953">
        <v>10.753</v>
      </c>
      <c r="CK42" s="387">
        <f t="shared" si="11"/>
        <v>0.10792392231645508</v>
      </c>
      <c r="CL42" s="368"/>
      <c r="CM42" s="419" t="str">
        <f t="shared" si="12"/>
        <v>1996/1997</v>
      </c>
      <c r="CN42" s="424">
        <v>22.54</v>
      </c>
      <c r="CO42" s="609">
        <v>1.55</v>
      </c>
      <c r="CP42" s="424">
        <v>34.9</v>
      </c>
      <c r="CQ42" s="424">
        <v>2.9</v>
      </c>
      <c r="CR42" s="424">
        <v>2.6309999999999998</v>
      </c>
      <c r="CS42" s="424">
        <v>40.430999999999997</v>
      </c>
      <c r="CT42" s="424">
        <v>23.774000000000001</v>
      </c>
      <c r="CU42" s="424">
        <v>14.36</v>
      </c>
      <c r="CV42" s="424">
        <v>38.134</v>
      </c>
      <c r="CW42" s="424">
        <v>0.69699999999999995</v>
      </c>
      <c r="CX42" s="424">
        <v>40.430999999999997</v>
      </c>
      <c r="CY42" s="424">
        <v>1.6</v>
      </c>
      <c r="CZ42" s="420">
        <f t="shared" si="13"/>
        <v>4.1204192526589578E-2</v>
      </c>
      <c r="DA42" s="368"/>
      <c r="DB42" s="432" t="str">
        <f t="shared" si="14"/>
        <v>1996/1997</v>
      </c>
      <c r="DC42" s="433">
        <v>12.2</v>
      </c>
      <c r="DD42" s="612">
        <v>0.63</v>
      </c>
      <c r="DE42" s="433">
        <v>7.7</v>
      </c>
      <c r="DF42" s="433">
        <v>1.177</v>
      </c>
      <c r="DG42" s="433">
        <v>1.2999999999999999E-2</v>
      </c>
      <c r="DH42" s="433">
        <v>8.89</v>
      </c>
      <c r="DI42" s="433">
        <v>3.6</v>
      </c>
      <c r="DJ42" s="433">
        <v>1.5</v>
      </c>
      <c r="DK42" s="433">
        <v>5.0999999999999996</v>
      </c>
      <c r="DL42" s="433">
        <v>2.3199999999999998</v>
      </c>
      <c r="DM42" s="433">
        <v>8.89</v>
      </c>
      <c r="DN42" s="433">
        <v>1.47</v>
      </c>
      <c r="DO42" s="435">
        <f t="shared" si="15"/>
        <v>0.19811320754716982</v>
      </c>
      <c r="DP42" s="368"/>
      <c r="DQ42" s="445" t="str">
        <f t="shared" si="16"/>
        <v>1996/1997</v>
      </c>
      <c r="DR42" s="446">
        <v>7.1</v>
      </c>
      <c r="DS42" s="447">
        <v>2.2400000000000002</v>
      </c>
      <c r="DT42" s="446">
        <v>15.914</v>
      </c>
      <c r="DU42" s="446">
        <v>0.47499999999999998</v>
      </c>
      <c r="DV42" s="446">
        <v>4.2999999999999997E-2</v>
      </c>
      <c r="DW42" s="446">
        <v>16.431999999999999</v>
      </c>
      <c r="DX42" s="446">
        <v>4.8869999999999996</v>
      </c>
      <c r="DY42" s="446">
        <v>8.0000000000000002E-3</v>
      </c>
      <c r="DZ42" s="446">
        <v>4.8949999999999996</v>
      </c>
      <c r="EA42" s="446">
        <v>10.198</v>
      </c>
      <c r="EB42" s="446">
        <v>16.431999999999999</v>
      </c>
      <c r="EC42" s="446">
        <v>1.339</v>
      </c>
      <c r="ED42" s="448">
        <f t="shared" si="17"/>
        <v>8.8716623600344532E-2</v>
      </c>
      <c r="EE42" s="368"/>
      <c r="EF42" s="458" t="str">
        <f t="shared" si="18"/>
        <v>1996/1997</v>
      </c>
      <c r="EG42" s="459">
        <v>25.010999999999999</v>
      </c>
      <c r="EH42" s="615">
        <v>2.48</v>
      </c>
      <c r="EI42" s="459">
        <v>62.097000000000001</v>
      </c>
      <c r="EJ42" s="459">
        <v>7.7619999999999996</v>
      </c>
      <c r="EK42" s="459">
        <v>1.4450000000000001</v>
      </c>
      <c r="EL42" s="459">
        <v>71.304000000000002</v>
      </c>
      <c r="EM42" s="459">
        <v>63.963999999999999</v>
      </c>
      <c r="EN42" s="459">
        <v>2.1</v>
      </c>
      <c r="EO42" s="459">
        <v>66.063999999999993</v>
      </c>
      <c r="EP42" s="459">
        <v>2</v>
      </c>
      <c r="EQ42" s="459">
        <v>71.304000000000002</v>
      </c>
      <c r="ER42" s="459">
        <v>3.24</v>
      </c>
      <c r="ES42" s="938">
        <f t="shared" si="19"/>
        <v>4.7602256699576878E-2</v>
      </c>
      <c r="ET42" s="368"/>
      <c r="EU42" s="470" t="str">
        <f t="shared" si="20"/>
        <v>1996/1997</v>
      </c>
      <c r="EV42" s="471">
        <v>5.8920000000000003</v>
      </c>
      <c r="EW42" s="472">
        <v>2.2999999999999998</v>
      </c>
      <c r="EX42" s="471">
        <v>13.55</v>
      </c>
      <c r="EY42" s="471">
        <v>5.7</v>
      </c>
      <c r="EZ42" s="471">
        <v>0.05</v>
      </c>
      <c r="FA42" s="471">
        <v>19.3</v>
      </c>
      <c r="FB42" s="471">
        <v>10.315</v>
      </c>
      <c r="FC42" s="471">
        <v>5.2</v>
      </c>
      <c r="FD42" s="471">
        <v>15.515000000000001</v>
      </c>
      <c r="FE42" s="471">
        <v>1.2849999999999999</v>
      </c>
      <c r="FF42" s="471">
        <v>19.3</v>
      </c>
      <c r="FG42" s="471">
        <v>2.5</v>
      </c>
      <c r="FH42" s="473">
        <f t="shared" si="21"/>
        <v>0.14880952380952381</v>
      </c>
      <c r="FI42" s="368"/>
      <c r="FJ42" s="376" t="str">
        <f t="shared" si="22"/>
        <v>1996/1997</v>
      </c>
      <c r="FK42" s="377">
        <v>8.4499999999999993</v>
      </c>
      <c r="FL42" s="619">
        <v>1.89</v>
      </c>
      <c r="FM42" s="377">
        <v>16</v>
      </c>
      <c r="FN42" s="377">
        <v>1.2</v>
      </c>
      <c r="FO42" s="377">
        <v>2.63</v>
      </c>
      <c r="FP42" s="377">
        <v>19.829999999999998</v>
      </c>
      <c r="FQ42" s="377">
        <v>15.563000000000001</v>
      </c>
      <c r="FR42" s="377">
        <v>0.8</v>
      </c>
      <c r="FS42" s="377">
        <v>16.363</v>
      </c>
      <c r="FT42" s="377">
        <v>0.96699999999999997</v>
      </c>
      <c r="FU42" s="377">
        <v>19.829999999999998</v>
      </c>
      <c r="FV42" s="377">
        <v>2.5</v>
      </c>
      <c r="FW42" s="378">
        <f t="shared" si="23"/>
        <v>0.14425851125216388</v>
      </c>
      <c r="FY42" s="376" t="str">
        <f t="shared" si="24"/>
        <v>1996/1997</v>
      </c>
      <c r="FZ42" s="377">
        <f t="shared" si="25"/>
        <v>80.550000000000011</v>
      </c>
      <c r="GA42" s="478">
        <f t="shared" si="26"/>
        <v>2.7056859093730607</v>
      </c>
      <c r="GB42" s="377">
        <f t="shared" si="28"/>
        <v>217.94300000000007</v>
      </c>
      <c r="GC42" s="377">
        <f t="shared" si="29"/>
        <v>109.06499999999998</v>
      </c>
      <c r="GD42" s="377">
        <f t="shared" si="30"/>
        <v>86.132999999999996</v>
      </c>
      <c r="GE42" s="377">
        <f t="shared" si="31"/>
        <v>413.14099999999996</v>
      </c>
      <c r="GF42" s="377">
        <f t="shared" si="32"/>
        <v>262.67499999999995</v>
      </c>
      <c r="GG42" s="377">
        <f t="shared" si="33"/>
        <v>26.447000000000003</v>
      </c>
      <c r="GH42" s="377">
        <f t="shared" si="34"/>
        <v>289.1219999999999</v>
      </c>
      <c r="GI42" s="377">
        <f t="shared" si="35"/>
        <v>5.6579999999999933</v>
      </c>
      <c r="GJ42" s="377">
        <f t="shared" si="36"/>
        <v>413.14099999999996</v>
      </c>
      <c r="GK42" s="377">
        <f t="shared" si="37"/>
        <v>118.361</v>
      </c>
      <c r="GL42" s="378">
        <f t="shared" si="27"/>
        <v>0.401523169821562</v>
      </c>
    </row>
    <row r="43" spans="1:194" s="18" customFormat="1" ht="14.4" x14ac:dyDescent="0.3">
      <c r="A43" s="376" t="s">
        <v>373</v>
      </c>
      <c r="B43" s="377">
        <v>226.39599999999999</v>
      </c>
      <c r="C43" s="478">
        <v>2.7</v>
      </c>
      <c r="D43" s="377">
        <v>610.19200000000001</v>
      </c>
      <c r="E43" s="377">
        <v>165.27699999999999</v>
      </c>
      <c r="F43" s="377">
        <v>103.533</v>
      </c>
      <c r="G43" s="377">
        <v>879.00199999999995</v>
      </c>
      <c r="H43" s="377">
        <v>469.44499999999999</v>
      </c>
      <c r="I43" s="377">
        <v>106.188</v>
      </c>
      <c r="J43" s="377">
        <v>575.63300000000004</v>
      </c>
      <c r="K43" s="377">
        <v>104.4</v>
      </c>
      <c r="L43" s="377">
        <v>879.00199999999995</v>
      </c>
      <c r="M43" s="377">
        <v>198.96899999999999</v>
      </c>
      <c r="N43" s="378">
        <f t="shared" si="1"/>
        <v>0.29258727150005953</v>
      </c>
      <c r="O43" s="368"/>
      <c r="P43" s="364" t="str">
        <f t="shared" si="2"/>
        <v>1997/1998</v>
      </c>
      <c r="Q43" s="401">
        <v>25.431000000000001</v>
      </c>
      <c r="R43" s="401">
        <v>2.66</v>
      </c>
      <c r="S43" s="401">
        <v>67.534000000000006</v>
      </c>
      <c r="T43" s="401">
        <v>12.073</v>
      </c>
      <c r="U43" s="401">
        <v>2.5830000000000002</v>
      </c>
      <c r="V43" s="401">
        <v>82.19</v>
      </c>
      <c r="W43" s="401">
        <v>27.393999999999998</v>
      </c>
      <c r="X43" s="401">
        <v>6.8179999999999996</v>
      </c>
      <c r="Y43" s="401">
        <v>34.212000000000003</v>
      </c>
      <c r="Z43" s="401">
        <v>28.315000000000001</v>
      </c>
      <c r="AA43" s="401">
        <v>82.19</v>
      </c>
      <c r="AB43" s="401">
        <v>19.663</v>
      </c>
      <c r="AC43" s="365">
        <f t="shared" si="3"/>
        <v>0.31447214803205015</v>
      </c>
      <c r="AD43" s="368"/>
      <c r="AE43" s="376" t="str">
        <f t="shared" si="4"/>
        <v>1997/1998</v>
      </c>
      <c r="AF43" s="405">
        <v>10.439</v>
      </c>
      <c r="AG43" s="405">
        <v>1.84</v>
      </c>
      <c r="AH43" s="405">
        <v>19.224</v>
      </c>
      <c r="AI43" s="405">
        <v>2.395</v>
      </c>
      <c r="AJ43" s="405">
        <v>4.4999999999999998E-2</v>
      </c>
      <c r="AK43" s="405">
        <v>21.664000000000001</v>
      </c>
      <c r="AL43" s="405">
        <v>2.65</v>
      </c>
      <c r="AM43" s="405">
        <v>1.351</v>
      </c>
      <c r="AN43" s="405">
        <v>4.0010000000000003</v>
      </c>
      <c r="AO43" s="405">
        <v>15.343</v>
      </c>
      <c r="AP43" s="405">
        <v>21.664000000000001</v>
      </c>
      <c r="AQ43" s="405">
        <v>2.3199999999999998</v>
      </c>
      <c r="AR43" s="378">
        <f t="shared" si="5"/>
        <v>0.11993382961124895</v>
      </c>
      <c r="AS43" s="368"/>
      <c r="AT43" s="385" t="str">
        <f t="shared" si="6"/>
        <v>1997/1998</v>
      </c>
      <c r="AU43" s="386">
        <v>11.41</v>
      </c>
      <c r="AV43" s="605">
        <v>2.13</v>
      </c>
      <c r="AW43" s="386">
        <v>24.28</v>
      </c>
      <c r="AX43" s="386">
        <v>9.0459999999999994</v>
      </c>
      <c r="AY43" s="386">
        <v>0.13200000000000001</v>
      </c>
      <c r="AZ43" s="386">
        <v>33.457999999999998</v>
      </c>
      <c r="BA43" s="386">
        <v>3.7850000000000001</v>
      </c>
      <c r="BB43" s="386">
        <v>3.53</v>
      </c>
      <c r="BC43" s="386">
        <v>7.3150000000000004</v>
      </c>
      <c r="BD43" s="386">
        <v>20.134</v>
      </c>
      <c r="BE43" s="386">
        <v>33.457999999999998</v>
      </c>
      <c r="BF43" s="386">
        <v>6.0090000000000003</v>
      </c>
      <c r="BG43" s="387">
        <f t="shared" si="7"/>
        <v>0.2189150788735473</v>
      </c>
      <c r="BH43" s="368"/>
      <c r="BI43" s="394" t="str">
        <f t="shared" si="8"/>
        <v>1997/1998</v>
      </c>
      <c r="BJ43" s="656">
        <v>0</v>
      </c>
      <c r="BK43" s="656">
        <v>0</v>
      </c>
      <c r="BL43" s="656">
        <v>0</v>
      </c>
      <c r="BM43" s="656">
        <v>0</v>
      </c>
      <c r="BN43" s="656">
        <v>0</v>
      </c>
      <c r="BO43" s="656">
        <v>0</v>
      </c>
      <c r="BP43" s="656">
        <v>0</v>
      </c>
      <c r="BQ43" s="656">
        <v>0</v>
      </c>
      <c r="BR43" s="656">
        <v>0</v>
      </c>
      <c r="BS43" s="656">
        <v>0</v>
      </c>
      <c r="BT43" s="656">
        <v>0</v>
      </c>
      <c r="BU43" s="656">
        <v>0</v>
      </c>
      <c r="BV43" s="395" t="e">
        <f t="shared" si="9"/>
        <v>#DIV/0!</v>
      </c>
      <c r="BW43" s="368"/>
      <c r="BX43" s="385" t="str">
        <f t="shared" si="10"/>
        <v>1997/1998</v>
      </c>
      <c r="BY43" s="953">
        <v>17.132999999999999</v>
      </c>
      <c r="BZ43" s="953">
        <v>5.5</v>
      </c>
      <c r="CA43" s="953">
        <v>94.180999999999997</v>
      </c>
      <c r="CB43" s="953">
        <v>10.753</v>
      </c>
      <c r="CC43" s="953">
        <v>3.8580000000000001</v>
      </c>
      <c r="CD43" s="953">
        <v>108.792</v>
      </c>
      <c r="CE43" s="953">
        <v>43.106000000000002</v>
      </c>
      <c r="CF43" s="953">
        <v>39.600999999999999</v>
      </c>
      <c r="CG43" s="953">
        <v>82.706999999999994</v>
      </c>
      <c r="CH43" s="953">
        <v>14.196</v>
      </c>
      <c r="CI43" s="953">
        <v>108.792</v>
      </c>
      <c r="CJ43" s="953">
        <v>11.888999999999999</v>
      </c>
      <c r="CK43" s="387">
        <f t="shared" si="11"/>
        <v>0.12268970000928764</v>
      </c>
      <c r="CL43" s="368"/>
      <c r="CM43" s="419" t="str">
        <f t="shared" si="12"/>
        <v>1997/1998</v>
      </c>
      <c r="CN43" s="424">
        <v>24.02</v>
      </c>
      <c r="CO43" s="609">
        <v>1.84</v>
      </c>
      <c r="CP43" s="424">
        <v>44.25</v>
      </c>
      <c r="CQ43" s="424">
        <v>1.6</v>
      </c>
      <c r="CR43" s="424">
        <v>3.12</v>
      </c>
      <c r="CS43" s="424">
        <v>48.97</v>
      </c>
      <c r="CT43" s="424">
        <v>23.411999999999999</v>
      </c>
      <c r="CU43" s="424">
        <v>16.396999999999998</v>
      </c>
      <c r="CV43" s="424">
        <v>39.808999999999997</v>
      </c>
      <c r="CW43" s="424">
        <v>1.111</v>
      </c>
      <c r="CX43" s="424">
        <v>48.97</v>
      </c>
      <c r="CY43" s="424">
        <v>8.0500000000000007</v>
      </c>
      <c r="CZ43" s="420">
        <f t="shared" si="13"/>
        <v>0.19672531769305968</v>
      </c>
      <c r="DA43" s="368"/>
      <c r="DB43" s="432" t="str">
        <f t="shared" si="14"/>
        <v>1997/1998</v>
      </c>
      <c r="DC43" s="433">
        <v>11.5</v>
      </c>
      <c r="DD43" s="612">
        <v>0.78</v>
      </c>
      <c r="DE43" s="433">
        <v>8.9499999999999993</v>
      </c>
      <c r="DF43" s="433">
        <v>1.47</v>
      </c>
      <c r="DG43" s="433">
        <v>1.7999999999999999E-2</v>
      </c>
      <c r="DH43" s="433">
        <v>10.438000000000001</v>
      </c>
      <c r="DI43" s="433">
        <v>3.5</v>
      </c>
      <c r="DJ43" s="433">
        <v>1.35</v>
      </c>
      <c r="DK43" s="433">
        <v>4.8499999999999996</v>
      </c>
      <c r="DL43" s="433">
        <v>3.56</v>
      </c>
      <c r="DM43" s="433">
        <v>10.438000000000001</v>
      </c>
      <c r="DN43" s="433">
        <v>2.028</v>
      </c>
      <c r="DO43" s="435">
        <f t="shared" si="15"/>
        <v>0.24114149821640904</v>
      </c>
      <c r="DP43" s="368"/>
      <c r="DQ43" s="445" t="str">
        <f t="shared" si="16"/>
        <v>1997/1998</v>
      </c>
      <c r="DR43" s="446">
        <v>5.702</v>
      </c>
      <c r="DS43" s="447">
        <v>2.76</v>
      </c>
      <c r="DT43" s="446">
        <v>15.74</v>
      </c>
      <c r="DU43" s="446">
        <v>1.339</v>
      </c>
      <c r="DV43" s="446">
        <v>2.7E-2</v>
      </c>
      <c r="DW43" s="446">
        <v>17.106000000000002</v>
      </c>
      <c r="DX43" s="446">
        <v>4.782</v>
      </c>
      <c r="DY43" s="446">
        <v>1.4E-2</v>
      </c>
      <c r="DZ43" s="446">
        <v>4.7960000000000003</v>
      </c>
      <c r="EA43" s="446">
        <v>11.151</v>
      </c>
      <c r="EB43" s="446">
        <v>17.106000000000002</v>
      </c>
      <c r="EC43" s="446">
        <v>1.159</v>
      </c>
      <c r="ED43" s="448">
        <f t="shared" si="17"/>
        <v>7.2678246692167811E-2</v>
      </c>
      <c r="EE43" s="368"/>
      <c r="EF43" s="458" t="str">
        <f t="shared" si="18"/>
        <v>1997/1998</v>
      </c>
      <c r="EG43" s="459">
        <v>25.887</v>
      </c>
      <c r="EH43" s="615">
        <v>2.68</v>
      </c>
      <c r="EI43" s="459">
        <v>69.349999999999994</v>
      </c>
      <c r="EJ43" s="459">
        <v>3.24</v>
      </c>
      <c r="EK43" s="459">
        <v>1.7310000000000001</v>
      </c>
      <c r="EL43" s="459">
        <v>74.320999999999998</v>
      </c>
      <c r="EM43" s="459">
        <v>67.046000000000006</v>
      </c>
      <c r="EN43" s="459">
        <v>2.2000000000000002</v>
      </c>
      <c r="EO43" s="459">
        <v>69.245999999999995</v>
      </c>
      <c r="EP43" s="459">
        <v>0</v>
      </c>
      <c r="EQ43" s="459">
        <v>74.320999999999998</v>
      </c>
      <c r="ER43" s="459">
        <v>5.0750000000000002</v>
      </c>
      <c r="ES43" s="938">
        <f t="shared" si="19"/>
        <v>7.328943188054185E-2</v>
      </c>
      <c r="ET43" s="368"/>
      <c r="EU43" s="470" t="str">
        <f t="shared" si="20"/>
        <v>1997/1998</v>
      </c>
      <c r="EV43" s="471">
        <v>6.508</v>
      </c>
      <c r="EW43" s="472">
        <v>2.83</v>
      </c>
      <c r="EX43" s="471">
        <v>18.404</v>
      </c>
      <c r="EY43" s="471">
        <v>2.5</v>
      </c>
      <c r="EZ43" s="471">
        <v>0.10299999999999999</v>
      </c>
      <c r="FA43" s="471">
        <v>21.007000000000001</v>
      </c>
      <c r="FB43" s="471">
        <v>10.443</v>
      </c>
      <c r="FC43" s="471">
        <v>5.2</v>
      </c>
      <c r="FD43" s="471">
        <v>15.643000000000001</v>
      </c>
      <c r="FE43" s="471">
        <v>1.3640000000000001</v>
      </c>
      <c r="FF43" s="471">
        <v>21.007000000000001</v>
      </c>
      <c r="FG43" s="471">
        <v>4</v>
      </c>
      <c r="FH43" s="473">
        <f t="shared" si="21"/>
        <v>0.23519727171164811</v>
      </c>
      <c r="FI43" s="368"/>
      <c r="FJ43" s="376" t="str">
        <f t="shared" si="22"/>
        <v>1997/1998</v>
      </c>
      <c r="FK43" s="377">
        <v>8.5</v>
      </c>
      <c r="FL43" s="619">
        <v>1.88</v>
      </c>
      <c r="FM43" s="377">
        <v>16</v>
      </c>
      <c r="FN43" s="377">
        <v>2.5</v>
      </c>
      <c r="FO43" s="377">
        <v>1.7749999999999999</v>
      </c>
      <c r="FP43" s="377">
        <v>20.274999999999999</v>
      </c>
      <c r="FQ43" s="377">
        <v>15.750999999999999</v>
      </c>
      <c r="FR43" s="377">
        <v>0.8</v>
      </c>
      <c r="FS43" s="377">
        <v>16.550999999999998</v>
      </c>
      <c r="FT43" s="377">
        <v>1.3240000000000001</v>
      </c>
      <c r="FU43" s="377">
        <v>20.274999999999999</v>
      </c>
      <c r="FV43" s="377">
        <v>2.4</v>
      </c>
      <c r="FW43" s="378">
        <f t="shared" si="23"/>
        <v>0.13426573426573427</v>
      </c>
      <c r="FY43" s="376" t="str">
        <f t="shared" si="24"/>
        <v>1997/1998</v>
      </c>
      <c r="FZ43" s="377">
        <f t="shared" si="25"/>
        <v>79.865999999999971</v>
      </c>
      <c r="GA43" s="478">
        <f t="shared" si="26"/>
        <v>2.908359001327224</v>
      </c>
      <c r="GB43" s="377">
        <f t="shared" si="28"/>
        <v>232.279</v>
      </c>
      <c r="GC43" s="377">
        <f t="shared" si="29"/>
        <v>118.361</v>
      </c>
      <c r="GD43" s="377">
        <f t="shared" si="30"/>
        <v>90.140999999999991</v>
      </c>
      <c r="GE43" s="377">
        <f t="shared" si="31"/>
        <v>440.78099999999989</v>
      </c>
      <c r="GF43" s="377">
        <f t="shared" si="32"/>
        <v>267.57600000000008</v>
      </c>
      <c r="GG43" s="377">
        <f t="shared" si="33"/>
        <v>28.927</v>
      </c>
      <c r="GH43" s="377">
        <f t="shared" si="34"/>
        <v>296.5030000000001</v>
      </c>
      <c r="GI43" s="377">
        <f t="shared" si="35"/>
        <v>7.9020000000000064</v>
      </c>
      <c r="GJ43" s="377">
        <f t="shared" si="36"/>
        <v>440.78099999999989</v>
      </c>
      <c r="GK43" s="377">
        <f t="shared" si="37"/>
        <v>136.37599999999998</v>
      </c>
      <c r="GL43" s="378">
        <f t="shared" si="27"/>
        <v>0.44800840984872109</v>
      </c>
    </row>
    <row r="44" spans="1:194" s="18" customFormat="1" ht="14.4" x14ac:dyDescent="0.3">
      <c r="A44" s="376" t="s">
        <v>374</v>
      </c>
      <c r="B44" s="377">
        <v>219.19200000000001</v>
      </c>
      <c r="C44" s="478">
        <v>2.69</v>
      </c>
      <c r="D44" s="377">
        <v>590.49699999999996</v>
      </c>
      <c r="E44" s="377">
        <v>198.96899999999999</v>
      </c>
      <c r="F44" s="377">
        <v>99.635000000000005</v>
      </c>
      <c r="G44" s="377">
        <v>889.101</v>
      </c>
      <c r="H44" s="377">
        <v>467.86099999999999</v>
      </c>
      <c r="I44" s="377">
        <v>109.446</v>
      </c>
      <c r="J44" s="377">
        <v>577.30700000000002</v>
      </c>
      <c r="K44" s="377">
        <v>101.319</v>
      </c>
      <c r="L44" s="377">
        <v>889.101</v>
      </c>
      <c r="M44" s="377">
        <v>210.47499999999999</v>
      </c>
      <c r="N44" s="378">
        <f t="shared" si="1"/>
        <v>0.31014874172224466</v>
      </c>
      <c r="O44" s="368"/>
      <c r="P44" s="364" t="str">
        <f t="shared" si="2"/>
        <v>1998/1999</v>
      </c>
      <c r="Q44" s="401">
        <v>23.876999999999999</v>
      </c>
      <c r="R44" s="401">
        <v>2.9</v>
      </c>
      <c r="S44" s="401">
        <v>69.326999999999998</v>
      </c>
      <c r="T44" s="401">
        <v>19.663</v>
      </c>
      <c r="U44" s="401">
        <v>2.8029999999999999</v>
      </c>
      <c r="V44" s="401">
        <v>91.793000000000006</v>
      </c>
      <c r="W44" s="401">
        <v>26.954999999999998</v>
      </c>
      <c r="X44" s="401">
        <v>10.634</v>
      </c>
      <c r="Y44" s="401">
        <v>37.588999999999999</v>
      </c>
      <c r="Z44" s="401">
        <v>28.46</v>
      </c>
      <c r="AA44" s="401">
        <v>91.793000000000006</v>
      </c>
      <c r="AB44" s="401">
        <v>25.744</v>
      </c>
      <c r="AC44" s="365">
        <f t="shared" si="3"/>
        <v>0.3897712304501203</v>
      </c>
      <c r="AD44" s="368"/>
      <c r="AE44" s="376" t="str">
        <f t="shared" si="4"/>
        <v>1998/1999</v>
      </c>
      <c r="AF44" s="405">
        <v>11.542999999999999</v>
      </c>
      <c r="AG44" s="405">
        <v>1.86</v>
      </c>
      <c r="AH44" s="405">
        <v>21.465</v>
      </c>
      <c r="AI44" s="405">
        <v>2.3199999999999998</v>
      </c>
      <c r="AJ44" s="405">
        <v>5.6000000000000001E-2</v>
      </c>
      <c r="AK44" s="405">
        <v>23.841000000000001</v>
      </c>
      <c r="AL44" s="405">
        <v>2.6989999999999998</v>
      </c>
      <c r="AM44" s="405">
        <v>1.831</v>
      </c>
      <c r="AN44" s="405">
        <v>4.53</v>
      </c>
      <c r="AO44" s="405">
        <v>16.472999999999999</v>
      </c>
      <c r="AP44" s="405">
        <v>23.841000000000001</v>
      </c>
      <c r="AQ44" s="405">
        <v>2.8380000000000001</v>
      </c>
      <c r="AR44" s="378">
        <f t="shared" si="5"/>
        <v>0.1351235537780317</v>
      </c>
      <c r="AS44" s="368"/>
      <c r="AT44" s="385" t="str">
        <f t="shared" si="6"/>
        <v>1998/1999</v>
      </c>
      <c r="AU44" s="386">
        <v>10.678000000000001</v>
      </c>
      <c r="AV44" s="605">
        <v>2.2599999999999998</v>
      </c>
      <c r="AW44" s="386">
        <v>24.082000000000001</v>
      </c>
      <c r="AX44" s="386">
        <v>6.0090000000000003</v>
      </c>
      <c r="AY44" s="386">
        <v>0.152</v>
      </c>
      <c r="AZ44" s="386">
        <v>30.242999999999999</v>
      </c>
      <c r="BA44" s="386">
        <v>3.86</v>
      </c>
      <c r="BB44" s="386">
        <v>4.2530000000000001</v>
      </c>
      <c r="BC44" s="386">
        <v>8.1129999999999995</v>
      </c>
      <c r="BD44" s="386">
        <v>14.705</v>
      </c>
      <c r="BE44" s="386">
        <v>30.242999999999999</v>
      </c>
      <c r="BF44" s="386">
        <v>7.4249999999999998</v>
      </c>
      <c r="BG44" s="387">
        <f t="shared" si="7"/>
        <v>0.32540099921114912</v>
      </c>
      <c r="BH44" s="368"/>
      <c r="BI44" s="394" t="str">
        <f t="shared" si="8"/>
        <v>1998/1999</v>
      </c>
      <c r="BJ44" s="656">
        <v>0</v>
      </c>
      <c r="BK44" s="656">
        <v>0</v>
      </c>
      <c r="BL44" s="656">
        <v>0</v>
      </c>
      <c r="BM44" s="656">
        <v>0</v>
      </c>
      <c r="BN44" s="656">
        <v>0</v>
      </c>
      <c r="BO44" s="656">
        <v>0</v>
      </c>
      <c r="BP44" s="656">
        <v>0</v>
      </c>
      <c r="BQ44" s="656">
        <v>0</v>
      </c>
      <c r="BR44" s="656">
        <v>0</v>
      </c>
      <c r="BS44" s="656">
        <v>0</v>
      </c>
      <c r="BT44" s="656">
        <v>0</v>
      </c>
      <c r="BU44" s="656">
        <v>0</v>
      </c>
      <c r="BV44" s="395" t="e">
        <f t="shared" si="9"/>
        <v>#DIV/0!</v>
      </c>
      <c r="BW44" s="368"/>
      <c r="BX44" s="385" t="str">
        <f t="shared" si="10"/>
        <v>1998/1999</v>
      </c>
      <c r="BY44" s="953">
        <v>17.091000000000001</v>
      </c>
      <c r="BZ44" s="953">
        <v>6.03</v>
      </c>
      <c r="CA44" s="953">
        <v>103.08499999999999</v>
      </c>
      <c r="CB44" s="953">
        <v>11.888999999999999</v>
      </c>
      <c r="CC44" s="953">
        <v>3.7610000000000001</v>
      </c>
      <c r="CD44" s="953">
        <v>118.735</v>
      </c>
      <c r="CE44" s="953">
        <v>44.01</v>
      </c>
      <c r="CF44" s="953">
        <v>44.125</v>
      </c>
      <c r="CG44" s="953">
        <v>88.135000000000005</v>
      </c>
      <c r="CH44" s="953">
        <v>14.589</v>
      </c>
      <c r="CI44" s="953">
        <v>118.735</v>
      </c>
      <c r="CJ44" s="953">
        <v>16.010999999999999</v>
      </c>
      <c r="CK44" s="387">
        <f t="shared" si="11"/>
        <v>0.15586425762236672</v>
      </c>
      <c r="CL44" s="368"/>
      <c r="CM44" s="419" t="str">
        <f t="shared" si="12"/>
        <v>1998/1999</v>
      </c>
      <c r="CN44" s="424">
        <v>19.95</v>
      </c>
      <c r="CO44" s="609">
        <v>1.35</v>
      </c>
      <c r="CP44" s="424">
        <v>27.012</v>
      </c>
      <c r="CQ44" s="424">
        <v>8.0500000000000007</v>
      </c>
      <c r="CR44" s="424">
        <v>2.4900000000000002</v>
      </c>
      <c r="CS44" s="424">
        <v>37.552</v>
      </c>
      <c r="CT44" s="424">
        <v>23.687999999999999</v>
      </c>
      <c r="CU44" s="424">
        <v>11.15</v>
      </c>
      <c r="CV44" s="424">
        <v>34.838000000000001</v>
      </c>
      <c r="CW44" s="424">
        <v>1.6519999999999999</v>
      </c>
      <c r="CX44" s="424">
        <v>37.552</v>
      </c>
      <c r="CY44" s="424">
        <v>1.0620000000000001</v>
      </c>
      <c r="CZ44" s="420">
        <f t="shared" si="13"/>
        <v>2.9103864072348589E-2</v>
      </c>
      <c r="DA44" s="368"/>
      <c r="DB44" s="432" t="str">
        <f t="shared" si="14"/>
        <v>1998/1999</v>
      </c>
      <c r="DC44" s="433">
        <v>9.1</v>
      </c>
      <c r="DD44" s="612">
        <v>0.52</v>
      </c>
      <c r="DE44" s="433">
        <v>4.7</v>
      </c>
      <c r="DF44" s="433">
        <v>2.028</v>
      </c>
      <c r="DG44" s="433">
        <v>1.6E-2</v>
      </c>
      <c r="DH44" s="433">
        <v>6.7439999999999998</v>
      </c>
      <c r="DI44" s="433">
        <v>3</v>
      </c>
      <c r="DJ44" s="433">
        <v>0.8</v>
      </c>
      <c r="DK44" s="433">
        <v>3.8</v>
      </c>
      <c r="DL44" s="433">
        <v>2.2949999999999999</v>
      </c>
      <c r="DM44" s="433">
        <v>6.7439999999999998</v>
      </c>
      <c r="DN44" s="433">
        <v>0.64900000000000002</v>
      </c>
      <c r="DO44" s="435">
        <f t="shared" si="15"/>
        <v>0.10648072190319935</v>
      </c>
      <c r="DP44" s="368"/>
      <c r="DQ44" s="445" t="str">
        <f t="shared" si="16"/>
        <v>1998/1999</v>
      </c>
      <c r="DR44" s="446">
        <v>5.399</v>
      </c>
      <c r="DS44" s="447">
        <v>2.46</v>
      </c>
      <c r="DT44" s="446">
        <v>13.3</v>
      </c>
      <c r="DU44" s="446">
        <v>1.159</v>
      </c>
      <c r="DV44" s="446">
        <v>2.5000000000000001E-2</v>
      </c>
      <c r="DW44" s="446">
        <v>14.484</v>
      </c>
      <c r="DX44" s="446">
        <v>5.05</v>
      </c>
      <c r="DY44" s="446">
        <v>0.1</v>
      </c>
      <c r="DZ44" s="446">
        <v>5.15</v>
      </c>
      <c r="EA44" s="446">
        <v>8.5730000000000004</v>
      </c>
      <c r="EB44" s="446">
        <v>14.484</v>
      </c>
      <c r="EC44" s="446">
        <v>0.76100000000000001</v>
      </c>
      <c r="ED44" s="448">
        <f t="shared" si="17"/>
        <v>5.5454346717190114E-2</v>
      </c>
      <c r="EE44" s="368"/>
      <c r="EF44" s="458" t="str">
        <f t="shared" si="18"/>
        <v>1998/1999</v>
      </c>
      <c r="EG44" s="459">
        <v>26.696000000000002</v>
      </c>
      <c r="EH44" s="615">
        <v>2.4900000000000002</v>
      </c>
      <c r="EI44" s="459">
        <v>66.349999999999994</v>
      </c>
      <c r="EJ44" s="459">
        <v>5.0750000000000002</v>
      </c>
      <c r="EK44" s="459">
        <v>2.2029999999999998</v>
      </c>
      <c r="EL44" s="459">
        <v>73.628</v>
      </c>
      <c r="EM44" s="459">
        <v>61.506999999999998</v>
      </c>
      <c r="EN44" s="459">
        <v>2.2000000000000002</v>
      </c>
      <c r="EO44" s="459">
        <v>63.707000000000001</v>
      </c>
      <c r="EP44" s="459">
        <v>0</v>
      </c>
      <c r="EQ44" s="459">
        <v>73.628</v>
      </c>
      <c r="ER44" s="459">
        <v>9.9209999999999994</v>
      </c>
      <c r="ES44" s="938">
        <f t="shared" si="19"/>
        <v>0.1557285698588852</v>
      </c>
      <c r="ET44" s="368"/>
      <c r="EU44" s="470" t="str">
        <f t="shared" si="20"/>
        <v>1998/1999</v>
      </c>
      <c r="EV44" s="471">
        <v>5.641</v>
      </c>
      <c r="EW44" s="472">
        <v>2.65</v>
      </c>
      <c r="EX44" s="471">
        <v>14.936999999999999</v>
      </c>
      <c r="EY44" s="471">
        <v>4</v>
      </c>
      <c r="EZ44" s="471">
        <v>7.8E-2</v>
      </c>
      <c r="FA44" s="471">
        <v>19.015000000000001</v>
      </c>
      <c r="FB44" s="471">
        <v>10.319000000000001</v>
      </c>
      <c r="FC44" s="471">
        <v>2.1</v>
      </c>
      <c r="FD44" s="471">
        <v>12.419</v>
      </c>
      <c r="FE44" s="471">
        <v>4.6959999999999997</v>
      </c>
      <c r="FF44" s="471">
        <v>19.015000000000001</v>
      </c>
      <c r="FG44" s="471">
        <v>1.9</v>
      </c>
      <c r="FH44" s="473">
        <f t="shared" si="21"/>
        <v>0.11101373064563247</v>
      </c>
      <c r="FI44" s="368"/>
      <c r="FJ44" s="376" t="str">
        <f t="shared" si="22"/>
        <v>1998/1999</v>
      </c>
      <c r="FK44" s="377">
        <v>8.5500000000000007</v>
      </c>
      <c r="FL44" s="619">
        <v>2.11</v>
      </c>
      <c r="FM44" s="377">
        <v>18</v>
      </c>
      <c r="FN44" s="377">
        <v>2.4</v>
      </c>
      <c r="FO44" s="377">
        <v>1.8620000000000001</v>
      </c>
      <c r="FP44" s="377">
        <v>22.262</v>
      </c>
      <c r="FQ44" s="377">
        <v>15.885999999999999</v>
      </c>
      <c r="FR44" s="377">
        <v>0.95</v>
      </c>
      <c r="FS44" s="377">
        <v>16.835999999999999</v>
      </c>
      <c r="FT44" s="377">
        <v>2.6259999999999999</v>
      </c>
      <c r="FU44" s="377">
        <v>22.262</v>
      </c>
      <c r="FV44" s="377">
        <v>2.8</v>
      </c>
      <c r="FW44" s="378">
        <f t="shared" si="23"/>
        <v>0.14387010584729215</v>
      </c>
      <c r="FY44" s="376" t="str">
        <f t="shared" si="24"/>
        <v>1998/1999</v>
      </c>
      <c r="FZ44" s="377">
        <f t="shared" si="25"/>
        <v>80.667000000000002</v>
      </c>
      <c r="GA44" s="478">
        <f t="shared" si="26"/>
        <v>2.8293973991843013</v>
      </c>
      <c r="GB44" s="377">
        <f t="shared" si="28"/>
        <v>228.23900000000003</v>
      </c>
      <c r="GC44" s="377">
        <f t="shared" si="29"/>
        <v>136.37599999999998</v>
      </c>
      <c r="GD44" s="377">
        <f t="shared" si="30"/>
        <v>86.189000000000007</v>
      </c>
      <c r="GE44" s="377">
        <f t="shared" si="31"/>
        <v>450.80399999999986</v>
      </c>
      <c r="GF44" s="377">
        <f t="shared" si="32"/>
        <v>270.88699999999994</v>
      </c>
      <c r="GG44" s="377">
        <f t="shared" si="33"/>
        <v>31.302999999999994</v>
      </c>
      <c r="GH44" s="377">
        <f t="shared" si="34"/>
        <v>302.19000000000005</v>
      </c>
      <c r="GI44" s="377">
        <f t="shared" si="35"/>
        <v>7.2500000000000107</v>
      </c>
      <c r="GJ44" s="377">
        <f t="shared" si="36"/>
        <v>450.80399999999986</v>
      </c>
      <c r="GK44" s="377">
        <f t="shared" si="37"/>
        <v>141.36399999999998</v>
      </c>
      <c r="GL44" s="378">
        <f t="shared" si="27"/>
        <v>0.45683815925542898</v>
      </c>
    </row>
    <row r="45" spans="1:194" s="18" customFormat="1" ht="14.4" x14ac:dyDescent="0.3">
      <c r="A45" s="376" t="s">
        <v>375</v>
      </c>
      <c r="B45" s="377">
        <v>212.673</v>
      </c>
      <c r="C45" s="478">
        <v>2.76</v>
      </c>
      <c r="D45" s="377">
        <v>587.47400000000005</v>
      </c>
      <c r="E45" s="377">
        <v>210.47499999999999</v>
      </c>
      <c r="F45" s="377">
        <v>106.718</v>
      </c>
      <c r="G45" s="377">
        <v>904.66700000000003</v>
      </c>
      <c r="H45" s="377">
        <v>476.27100000000002</v>
      </c>
      <c r="I45" s="377">
        <v>104.64400000000001</v>
      </c>
      <c r="J45" s="377">
        <v>580.91499999999996</v>
      </c>
      <c r="K45" s="377">
        <v>113.435</v>
      </c>
      <c r="L45" s="377">
        <v>904.66700000000003</v>
      </c>
      <c r="M45" s="377">
        <v>210.31700000000001</v>
      </c>
      <c r="N45" s="378">
        <f t="shared" si="1"/>
        <v>0.30289767408367541</v>
      </c>
      <c r="O45" s="368"/>
      <c r="P45" s="364" t="str">
        <f t="shared" si="2"/>
        <v>1999/2000</v>
      </c>
      <c r="Q45" s="401">
        <v>21.760999999999999</v>
      </c>
      <c r="R45" s="401">
        <v>2.87</v>
      </c>
      <c r="S45" s="401">
        <v>62.475000000000001</v>
      </c>
      <c r="T45" s="401">
        <v>25.744</v>
      </c>
      <c r="U45" s="401">
        <v>2.5720000000000001</v>
      </c>
      <c r="V45" s="401">
        <v>90.790999999999997</v>
      </c>
      <c r="W45" s="401">
        <v>27.773</v>
      </c>
      <c r="X45" s="401">
        <v>7.6</v>
      </c>
      <c r="Y45" s="401">
        <v>35.372999999999998</v>
      </c>
      <c r="Z45" s="401">
        <v>29.57</v>
      </c>
      <c r="AA45" s="401">
        <v>90.790999999999997</v>
      </c>
      <c r="AB45" s="401">
        <v>25.847999999999999</v>
      </c>
      <c r="AC45" s="365">
        <f t="shared" si="3"/>
        <v>0.39801056310918803</v>
      </c>
      <c r="AD45" s="368"/>
      <c r="AE45" s="376" t="str">
        <f t="shared" si="4"/>
        <v>1999/2000</v>
      </c>
      <c r="AF45" s="405">
        <v>12.167999999999999</v>
      </c>
      <c r="AG45" s="405">
        <v>2.04</v>
      </c>
      <c r="AH45" s="405">
        <v>24.757000000000001</v>
      </c>
      <c r="AI45" s="405">
        <v>2.8380000000000001</v>
      </c>
      <c r="AJ45" s="405">
        <v>6.0999999999999999E-2</v>
      </c>
      <c r="AK45" s="405">
        <v>27.655999999999999</v>
      </c>
      <c r="AL45" s="405">
        <v>2.7490000000000001</v>
      </c>
      <c r="AM45" s="405">
        <v>2.4780000000000002</v>
      </c>
      <c r="AN45" s="405">
        <v>5.2270000000000003</v>
      </c>
      <c r="AO45" s="405">
        <v>17.844000000000001</v>
      </c>
      <c r="AP45" s="405">
        <v>27.655999999999999</v>
      </c>
      <c r="AQ45" s="405">
        <v>4.585</v>
      </c>
      <c r="AR45" s="378">
        <f t="shared" si="5"/>
        <v>0.198734341814399</v>
      </c>
      <c r="AS45" s="368"/>
      <c r="AT45" s="385" t="str">
        <f t="shared" si="6"/>
        <v>1999/2000</v>
      </c>
      <c r="AU45" s="386">
        <v>10.375</v>
      </c>
      <c r="AV45" s="605">
        <v>2.6</v>
      </c>
      <c r="AW45" s="386">
        <v>26.940999999999999</v>
      </c>
      <c r="AX45" s="386">
        <v>7.4249999999999998</v>
      </c>
      <c r="AY45" s="386">
        <v>0.19</v>
      </c>
      <c r="AZ45" s="386">
        <v>34.555999999999997</v>
      </c>
      <c r="BA45" s="386">
        <v>4.03</v>
      </c>
      <c r="BB45" s="386">
        <v>4.0620000000000003</v>
      </c>
      <c r="BC45" s="386">
        <v>8.0920000000000005</v>
      </c>
      <c r="BD45" s="386">
        <v>19.164999999999999</v>
      </c>
      <c r="BE45" s="386">
        <v>34.555999999999997</v>
      </c>
      <c r="BF45" s="386">
        <v>7.2990000000000004</v>
      </c>
      <c r="BG45" s="387">
        <f t="shared" si="7"/>
        <v>0.26778442235022198</v>
      </c>
      <c r="BH45" s="368"/>
      <c r="BI45" s="394" t="str">
        <f t="shared" si="8"/>
        <v>1999/2000</v>
      </c>
      <c r="BJ45" s="656">
        <v>24.785</v>
      </c>
      <c r="BK45" s="656">
        <v>4.96</v>
      </c>
      <c r="BL45" s="656">
        <v>122.999</v>
      </c>
      <c r="BM45" s="656">
        <v>24.010999999999999</v>
      </c>
      <c r="BN45" s="656">
        <v>3.9590000000000001</v>
      </c>
      <c r="BO45" s="656">
        <v>150.96899999999999</v>
      </c>
      <c r="BP45" s="656">
        <v>61.148000000000003</v>
      </c>
      <c r="BQ45" s="656">
        <v>52.823</v>
      </c>
      <c r="BR45" s="656">
        <v>113.971</v>
      </c>
      <c r="BS45" s="656">
        <v>20.346</v>
      </c>
      <c r="BT45" s="656">
        <v>150.96899999999999</v>
      </c>
      <c r="BU45" s="656">
        <v>16.652000000000001</v>
      </c>
      <c r="BV45" s="395">
        <f t="shared" si="9"/>
        <v>0.12397537169531779</v>
      </c>
      <c r="BW45" s="368"/>
      <c r="BX45" s="385" t="str">
        <f t="shared" si="10"/>
        <v>1999/2000</v>
      </c>
      <c r="BY45" s="953">
        <v>0</v>
      </c>
      <c r="BZ45" s="953">
        <v>0</v>
      </c>
      <c r="CA45" s="953">
        <v>0</v>
      </c>
      <c r="CB45" s="953">
        <v>0</v>
      </c>
      <c r="CC45" s="953">
        <v>0</v>
      </c>
      <c r="CD45" s="953">
        <v>0</v>
      </c>
      <c r="CE45" s="953">
        <v>0</v>
      </c>
      <c r="CF45" s="953">
        <v>0</v>
      </c>
      <c r="CG45" s="953">
        <v>0</v>
      </c>
      <c r="CH45" s="953">
        <v>0</v>
      </c>
      <c r="CI45" s="953">
        <v>0</v>
      </c>
      <c r="CJ45" s="953">
        <v>0</v>
      </c>
      <c r="CK45" s="387" t="e">
        <f t="shared" si="11"/>
        <v>#DIV/0!</v>
      </c>
      <c r="CL45" s="368"/>
      <c r="CM45" s="419" t="str">
        <f t="shared" si="12"/>
        <v>1999/2000</v>
      </c>
      <c r="CN45" s="424">
        <v>19.82</v>
      </c>
      <c r="CO45" s="609">
        <v>1.56</v>
      </c>
      <c r="CP45" s="424">
        <v>30.995000000000001</v>
      </c>
      <c r="CQ45" s="424">
        <v>1.0620000000000001</v>
      </c>
      <c r="CR45" s="424">
        <v>5.0830000000000002</v>
      </c>
      <c r="CS45" s="424">
        <v>37.14</v>
      </c>
      <c r="CT45" s="424">
        <v>23.565000000000001</v>
      </c>
      <c r="CU45" s="424">
        <v>11.8</v>
      </c>
      <c r="CV45" s="424">
        <v>35.365000000000002</v>
      </c>
      <c r="CW45" s="424">
        <v>0.51800000000000002</v>
      </c>
      <c r="CX45" s="424">
        <v>37.14</v>
      </c>
      <c r="CY45" s="424">
        <v>1.2569999999999999</v>
      </c>
      <c r="CZ45" s="420">
        <f t="shared" si="13"/>
        <v>3.5030515843156924E-2</v>
      </c>
      <c r="DA45" s="368"/>
      <c r="DB45" s="432" t="str">
        <f t="shared" si="14"/>
        <v>1999/2000</v>
      </c>
      <c r="DC45" s="433">
        <v>8.7409999999999997</v>
      </c>
      <c r="DD45" s="612">
        <v>1.29</v>
      </c>
      <c r="DE45" s="433">
        <v>11.242000000000001</v>
      </c>
      <c r="DF45" s="433">
        <v>0.64900000000000002</v>
      </c>
      <c r="DG45" s="433">
        <v>3.0000000000000001E-3</v>
      </c>
      <c r="DH45" s="433">
        <v>11.894</v>
      </c>
      <c r="DI45" s="433">
        <v>3.2</v>
      </c>
      <c r="DJ45" s="433">
        <v>1.1000000000000001</v>
      </c>
      <c r="DK45" s="433">
        <v>4.3</v>
      </c>
      <c r="DL45" s="433">
        <v>6.5140000000000002</v>
      </c>
      <c r="DM45" s="433">
        <v>11.894</v>
      </c>
      <c r="DN45" s="433">
        <v>1.08</v>
      </c>
      <c r="DO45" s="435">
        <f t="shared" si="15"/>
        <v>9.9870538191233593E-2</v>
      </c>
      <c r="DP45" s="368"/>
      <c r="DQ45" s="445" t="str">
        <f t="shared" si="16"/>
        <v>1999/2000</v>
      </c>
      <c r="DR45" s="446">
        <v>6.1529999999999996</v>
      </c>
      <c r="DS45" s="447">
        <v>2.67</v>
      </c>
      <c r="DT45" s="446">
        <v>16.399999999999999</v>
      </c>
      <c r="DU45" s="446">
        <v>0.76100000000000001</v>
      </c>
      <c r="DV45" s="446">
        <v>1.2E-2</v>
      </c>
      <c r="DW45" s="446">
        <v>17.172999999999998</v>
      </c>
      <c r="DX45" s="446">
        <v>4.95</v>
      </c>
      <c r="DY45" s="446">
        <v>0.1</v>
      </c>
      <c r="DZ45" s="446">
        <v>5.05</v>
      </c>
      <c r="EA45" s="446">
        <v>11.608000000000001</v>
      </c>
      <c r="EB45" s="446">
        <v>17.172999999999998</v>
      </c>
      <c r="EC45" s="446">
        <v>0.51500000000000001</v>
      </c>
      <c r="ED45" s="448">
        <f t="shared" si="17"/>
        <v>3.0916076359707046E-2</v>
      </c>
      <c r="EE45" s="368"/>
      <c r="EF45" s="458" t="str">
        <f t="shared" si="18"/>
        <v>1999/2000</v>
      </c>
      <c r="EG45" s="459">
        <v>27.523</v>
      </c>
      <c r="EH45" s="615">
        <v>2.59</v>
      </c>
      <c r="EI45" s="459">
        <v>71.287999999999997</v>
      </c>
      <c r="EJ45" s="459">
        <v>9.9209999999999994</v>
      </c>
      <c r="EK45" s="459">
        <v>1.3720000000000001</v>
      </c>
      <c r="EL45" s="459">
        <v>82.581000000000003</v>
      </c>
      <c r="EM45" s="459">
        <v>66.801000000000002</v>
      </c>
      <c r="EN45" s="459">
        <v>2.5</v>
      </c>
      <c r="EO45" s="459">
        <v>69.301000000000002</v>
      </c>
      <c r="EP45" s="459">
        <v>0.2</v>
      </c>
      <c r="EQ45" s="459">
        <v>82.581000000000003</v>
      </c>
      <c r="ER45" s="459">
        <v>13.08</v>
      </c>
      <c r="ES45" s="938">
        <f t="shared" si="19"/>
        <v>0.18819873095351144</v>
      </c>
      <c r="ET45" s="368"/>
      <c r="EU45" s="470" t="str">
        <f t="shared" si="20"/>
        <v>1999/2000</v>
      </c>
      <c r="EV45" s="471">
        <v>5.931</v>
      </c>
      <c r="EW45" s="472">
        <v>2.29</v>
      </c>
      <c r="EX45" s="471">
        <v>13.585000000000001</v>
      </c>
      <c r="EY45" s="471">
        <v>1.9</v>
      </c>
      <c r="EZ45" s="471">
        <v>0.45300000000000001</v>
      </c>
      <c r="FA45" s="471">
        <v>15.938000000000001</v>
      </c>
      <c r="FB45" s="471">
        <v>10.286</v>
      </c>
      <c r="FC45" s="471">
        <v>1.9</v>
      </c>
      <c r="FD45" s="471">
        <v>12.186</v>
      </c>
      <c r="FE45" s="471">
        <v>1.952</v>
      </c>
      <c r="FF45" s="471">
        <v>15.938000000000001</v>
      </c>
      <c r="FG45" s="471">
        <v>1.8</v>
      </c>
      <c r="FH45" s="473">
        <f t="shared" si="21"/>
        <v>0.12731645211486772</v>
      </c>
      <c r="FI45" s="368"/>
      <c r="FJ45" s="376" t="str">
        <f t="shared" si="22"/>
        <v>1999/2000</v>
      </c>
      <c r="FK45" s="377">
        <v>8.65</v>
      </c>
      <c r="FL45" s="619">
        <v>1.91</v>
      </c>
      <c r="FM45" s="377">
        <v>16.5</v>
      </c>
      <c r="FN45" s="377">
        <v>2.8</v>
      </c>
      <c r="FO45" s="377">
        <v>1.47</v>
      </c>
      <c r="FP45" s="377">
        <v>20.77</v>
      </c>
      <c r="FQ45" s="377">
        <v>15.776999999999999</v>
      </c>
      <c r="FR45" s="377">
        <v>0.8</v>
      </c>
      <c r="FS45" s="377">
        <v>16.577000000000002</v>
      </c>
      <c r="FT45" s="377">
        <v>2.1629999999999998</v>
      </c>
      <c r="FU45" s="377">
        <v>20.77</v>
      </c>
      <c r="FV45" s="377">
        <v>2.0299999999999998</v>
      </c>
      <c r="FW45" s="378">
        <f t="shared" si="23"/>
        <v>0.10832443970117393</v>
      </c>
      <c r="FY45" s="376" t="str">
        <f t="shared" si="24"/>
        <v>1999/2000</v>
      </c>
      <c r="FZ45" s="377">
        <f t="shared" si="25"/>
        <v>66.766000000000005</v>
      </c>
      <c r="GA45" s="478">
        <f t="shared" si="26"/>
        <v>2.850133301380942</v>
      </c>
      <c r="GB45" s="377">
        <f t="shared" si="28"/>
        <v>190.292</v>
      </c>
      <c r="GC45" s="377">
        <f t="shared" si="29"/>
        <v>133.36399999999998</v>
      </c>
      <c r="GD45" s="377">
        <f t="shared" si="30"/>
        <v>91.542999999999992</v>
      </c>
      <c r="GE45" s="377">
        <f t="shared" si="31"/>
        <v>415.19899999999996</v>
      </c>
      <c r="GF45" s="377">
        <f t="shared" si="32"/>
        <v>255.99200000000002</v>
      </c>
      <c r="GG45" s="377">
        <f t="shared" si="33"/>
        <v>19.481000000000016</v>
      </c>
      <c r="GH45" s="377">
        <f t="shared" si="34"/>
        <v>275.47299999999996</v>
      </c>
      <c r="GI45" s="377">
        <f t="shared" si="35"/>
        <v>3.5550000000000153</v>
      </c>
      <c r="GJ45" s="377">
        <f t="shared" si="36"/>
        <v>415.19899999999996</v>
      </c>
      <c r="GK45" s="377">
        <f t="shared" si="37"/>
        <v>136.17099999999996</v>
      </c>
      <c r="GL45" s="378">
        <f t="shared" si="27"/>
        <v>0.48801912352882143</v>
      </c>
    </row>
    <row r="46" spans="1:194" s="18" customFormat="1" ht="14.4" x14ac:dyDescent="0.3">
      <c r="A46" s="376" t="s">
        <v>376</v>
      </c>
      <c r="B46" s="643">
        <v>215.36699999999999</v>
      </c>
      <c r="C46" s="652">
        <v>2.71</v>
      </c>
      <c r="D46" s="643">
        <v>582.80600000000004</v>
      </c>
      <c r="E46" s="643">
        <v>210.31700000000001</v>
      </c>
      <c r="F46" s="643">
        <v>99.343999999999994</v>
      </c>
      <c r="G46" s="643">
        <v>892.46699999999998</v>
      </c>
      <c r="H46" s="643">
        <v>474.03100000000001</v>
      </c>
      <c r="I46" s="643">
        <v>111.151</v>
      </c>
      <c r="J46" s="643">
        <v>585.18200000000002</v>
      </c>
      <c r="K46" s="643">
        <v>101.19499999999999</v>
      </c>
      <c r="L46" s="643">
        <v>892.46699999999998</v>
      </c>
      <c r="M46" s="643">
        <v>206.09</v>
      </c>
      <c r="N46" s="378">
        <f t="shared" si="1"/>
        <v>0.30025773008128187</v>
      </c>
      <c r="O46" s="368"/>
      <c r="P46" s="364" t="str">
        <f t="shared" si="2"/>
        <v>2000/2001</v>
      </c>
      <c r="Q46" s="761">
        <v>21.474</v>
      </c>
      <c r="R46" s="761">
        <v>2.82</v>
      </c>
      <c r="S46" s="761">
        <v>60.640999999999998</v>
      </c>
      <c r="T46" s="761">
        <v>25.847999999999999</v>
      </c>
      <c r="U46" s="761">
        <v>2.4449999999999998</v>
      </c>
      <c r="V46" s="761">
        <v>88.933999999999997</v>
      </c>
      <c r="W46" s="761">
        <v>28.007999999999999</v>
      </c>
      <c r="X46" s="761">
        <v>8.1760000000000002</v>
      </c>
      <c r="Y46" s="761">
        <v>36.183999999999997</v>
      </c>
      <c r="Z46" s="761">
        <v>28.904</v>
      </c>
      <c r="AA46" s="761">
        <v>88.933999999999997</v>
      </c>
      <c r="AB46" s="761">
        <v>23.846</v>
      </c>
      <c r="AC46" s="365">
        <f t="shared" si="3"/>
        <v>0.3663655358898722</v>
      </c>
      <c r="AD46" s="368"/>
      <c r="AE46" s="376" t="str">
        <f t="shared" si="4"/>
        <v>2000/2001</v>
      </c>
      <c r="AF46" s="773">
        <v>12.141</v>
      </c>
      <c r="AG46" s="773">
        <v>1.82</v>
      </c>
      <c r="AH46" s="773">
        <v>22.108000000000001</v>
      </c>
      <c r="AI46" s="773">
        <v>4.585</v>
      </c>
      <c r="AJ46" s="773">
        <v>7.1999999999999995E-2</v>
      </c>
      <c r="AK46" s="773">
        <v>26.765000000000001</v>
      </c>
      <c r="AL46" s="773">
        <v>2.7280000000000002</v>
      </c>
      <c r="AM46" s="773">
        <v>2.6</v>
      </c>
      <c r="AN46" s="773">
        <v>5.3280000000000003</v>
      </c>
      <c r="AO46" s="773">
        <v>15.93</v>
      </c>
      <c r="AP46" s="773">
        <v>26.765000000000001</v>
      </c>
      <c r="AQ46" s="773">
        <v>5.5069999999999997</v>
      </c>
      <c r="AR46" s="378">
        <f t="shared" si="5"/>
        <v>0.25905541443221375</v>
      </c>
      <c r="AS46" s="368"/>
      <c r="AT46" s="385" t="str">
        <f t="shared" si="6"/>
        <v>2000/2001</v>
      </c>
      <c r="AU46" s="774">
        <v>10.855</v>
      </c>
      <c r="AV46" s="775">
        <v>2.4500000000000002</v>
      </c>
      <c r="AW46" s="774">
        <v>26.536000000000001</v>
      </c>
      <c r="AX46" s="774">
        <v>7.2990000000000004</v>
      </c>
      <c r="AY46" s="774">
        <v>0.19900000000000001</v>
      </c>
      <c r="AZ46" s="774">
        <v>34.033999999999999</v>
      </c>
      <c r="BA46" s="774">
        <v>4.0650000000000004</v>
      </c>
      <c r="BB46" s="774">
        <v>2.9950000000000001</v>
      </c>
      <c r="BC46" s="774">
        <v>7.06</v>
      </c>
      <c r="BD46" s="774">
        <v>17.315999999999999</v>
      </c>
      <c r="BE46" s="774">
        <v>34.033999999999999</v>
      </c>
      <c r="BF46" s="774">
        <v>9.6579999999999995</v>
      </c>
      <c r="BG46" s="387">
        <f t="shared" si="7"/>
        <v>0.39620938628158847</v>
      </c>
      <c r="BH46" s="368"/>
      <c r="BI46" s="394" t="str">
        <f t="shared" si="8"/>
        <v>2000/2001</v>
      </c>
      <c r="BJ46" s="764">
        <v>26.706</v>
      </c>
      <c r="BK46" s="764">
        <v>4.97</v>
      </c>
      <c r="BL46" s="764">
        <v>132.72900000000001</v>
      </c>
      <c r="BM46" s="764">
        <v>16.652000000000001</v>
      </c>
      <c r="BN46" s="764">
        <v>3.53</v>
      </c>
      <c r="BO46" s="764">
        <v>152.911</v>
      </c>
      <c r="BP46" s="764">
        <v>62.726999999999997</v>
      </c>
      <c r="BQ46" s="764">
        <v>56.545999999999999</v>
      </c>
      <c r="BR46" s="764">
        <v>119.273</v>
      </c>
      <c r="BS46" s="764">
        <v>15.715999999999999</v>
      </c>
      <c r="BT46" s="764">
        <v>152.911</v>
      </c>
      <c r="BU46" s="764">
        <v>17.922000000000001</v>
      </c>
      <c r="BV46" s="395">
        <f t="shared" si="9"/>
        <v>0.13276637355636386</v>
      </c>
      <c r="BW46" s="368"/>
      <c r="BX46" s="385" t="str">
        <f t="shared" si="10"/>
        <v>2000/2001</v>
      </c>
      <c r="BY46" s="954">
        <v>0</v>
      </c>
      <c r="BZ46" s="954">
        <v>0</v>
      </c>
      <c r="CA46" s="954">
        <v>0</v>
      </c>
      <c r="CB46" s="954">
        <v>0</v>
      </c>
      <c r="CC46" s="954">
        <v>0</v>
      </c>
      <c r="CD46" s="954">
        <v>0</v>
      </c>
      <c r="CE46" s="954">
        <v>0</v>
      </c>
      <c r="CF46" s="954">
        <v>0</v>
      </c>
      <c r="CG46" s="954">
        <v>0</v>
      </c>
      <c r="CH46" s="954">
        <v>0</v>
      </c>
      <c r="CI46" s="954">
        <v>0</v>
      </c>
      <c r="CJ46" s="954">
        <v>0</v>
      </c>
      <c r="CK46" s="387" t="e">
        <f t="shared" si="11"/>
        <v>#DIV/0!</v>
      </c>
      <c r="CL46" s="368"/>
      <c r="CM46" s="419" t="str">
        <f t="shared" si="12"/>
        <v>2000/2001</v>
      </c>
      <c r="CN46" s="776">
        <v>21.3</v>
      </c>
      <c r="CO46" s="777">
        <v>1.62</v>
      </c>
      <c r="CP46" s="776">
        <v>34.454999999999998</v>
      </c>
      <c r="CQ46" s="776">
        <v>1.2569999999999999</v>
      </c>
      <c r="CR46" s="776">
        <v>1.6040000000000001</v>
      </c>
      <c r="CS46" s="776">
        <v>37.316000000000003</v>
      </c>
      <c r="CT46" s="776">
        <v>23.658000000000001</v>
      </c>
      <c r="CU46" s="776">
        <v>11.5</v>
      </c>
      <c r="CV46" s="776">
        <v>35.158000000000001</v>
      </c>
      <c r="CW46" s="776">
        <v>0.69599999999999995</v>
      </c>
      <c r="CX46" s="776">
        <v>37.316000000000003</v>
      </c>
      <c r="CY46" s="776">
        <v>1.462</v>
      </c>
      <c r="CZ46" s="420">
        <f t="shared" si="13"/>
        <v>4.0776482400847885E-2</v>
      </c>
      <c r="DA46" s="368"/>
      <c r="DB46" s="432" t="str">
        <f t="shared" si="14"/>
        <v>2000/2001</v>
      </c>
      <c r="DC46" s="778">
        <v>10.050000000000001</v>
      </c>
      <c r="DD46" s="779">
        <v>0.9</v>
      </c>
      <c r="DE46" s="778">
        <v>9.07</v>
      </c>
      <c r="DF46" s="778">
        <v>1.08</v>
      </c>
      <c r="DG46" s="778">
        <v>1.4E-2</v>
      </c>
      <c r="DH46" s="778">
        <v>10.164</v>
      </c>
      <c r="DI46" s="778">
        <v>3.3</v>
      </c>
      <c r="DJ46" s="778">
        <v>1.1000000000000001</v>
      </c>
      <c r="DK46" s="778">
        <v>4.4000000000000004</v>
      </c>
      <c r="DL46" s="778">
        <v>3.972</v>
      </c>
      <c r="DM46" s="778">
        <v>10.164</v>
      </c>
      <c r="DN46" s="778">
        <v>1.792</v>
      </c>
      <c r="DO46" s="435">
        <f t="shared" si="15"/>
        <v>0.21404682274247491</v>
      </c>
      <c r="DP46" s="368"/>
      <c r="DQ46" s="445" t="str">
        <f t="shared" si="16"/>
        <v>2000/2001</v>
      </c>
      <c r="DR46" s="780">
        <v>6.54</v>
      </c>
      <c r="DS46" s="767">
        <v>2.4900000000000002</v>
      </c>
      <c r="DT46" s="780">
        <v>16.3</v>
      </c>
      <c r="DU46" s="780">
        <v>0.51500000000000001</v>
      </c>
      <c r="DV46" s="780">
        <v>7.0000000000000001E-3</v>
      </c>
      <c r="DW46" s="780">
        <v>16.821999999999999</v>
      </c>
      <c r="DX46" s="780">
        <v>5</v>
      </c>
      <c r="DY46" s="780">
        <v>0.1</v>
      </c>
      <c r="DZ46" s="780">
        <v>5.0999999999999996</v>
      </c>
      <c r="EA46" s="780">
        <v>11.324999999999999</v>
      </c>
      <c r="EB46" s="780">
        <v>16.821999999999999</v>
      </c>
      <c r="EC46" s="780">
        <v>0.39700000000000002</v>
      </c>
      <c r="ED46" s="448">
        <f t="shared" si="17"/>
        <v>2.4170471841704722E-2</v>
      </c>
      <c r="EE46" s="368"/>
      <c r="EF46" s="458" t="str">
        <f t="shared" si="18"/>
        <v>2000/2001</v>
      </c>
      <c r="EG46" s="781">
        <v>27.486000000000001</v>
      </c>
      <c r="EH46" s="782">
        <v>2.78</v>
      </c>
      <c r="EI46" s="781">
        <v>76.369</v>
      </c>
      <c r="EJ46" s="781">
        <v>13.08</v>
      </c>
      <c r="EK46" s="781">
        <v>0.441</v>
      </c>
      <c r="EL46" s="781">
        <v>89.89</v>
      </c>
      <c r="EM46" s="781">
        <v>64.120999999999995</v>
      </c>
      <c r="EN46" s="781">
        <v>2.7</v>
      </c>
      <c r="EO46" s="781">
        <v>66.820999999999998</v>
      </c>
      <c r="EP46" s="781">
        <v>1.569</v>
      </c>
      <c r="EQ46" s="781">
        <v>89.89</v>
      </c>
      <c r="ER46" s="781">
        <v>21.5</v>
      </c>
      <c r="ES46" s="938">
        <f t="shared" si="19"/>
        <v>0.31437344641029391</v>
      </c>
      <c r="ET46" s="368"/>
      <c r="EU46" s="470" t="str">
        <f t="shared" si="20"/>
        <v>2000/2001</v>
      </c>
      <c r="EV46" s="783">
        <v>5.1609999999999996</v>
      </c>
      <c r="EW46" s="769">
        <v>1.98</v>
      </c>
      <c r="EX46" s="783">
        <v>10.196999999999999</v>
      </c>
      <c r="EY46" s="783">
        <v>1.8</v>
      </c>
      <c r="EZ46" s="783">
        <v>0.68600000000000005</v>
      </c>
      <c r="FA46" s="783">
        <v>12.683</v>
      </c>
      <c r="FB46" s="783">
        <v>10.455</v>
      </c>
      <c r="FC46" s="783">
        <v>1.7</v>
      </c>
      <c r="FD46" s="783">
        <v>12.154999999999999</v>
      </c>
      <c r="FE46" s="783">
        <v>7.8E-2</v>
      </c>
      <c r="FF46" s="783">
        <v>12.683</v>
      </c>
      <c r="FG46" s="783">
        <v>0.45</v>
      </c>
      <c r="FH46" s="473">
        <f t="shared" si="21"/>
        <v>3.6785743480748798E-2</v>
      </c>
      <c r="FI46" s="368"/>
      <c r="FJ46" s="376" t="str">
        <f t="shared" si="22"/>
        <v>2000/2001</v>
      </c>
      <c r="FK46" s="643">
        <v>8.6999999999999993</v>
      </c>
      <c r="FL46" s="784">
        <v>2.0699999999999998</v>
      </c>
      <c r="FM46" s="643">
        <v>18</v>
      </c>
      <c r="FN46" s="643">
        <v>2.0299999999999998</v>
      </c>
      <c r="FO46" s="643">
        <v>0.42399999999999999</v>
      </c>
      <c r="FP46" s="643">
        <v>20.454000000000001</v>
      </c>
      <c r="FQ46" s="643">
        <v>15.7</v>
      </c>
      <c r="FR46" s="643">
        <v>0.95</v>
      </c>
      <c r="FS46" s="643">
        <v>16.649999999999999</v>
      </c>
      <c r="FT46" s="643">
        <v>1.601</v>
      </c>
      <c r="FU46" s="643">
        <v>20.454000000000001</v>
      </c>
      <c r="FV46" s="643">
        <v>2.2029999999999998</v>
      </c>
      <c r="FW46" s="378">
        <f t="shared" si="23"/>
        <v>0.12070571475535588</v>
      </c>
      <c r="FY46" s="376" t="str">
        <f t="shared" si="24"/>
        <v>2000/2001</v>
      </c>
      <c r="FZ46" s="377">
        <f t="shared" si="25"/>
        <v>64.954000000000022</v>
      </c>
      <c r="GA46" s="478">
        <f t="shared" si="26"/>
        <v>2.7157834775379497</v>
      </c>
      <c r="GB46" s="643">
        <f t="shared" si="28"/>
        <v>176.40100000000004</v>
      </c>
      <c r="GC46" s="643">
        <f t="shared" si="29"/>
        <v>136.17099999999996</v>
      </c>
      <c r="GD46" s="643">
        <f t="shared" si="30"/>
        <v>89.921999999999983</v>
      </c>
      <c r="GE46" s="643">
        <f t="shared" si="31"/>
        <v>402.49400000000009</v>
      </c>
      <c r="GF46" s="643">
        <f t="shared" si="32"/>
        <v>254.26900000000006</v>
      </c>
      <c r="GG46" s="643">
        <f t="shared" si="33"/>
        <v>22.783999999999995</v>
      </c>
      <c r="GH46" s="643">
        <f t="shared" si="34"/>
        <v>277.05300000000011</v>
      </c>
      <c r="GI46" s="643">
        <f t="shared" si="35"/>
        <v>4.0879999999999983</v>
      </c>
      <c r="GJ46" s="643">
        <f t="shared" si="36"/>
        <v>402.49400000000009</v>
      </c>
      <c r="GK46" s="643">
        <f t="shared" si="37"/>
        <v>121.35300000000002</v>
      </c>
      <c r="GL46" s="378">
        <f t="shared" si="27"/>
        <v>0.43164461960368627</v>
      </c>
    </row>
    <row r="47" spans="1:194" s="18" customFormat="1" ht="14.4" x14ac:dyDescent="0.3">
      <c r="A47" s="376" t="s">
        <v>377</v>
      </c>
      <c r="B47" s="643">
        <v>214.25299999999999</v>
      </c>
      <c r="C47" s="652">
        <v>2.73</v>
      </c>
      <c r="D47" s="643">
        <v>583.89400000000001</v>
      </c>
      <c r="E47" s="643">
        <v>206.09</v>
      </c>
      <c r="F47" s="643">
        <v>106.23399999999999</v>
      </c>
      <c r="G47" s="643">
        <v>896.21799999999996</v>
      </c>
      <c r="H47" s="643">
        <v>475.07400000000001</v>
      </c>
      <c r="I47" s="643">
        <v>112.04</v>
      </c>
      <c r="J47" s="643">
        <v>587.11400000000003</v>
      </c>
      <c r="K47" s="643">
        <v>105.783</v>
      </c>
      <c r="L47" s="643">
        <v>896.21799999999996</v>
      </c>
      <c r="M47" s="643">
        <v>203.321</v>
      </c>
      <c r="N47" s="378">
        <f t="shared" si="1"/>
        <v>0.29343610955163607</v>
      </c>
      <c r="O47" s="368"/>
      <c r="P47" s="364" t="str">
        <f t="shared" si="2"/>
        <v>2001/2002</v>
      </c>
      <c r="Q47" s="761">
        <v>19.616</v>
      </c>
      <c r="R47" s="761">
        <v>2.7</v>
      </c>
      <c r="S47" s="761">
        <v>53.000999999999998</v>
      </c>
      <c r="T47" s="761">
        <v>23.846</v>
      </c>
      <c r="U47" s="761">
        <v>2.927</v>
      </c>
      <c r="V47" s="761">
        <v>79.774000000000001</v>
      </c>
      <c r="W47" s="761">
        <v>27.481000000000002</v>
      </c>
      <c r="X47" s="761">
        <v>4.9530000000000003</v>
      </c>
      <c r="Y47" s="761">
        <v>32.433999999999997</v>
      </c>
      <c r="Z47" s="761">
        <v>26.19</v>
      </c>
      <c r="AA47" s="761">
        <v>79.774000000000001</v>
      </c>
      <c r="AB47" s="761">
        <v>21.15</v>
      </c>
      <c r="AC47" s="365">
        <f t="shared" si="3"/>
        <v>0.3607737445414847</v>
      </c>
      <c r="AD47" s="368"/>
      <c r="AE47" s="376" t="str">
        <f t="shared" si="4"/>
        <v>2001/2002</v>
      </c>
      <c r="AF47" s="773">
        <v>11.592000000000001</v>
      </c>
      <c r="AG47" s="773">
        <v>2.1</v>
      </c>
      <c r="AH47" s="773">
        <v>24.298999999999999</v>
      </c>
      <c r="AI47" s="773">
        <v>5.5069999999999997</v>
      </c>
      <c r="AJ47" s="773">
        <v>7.1999999999999995E-2</v>
      </c>
      <c r="AK47" s="773">
        <v>29.878</v>
      </c>
      <c r="AL47" s="773">
        <v>2.7269999999999999</v>
      </c>
      <c r="AM47" s="773">
        <v>2.7</v>
      </c>
      <c r="AN47" s="773">
        <v>5.4269999999999996</v>
      </c>
      <c r="AO47" s="773">
        <v>16.408999999999999</v>
      </c>
      <c r="AP47" s="773">
        <v>29.878</v>
      </c>
      <c r="AQ47" s="773">
        <v>8.0419999999999998</v>
      </c>
      <c r="AR47" s="378">
        <f t="shared" si="5"/>
        <v>0.36829089576845575</v>
      </c>
      <c r="AS47" s="368"/>
      <c r="AT47" s="385" t="str">
        <f t="shared" si="6"/>
        <v>2001/2002</v>
      </c>
      <c r="AU47" s="774">
        <v>10.606</v>
      </c>
      <c r="AV47" s="775">
        <v>1.95</v>
      </c>
      <c r="AW47" s="774">
        <v>20.63</v>
      </c>
      <c r="AX47" s="774">
        <v>9.6579999999999995</v>
      </c>
      <c r="AY47" s="774">
        <v>0.34100000000000003</v>
      </c>
      <c r="AZ47" s="774">
        <v>30.629000000000001</v>
      </c>
      <c r="BA47" s="774">
        <v>4.1710000000000003</v>
      </c>
      <c r="BB47" s="774">
        <v>3.637</v>
      </c>
      <c r="BC47" s="774">
        <v>7.8079999999999998</v>
      </c>
      <c r="BD47" s="774">
        <v>16.271999999999998</v>
      </c>
      <c r="BE47" s="774">
        <v>30.629000000000001</v>
      </c>
      <c r="BF47" s="774">
        <v>6.5490000000000004</v>
      </c>
      <c r="BG47" s="387">
        <f t="shared" si="7"/>
        <v>0.27196843853820601</v>
      </c>
      <c r="BH47" s="368"/>
      <c r="BI47" s="394" t="str">
        <f t="shared" si="8"/>
        <v>2001/2002</v>
      </c>
      <c r="BJ47" s="764">
        <v>26.143999999999998</v>
      </c>
      <c r="BK47" s="764">
        <v>4.75</v>
      </c>
      <c r="BL47" s="764">
        <v>124.15300000000001</v>
      </c>
      <c r="BM47" s="764">
        <v>17.922000000000001</v>
      </c>
      <c r="BN47" s="764">
        <v>8.7149999999999999</v>
      </c>
      <c r="BO47" s="764">
        <v>150.79</v>
      </c>
      <c r="BP47" s="764">
        <v>62.575000000000003</v>
      </c>
      <c r="BQ47" s="764">
        <v>56.54</v>
      </c>
      <c r="BR47" s="764">
        <v>119.11499999999999</v>
      </c>
      <c r="BS47" s="764">
        <v>13.003</v>
      </c>
      <c r="BT47" s="764">
        <v>150.79</v>
      </c>
      <c r="BU47" s="764">
        <v>18.672000000000001</v>
      </c>
      <c r="BV47" s="395">
        <f t="shared" si="9"/>
        <v>0.14132820660318807</v>
      </c>
      <c r="BW47" s="368"/>
      <c r="BX47" s="385" t="str">
        <f t="shared" si="10"/>
        <v>2001/2002</v>
      </c>
      <c r="BY47" s="954">
        <v>0</v>
      </c>
      <c r="BZ47" s="954">
        <v>0</v>
      </c>
      <c r="CA47" s="954">
        <v>0</v>
      </c>
      <c r="CB47" s="954">
        <v>0</v>
      </c>
      <c r="CC47" s="954">
        <v>0</v>
      </c>
      <c r="CD47" s="954">
        <v>0</v>
      </c>
      <c r="CE47" s="954">
        <v>0</v>
      </c>
      <c r="CF47" s="954">
        <v>0</v>
      </c>
      <c r="CG47" s="954">
        <v>0</v>
      </c>
      <c r="CH47" s="954">
        <v>0</v>
      </c>
      <c r="CI47" s="954">
        <v>0</v>
      </c>
      <c r="CJ47" s="954">
        <v>0</v>
      </c>
      <c r="CK47" s="387" t="e">
        <f t="shared" si="11"/>
        <v>#DIV/0!</v>
      </c>
      <c r="CL47" s="368"/>
      <c r="CM47" s="419" t="str">
        <f t="shared" si="12"/>
        <v>2001/2002</v>
      </c>
      <c r="CN47" s="776">
        <v>22.78</v>
      </c>
      <c r="CO47" s="777">
        <v>2.06</v>
      </c>
      <c r="CP47" s="776">
        <v>46.981999999999999</v>
      </c>
      <c r="CQ47" s="776">
        <v>1.462</v>
      </c>
      <c r="CR47" s="776">
        <v>0.629</v>
      </c>
      <c r="CS47" s="776">
        <v>49.073</v>
      </c>
      <c r="CT47" s="776">
        <v>24.077999999999999</v>
      </c>
      <c r="CU47" s="776">
        <v>13</v>
      </c>
      <c r="CV47" s="776">
        <v>37.078000000000003</v>
      </c>
      <c r="CW47" s="776">
        <v>4.3719999999999999</v>
      </c>
      <c r="CX47" s="776">
        <v>49.073</v>
      </c>
      <c r="CY47" s="776">
        <v>7.6230000000000002</v>
      </c>
      <c r="CZ47" s="420">
        <f t="shared" si="13"/>
        <v>0.18390832328106152</v>
      </c>
      <c r="DA47" s="368"/>
      <c r="DB47" s="432" t="str">
        <f t="shared" si="14"/>
        <v>2001/2002</v>
      </c>
      <c r="DC47" s="778">
        <v>10.766</v>
      </c>
      <c r="DD47" s="779">
        <v>1.18</v>
      </c>
      <c r="DE47" s="778">
        <v>12.704000000000001</v>
      </c>
      <c r="DF47" s="778">
        <v>1.792</v>
      </c>
      <c r="DG47" s="778">
        <v>1.4999999999999999E-2</v>
      </c>
      <c r="DH47" s="778">
        <v>14.510999999999999</v>
      </c>
      <c r="DI47" s="778">
        <v>3.8</v>
      </c>
      <c r="DJ47" s="778">
        <v>1.8</v>
      </c>
      <c r="DK47" s="778">
        <v>5.6</v>
      </c>
      <c r="DL47" s="778">
        <v>3.9769999999999999</v>
      </c>
      <c r="DM47" s="778">
        <v>14.510999999999999</v>
      </c>
      <c r="DN47" s="778">
        <v>4.9340000000000002</v>
      </c>
      <c r="DO47" s="435">
        <f t="shared" si="15"/>
        <v>0.51519264905502771</v>
      </c>
      <c r="DP47" s="368"/>
      <c r="DQ47" s="445" t="str">
        <f t="shared" si="16"/>
        <v>2001/2002</v>
      </c>
      <c r="DR47" s="780">
        <v>7.01</v>
      </c>
      <c r="DS47" s="767">
        <v>2.2400000000000002</v>
      </c>
      <c r="DT47" s="780">
        <v>15.7</v>
      </c>
      <c r="DU47" s="780">
        <v>0.39700000000000002</v>
      </c>
      <c r="DV47" s="780">
        <v>1.2E-2</v>
      </c>
      <c r="DW47" s="780">
        <v>16.109000000000002</v>
      </c>
      <c r="DX47" s="780">
        <v>5.05</v>
      </c>
      <c r="DY47" s="780">
        <v>0.1</v>
      </c>
      <c r="DZ47" s="780">
        <v>5.15</v>
      </c>
      <c r="EA47" s="780">
        <v>10.284000000000001</v>
      </c>
      <c r="EB47" s="780">
        <v>16.109000000000002</v>
      </c>
      <c r="EC47" s="780">
        <v>0.67500000000000004</v>
      </c>
      <c r="ED47" s="448">
        <f t="shared" si="17"/>
        <v>4.3734611895814436E-2</v>
      </c>
      <c r="EE47" s="368"/>
      <c r="EF47" s="458" t="str">
        <f t="shared" si="18"/>
        <v>2001/2002</v>
      </c>
      <c r="EG47" s="781">
        <v>25.731000000000002</v>
      </c>
      <c r="EH47" s="782">
        <v>2.71</v>
      </c>
      <c r="EI47" s="781">
        <v>69.680999999999997</v>
      </c>
      <c r="EJ47" s="781">
        <v>21.5</v>
      </c>
      <c r="EK47" s="781">
        <v>3.2000000000000001E-2</v>
      </c>
      <c r="EL47" s="781">
        <v>91.212999999999994</v>
      </c>
      <c r="EM47" s="781">
        <v>62.426000000000002</v>
      </c>
      <c r="EN47" s="781">
        <v>2.7</v>
      </c>
      <c r="EO47" s="781">
        <v>65.126000000000005</v>
      </c>
      <c r="EP47" s="781">
        <v>3.0870000000000002</v>
      </c>
      <c r="EQ47" s="781">
        <v>91.212999999999994</v>
      </c>
      <c r="ER47" s="781">
        <v>23</v>
      </c>
      <c r="ES47" s="938">
        <f t="shared" si="19"/>
        <v>0.33717913007784434</v>
      </c>
      <c r="ET47" s="368"/>
      <c r="EU47" s="470" t="str">
        <f t="shared" si="20"/>
        <v>2001/2002</v>
      </c>
      <c r="EV47" s="783">
        <v>6.8819999999999997</v>
      </c>
      <c r="EW47" s="769">
        <v>3.1</v>
      </c>
      <c r="EX47" s="783">
        <v>21.349</v>
      </c>
      <c r="EY47" s="783">
        <v>0.45</v>
      </c>
      <c r="EZ47" s="783">
        <v>9.1999999999999998E-2</v>
      </c>
      <c r="FA47" s="783">
        <v>21.890999999999998</v>
      </c>
      <c r="FB47" s="783">
        <v>10.45</v>
      </c>
      <c r="FC47" s="783">
        <v>3</v>
      </c>
      <c r="FD47" s="783">
        <v>13.45</v>
      </c>
      <c r="FE47" s="783">
        <v>5.4859999999999998</v>
      </c>
      <c r="FF47" s="783">
        <v>21.890999999999998</v>
      </c>
      <c r="FG47" s="783">
        <v>2.9550000000000001</v>
      </c>
      <c r="FH47" s="473">
        <f t="shared" si="21"/>
        <v>0.15605196451204056</v>
      </c>
      <c r="FI47" s="368"/>
      <c r="FJ47" s="376" t="str">
        <f t="shared" si="22"/>
        <v>2001/2002</v>
      </c>
      <c r="FK47" s="643">
        <v>8.5</v>
      </c>
      <c r="FL47" s="784">
        <v>1.82</v>
      </c>
      <c r="FM47" s="643">
        <v>15.5</v>
      </c>
      <c r="FN47" s="643">
        <v>2.2029999999999998</v>
      </c>
      <c r="FO47" s="643">
        <v>1.0369999999999999</v>
      </c>
      <c r="FP47" s="643">
        <v>18.739999999999998</v>
      </c>
      <c r="FQ47" s="643">
        <v>15.401</v>
      </c>
      <c r="FR47" s="643">
        <v>0.8</v>
      </c>
      <c r="FS47" s="643">
        <v>16.201000000000001</v>
      </c>
      <c r="FT47" s="643">
        <v>0.753</v>
      </c>
      <c r="FU47" s="643">
        <v>18.739999999999998</v>
      </c>
      <c r="FV47" s="643">
        <v>1.786</v>
      </c>
      <c r="FW47" s="378">
        <f t="shared" si="23"/>
        <v>0.10534387165270732</v>
      </c>
      <c r="FY47" s="376" t="str">
        <f t="shared" si="24"/>
        <v>2001/2002</v>
      </c>
      <c r="FZ47" s="377">
        <f t="shared" si="25"/>
        <v>64.625999999999976</v>
      </c>
      <c r="GA47" s="478">
        <f t="shared" si="26"/>
        <v>2.7836319747470082</v>
      </c>
      <c r="GB47" s="643">
        <f t="shared" si="28"/>
        <v>179.8950000000001</v>
      </c>
      <c r="GC47" s="643">
        <f t="shared" si="29"/>
        <v>121.35300000000002</v>
      </c>
      <c r="GD47" s="643">
        <f t="shared" si="30"/>
        <v>92.361999999999981</v>
      </c>
      <c r="GE47" s="643">
        <f t="shared" si="31"/>
        <v>393.60999999999996</v>
      </c>
      <c r="GF47" s="643">
        <f t="shared" si="32"/>
        <v>256.91500000000008</v>
      </c>
      <c r="GG47" s="643">
        <f t="shared" si="33"/>
        <v>22.81</v>
      </c>
      <c r="GH47" s="643">
        <f t="shared" si="34"/>
        <v>279.72500000000008</v>
      </c>
      <c r="GI47" s="643">
        <f t="shared" si="35"/>
        <v>5.9500000000000055</v>
      </c>
      <c r="GJ47" s="643">
        <f t="shared" si="36"/>
        <v>393.60999999999996</v>
      </c>
      <c r="GK47" s="643">
        <f t="shared" si="37"/>
        <v>107.93499999999999</v>
      </c>
      <c r="GL47" s="378">
        <f t="shared" si="27"/>
        <v>0.3778244508619934</v>
      </c>
    </row>
    <row r="48" spans="1:194" s="18" customFormat="1" ht="14.4" x14ac:dyDescent="0.3">
      <c r="A48" s="376" t="s">
        <v>378</v>
      </c>
      <c r="B48" s="643">
        <v>213.416</v>
      </c>
      <c r="C48" s="652">
        <v>2.67</v>
      </c>
      <c r="D48" s="643">
        <v>569.69000000000005</v>
      </c>
      <c r="E48" s="643">
        <v>203.321</v>
      </c>
      <c r="F48" s="643">
        <v>103.712</v>
      </c>
      <c r="G48" s="643">
        <v>876.72299999999996</v>
      </c>
      <c r="H48" s="643">
        <v>486.08499999999998</v>
      </c>
      <c r="I48" s="643">
        <v>116.14100000000001</v>
      </c>
      <c r="J48" s="643">
        <v>602.226</v>
      </c>
      <c r="K48" s="643">
        <v>105.34099999999999</v>
      </c>
      <c r="L48" s="643">
        <v>876.72299999999996</v>
      </c>
      <c r="M48" s="643">
        <v>169.15600000000001</v>
      </c>
      <c r="N48" s="378">
        <f t="shared" si="1"/>
        <v>0.2390671130790441</v>
      </c>
      <c r="O48" s="368"/>
      <c r="P48" s="364" t="str">
        <f t="shared" si="2"/>
        <v>2002/2003</v>
      </c>
      <c r="Q48" s="761">
        <v>18.544</v>
      </c>
      <c r="R48" s="761">
        <v>2.36</v>
      </c>
      <c r="S48" s="761">
        <v>43.704999999999998</v>
      </c>
      <c r="T48" s="761">
        <v>21.15</v>
      </c>
      <c r="U48" s="761">
        <v>2.1059999999999999</v>
      </c>
      <c r="V48" s="761">
        <v>66.960999999999999</v>
      </c>
      <c r="W48" s="761">
        <v>27.297999999999998</v>
      </c>
      <c r="X48" s="761">
        <v>3.15</v>
      </c>
      <c r="Y48" s="761">
        <v>30.448</v>
      </c>
      <c r="Z48" s="761">
        <v>23.138999999999999</v>
      </c>
      <c r="AA48" s="761">
        <v>66.960999999999999</v>
      </c>
      <c r="AB48" s="761">
        <v>13.374000000000001</v>
      </c>
      <c r="AC48" s="365">
        <f t="shared" si="3"/>
        <v>0.24957545673390935</v>
      </c>
      <c r="AD48" s="368"/>
      <c r="AE48" s="376" t="str">
        <f t="shared" si="4"/>
        <v>2002/2003</v>
      </c>
      <c r="AF48" s="773">
        <v>11.07</v>
      </c>
      <c r="AG48" s="773">
        <v>0.92</v>
      </c>
      <c r="AH48" s="773">
        <v>10.132</v>
      </c>
      <c r="AI48" s="773">
        <v>8.0419999999999998</v>
      </c>
      <c r="AJ48" s="773">
        <v>0.28199999999999997</v>
      </c>
      <c r="AK48" s="773">
        <v>18.456</v>
      </c>
      <c r="AL48" s="773">
        <v>2.7250000000000001</v>
      </c>
      <c r="AM48" s="773">
        <v>3.4</v>
      </c>
      <c r="AN48" s="773">
        <v>6.125</v>
      </c>
      <c r="AO48" s="773">
        <v>9.1460000000000008</v>
      </c>
      <c r="AP48" s="773">
        <v>18.456</v>
      </c>
      <c r="AQ48" s="773">
        <v>3.1850000000000001</v>
      </c>
      <c r="AR48" s="378">
        <f t="shared" si="5"/>
        <v>0.20856525440377185</v>
      </c>
      <c r="AS48" s="368"/>
      <c r="AT48" s="385" t="str">
        <f t="shared" si="6"/>
        <v>2002/2003</v>
      </c>
      <c r="AU48" s="774">
        <v>8.7110000000000003</v>
      </c>
      <c r="AV48" s="775">
        <v>1.83</v>
      </c>
      <c r="AW48" s="774">
        <v>15.961</v>
      </c>
      <c r="AX48" s="774">
        <v>6.5490000000000004</v>
      </c>
      <c r="AY48" s="774">
        <v>0.38200000000000001</v>
      </c>
      <c r="AZ48" s="774">
        <v>22.891999999999999</v>
      </c>
      <c r="BA48" s="774">
        <v>4.2229999999999999</v>
      </c>
      <c r="BB48" s="774">
        <v>3.512</v>
      </c>
      <c r="BC48" s="774">
        <v>7.7350000000000003</v>
      </c>
      <c r="BD48" s="774">
        <v>9.4320000000000004</v>
      </c>
      <c r="BE48" s="774">
        <v>22.891999999999999</v>
      </c>
      <c r="BF48" s="774">
        <v>5.7249999999999996</v>
      </c>
      <c r="BG48" s="387">
        <f t="shared" si="7"/>
        <v>0.33348867012291017</v>
      </c>
      <c r="BH48" s="368"/>
      <c r="BI48" s="394" t="str">
        <f t="shared" si="8"/>
        <v>2002/2003</v>
      </c>
      <c r="BJ48" s="764">
        <v>26.638000000000002</v>
      </c>
      <c r="BK48" s="764">
        <v>5.01</v>
      </c>
      <c r="BL48" s="764">
        <v>133.52199999999999</v>
      </c>
      <c r="BM48" s="764">
        <v>18.672000000000001</v>
      </c>
      <c r="BN48" s="764">
        <v>10.603999999999999</v>
      </c>
      <c r="BO48" s="764">
        <v>162.798</v>
      </c>
      <c r="BP48" s="764">
        <v>65.66</v>
      </c>
      <c r="BQ48" s="764">
        <v>60.043999999999997</v>
      </c>
      <c r="BR48" s="764">
        <v>125.70399999999999</v>
      </c>
      <c r="BS48" s="764">
        <v>18.23</v>
      </c>
      <c r="BT48" s="764">
        <v>162.798</v>
      </c>
      <c r="BU48" s="764">
        <v>18.864000000000001</v>
      </c>
      <c r="BV48" s="395">
        <f t="shared" si="9"/>
        <v>0.13106006919838259</v>
      </c>
      <c r="BW48" s="368"/>
      <c r="BX48" s="385" t="str">
        <f t="shared" si="10"/>
        <v>2002/2003</v>
      </c>
      <c r="BY48" s="954">
        <v>0</v>
      </c>
      <c r="BZ48" s="954">
        <v>0</v>
      </c>
      <c r="CA48" s="954">
        <v>0</v>
      </c>
      <c r="CB48" s="954">
        <v>0</v>
      </c>
      <c r="CC48" s="954">
        <v>0</v>
      </c>
      <c r="CD48" s="954">
        <v>0</v>
      </c>
      <c r="CE48" s="954">
        <v>0</v>
      </c>
      <c r="CF48" s="954">
        <v>0</v>
      </c>
      <c r="CG48" s="954">
        <v>0</v>
      </c>
      <c r="CH48" s="954">
        <v>0</v>
      </c>
      <c r="CI48" s="954">
        <v>0</v>
      </c>
      <c r="CJ48" s="954">
        <v>0</v>
      </c>
      <c r="CK48" s="387" t="e">
        <f t="shared" si="11"/>
        <v>#DIV/0!</v>
      </c>
      <c r="CL48" s="368"/>
      <c r="CM48" s="419" t="str">
        <f t="shared" si="12"/>
        <v>2002/2003</v>
      </c>
      <c r="CN48" s="776">
        <v>24.43</v>
      </c>
      <c r="CO48" s="777">
        <v>2.0699999999999998</v>
      </c>
      <c r="CP48" s="776">
        <v>50.609000000000002</v>
      </c>
      <c r="CQ48" s="776">
        <v>7.6230000000000002</v>
      </c>
      <c r="CR48" s="776">
        <v>1.0449999999999999</v>
      </c>
      <c r="CS48" s="776">
        <v>59.277000000000001</v>
      </c>
      <c r="CT48" s="776">
        <v>23.32</v>
      </c>
      <c r="CU48" s="776">
        <v>15</v>
      </c>
      <c r="CV48" s="776">
        <v>38.32</v>
      </c>
      <c r="CW48" s="776">
        <v>12.621</v>
      </c>
      <c r="CX48" s="776">
        <v>59.277000000000001</v>
      </c>
      <c r="CY48" s="776">
        <v>8.3360000000000003</v>
      </c>
      <c r="CZ48" s="420">
        <f t="shared" si="13"/>
        <v>0.16364028974696218</v>
      </c>
      <c r="DA48" s="368"/>
      <c r="DB48" s="432" t="str">
        <f t="shared" si="14"/>
        <v>2002/2003</v>
      </c>
      <c r="DC48" s="778">
        <v>11.656000000000001</v>
      </c>
      <c r="DD48" s="779">
        <v>1.0900000000000001</v>
      </c>
      <c r="DE48" s="778">
        <v>12.7</v>
      </c>
      <c r="DF48" s="778">
        <v>4.9340000000000002</v>
      </c>
      <c r="DG48" s="778">
        <v>2.7E-2</v>
      </c>
      <c r="DH48" s="778">
        <v>17.661000000000001</v>
      </c>
      <c r="DI48" s="778">
        <v>4</v>
      </c>
      <c r="DJ48" s="778">
        <v>2</v>
      </c>
      <c r="DK48" s="778">
        <v>6</v>
      </c>
      <c r="DL48" s="778">
        <v>6.2380000000000004</v>
      </c>
      <c r="DM48" s="778">
        <v>17.661000000000001</v>
      </c>
      <c r="DN48" s="778">
        <v>5.423</v>
      </c>
      <c r="DO48" s="435">
        <f t="shared" si="15"/>
        <v>0.44312796208530808</v>
      </c>
      <c r="DP48" s="368"/>
      <c r="DQ48" s="445" t="str">
        <f t="shared" si="16"/>
        <v>2002/2003</v>
      </c>
      <c r="DR48" s="780">
        <v>6.23</v>
      </c>
      <c r="DS48" s="767">
        <v>2.04</v>
      </c>
      <c r="DT48" s="780">
        <v>12.7</v>
      </c>
      <c r="DU48" s="780">
        <v>0.67500000000000004</v>
      </c>
      <c r="DV48" s="780">
        <v>7.0000000000000001E-3</v>
      </c>
      <c r="DW48" s="780">
        <v>13.382</v>
      </c>
      <c r="DX48" s="780">
        <v>5.2</v>
      </c>
      <c r="DY48" s="780">
        <v>0.1</v>
      </c>
      <c r="DZ48" s="780">
        <v>5.3</v>
      </c>
      <c r="EA48" s="780">
        <v>6.798</v>
      </c>
      <c r="EB48" s="780">
        <v>13.382</v>
      </c>
      <c r="EC48" s="780">
        <v>1.284</v>
      </c>
      <c r="ED48" s="448">
        <f t="shared" si="17"/>
        <v>0.10613324516449001</v>
      </c>
      <c r="EE48" s="368"/>
      <c r="EF48" s="458" t="str">
        <f t="shared" si="18"/>
        <v>2002/2003</v>
      </c>
      <c r="EG48" s="781">
        <v>26.344999999999999</v>
      </c>
      <c r="EH48" s="782">
        <v>2.76</v>
      </c>
      <c r="EI48" s="781">
        <v>72.766000000000005</v>
      </c>
      <c r="EJ48" s="781">
        <v>23</v>
      </c>
      <c r="EK48" s="781">
        <v>3.4000000000000002E-2</v>
      </c>
      <c r="EL48" s="781">
        <v>95.8</v>
      </c>
      <c r="EM48" s="781">
        <v>72.349999999999994</v>
      </c>
      <c r="EN48" s="781">
        <v>2.9</v>
      </c>
      <c r="EO48" s="781">
        <v>75.25</v>
      </c>
      <c r="EP48" s="781">
        <v>4.8499999999999996</v>
      </c>
      <c r="EQ48" s="781">
        <v>95.8</v>
      </c>
      <c r="ER48" s="781">
        <v>15.7</v>
      </c>
      <c r="ES48" s="938">
        <f t="shared" si="19"/>
        <v>0.19600499375780275</v>
      </c>
      <c r="ET48" s="368"/>
      <c r="EU48" s="470" t="str">
        <f t="shared" si="20"/>
        <v>2002/2003</v>
      </c>
      <c r="EV48" s="783">
        <v>6.75</v>
      </c>
      <c r="EW48" s="769">
        <v>3.05</v>
      </c>
      <c r="EX48" s="783">
        <v>20.556000000000001</v>
      </c>
      <c r="EY48" s="783">
        <v>2.9550000000000001</v>
      </c>
      <c r="EZ48" s="783">
        <v>0.81</v>
      </c>
      <c r="FA48" s="783">
        <v>24.321000000000002</v>
      </c>
      <c r="FB48" s="783">
        <v>10.5</v>
      </c>
      <c r="FC48" s="783">
        <v>4</v>
      </c>
      <c r="FD48" s="783">
        <v>14.5</v>
      </c>
      <c r="FE48" s="783">
        <v>6.569</v>
      </c>
      <c r="FF48" s="783">
        <v>24.321000000000002</v>
      </c>
      <c r="FG48" s="783">
        <v>3.2519999999999998</v>
      </c>
      <c r="FH48" s="473">
        <f t="shared" si="21"/>
        <v>0.15434999288053539</v>
      </c>
      <c r="FI48" s="368"/>
      <c r="FJ48" s="376" t="str">
        <f t="shared" si="22"/>
        <v>2002/2003</v>
      </c>
      <c r="FK48" s="643">
        <v>8.5500000000000007</v>
      </c>
      <c r="FL48" s="784">
        <v>1.97</v>
      </c>
      <c r="FM48" s="643">
        <v>16.8</v>
      </c>
      <c r="FN48" s="643">
        <v>1.786</v>
      </c>
      <c r="FO48" s="643">
        <v>1.2430000000000001</v>
      </c>
      <c r="FP48" s="643">
        <v>19.829000000000001</v>
      </c>
      <c r="FQ48" s="643">
        <v>15.8</v>
      </c>
      <c r="FR48" s="643">
        <v>0.8</v>
      </c>
      <c r="FS48" s="643">
        <v>16.600000000000001</v>
      </c>
      <c r="FT48" s="643">
        <v>0.79400000000000004</v>
      </c>
      <c r="FU48" s="643">
        <v>19.829000000000001</v>
      </c>
      <c r="FV48" s="643">
        <v>2.4350000000000001</v>
      </c>
      <c r="FW48" s="378">
        <f t="shared" si="23"/>
        <v>0.13999080142577899</v>
      </c>
      <c r="FY48" s="376" t="str">
        <f t="shared" si="24"/>
        <v>2002/2003</v>
      </c>
      <c r="FZ48" s="377">
        <f t="shared" si="25"/>
        <v>64.491999999999962</v>
      </c>
      <c r="GA48" s="478">
        <f t="shared" si="26"/>
        <v>2.7947497364014167</v>
      </c>
      <c r="GB48" s="643">
        <f t="shared" si="28"/>
        <v>180.23900000000006</v>
      </c>
      <c r="GC48" s="643">
        <f t="shared" si="29"/>
        <v>107.93499999999999</v>
      </c>
      <c r="GD48" s="643">
        <f t="shared" si="30"/>
        <v>87.171999999999997</v>
      </c>
      <c r="GE48" s="643">
        <f t="shared" si="31"/>
        <v>375.34599999999989</v>
      </c>
      <c r="GF48" s="643">
        <f t="shared" si="32"/>
        <v>255.00899999999996</v>
      </c>
      <c r="GG48" s="643">
        <f t="shared" si="33"/>
        <v>21.234999999999996</v>
      </c>
      <c r="GH48" s="643">
        <f t="shared" si="34"/>
        <v>276.24399999999997</v>
      </c>
      <c r="GI48" s="643">
        <f t="shared" si="35"/>
        <v>7.5239999999999867</v>
      </c>
      <c r="GJ48" s="643">
        <f t="shared" si="36"/>
        <v>375.34599999999989</v>
      </c>
      <c r="GK48" s="643">
        <f t="shared" si="37"/>
        <v>91.578000000000003</v>
      </c>
      <c r="GL48" s="378">
        <f t="shared" si="27"/>
        <v>0.32272137802712081</v>
      </c>
    </row>
    <row r="49" spans="1:194" s="18" customFormat="1" ht="14.4" x14ac:dyDescent="0.3">
      <c r="A49" s="376" t="s">
        <v>379</v>
      </c>
      <c r="B49" s="643">
        <v>207.953</v>
      </c>
      <c r="C49" s="652">
        <v>2.67</v>
      </c>
      <c r="D49" s="643">
        <v>555.71199999999999</v>
      </c>
      <c r="E49" s="643">
        <v>169.15600000000001</v>
      </c>
      <c r="F49" s="643">
        <v>101.107</v>
      </c>
      <c r="G49" s="643">
        <v>825.97500000000002</v>
      </c>
      <c r="H49" s="643">
        <v>479.84399999999999</v>
      </c>
      <c r="I49" s="643">
        <v>101.68</v>
      </c>
      <c r="J49" s="643">
        <v>581.524</v>
      </c>
      <c r="K49" s="643">
        <v>108.51900000000001</v>
      </c>
      <c r="L49" s="643">
        <v>825.97500000000002</v>
      </c>
      <c r="M49" s="643">
        <v>135.93199999999999</v>
      </c>
      <c r="N49" s="378">
        <f t="shared" si="1"/>
        <v>0.19699062232353634</v>
      </c>
      <c r="O49" s="368"/>
      <c r="P49" s="364" t="str">
        <f t="shared" si="2"/>
        <v>2003/2004</v>
      </c>
      <c r="Q49" s="761">
        <v>21.474</v>
      </c>
      <c r="R49" s="761">
        <v>2.97</v>
      </c>
      <c r="S49" s="761">
        <v>63.805</v>
      </c>
      <c r="T49" s="761">
        <v>13.374000000000001</v>
      </c>
      <c r="U49" s="761">
        <v>1.7150000000000001</v>
      </c>
      <c r="V49" s="761">
        <v>78.894000000000005</v>
      </c>
      <c r="W49" s="761">
        <v>26.986000000000001</v>
      </c>
      <c r="X49" s="761">
        <v>5.5119999999999996</v>
      </c>
      <c r="Y49" s="761">
        <v>32.497999999999998</v>
      </c>
      <c r="Z49" s="761">
        <v>31.524000000000001</v>
      </c>
      <c r="AA49" s="761">
        <v>78.894000000000005</v>
      </c>
      <c r="AB49" s="761">
        <v>14.872</v>
      </c>
      <c r="AC49" s="365">
        <f t="shared" si="3"/>
        <v>0.23229514854268848</v>
      </c>
      <c r="AD49" s="368"/>
      <c r="AE49" s="376" t="str">
        <f t="shared" si="4"/>
        <v>2003/2004</v>
      </c>
      <c r="AF49" s="773">
        <v>13.067</v>
      </c>
      <c r="AG49" s="773">
        <v>2</v>
      </c>
      <c r="AH49" s="773">
        <v>26.132000000000001</v>
      </c>
      <c r="AI49" s="773">
        <v>3.1850000000000001</v>
      </c>
      <c r="AJ49" s="773">
        <v>7.4999999999999997E-2</v>
      </c>
      <c r="AK49" s="773">
        <v>29.391999999999999</v>
      </c>
      <c r="AL49" s="773">
        <v>2.75</v>
      </c>
      <c r="AM49" s="773">
        <v>3.2</v>
      </c>
      <c r="AN49" s="773">
        <v>5.95</v>
      </c>
      <c r="AO49" s="773">
        <v>18.030999999999999</v>
      </c>
      <c r="AP49" s="773">
        <v>29.391999999999999</v>
      </c>
      <c r="AQ49" s="773">
        <v>5.4109999999999996</v>
      </c>
      <c r="AR49" s="378">
        <f t="shared" si="5"/>
        <v>0.22563696259538801</v>
      </c>
      <c r="AS49" s="368"/>
      <c r="AT49" s="385" t="str">
        <f t="shared" si="6"/>
        <v>2003/2004</v>
      </c>
      <c r="AU49" s="774">
        <v>10.215</v>
      </c>
      <c r="AV49" s="775">
        <v>2.2599999999999998</v>
      </c>
      <c r="AW49" s="774">
        <v>23.048999999999999</v>
      </c>
      <c r="AX49" s="774">
        <v>5.7249999999999996</v>
      </c>
      <c r="AY49" s="774">
        <v>0.23300000000000001</v>
      </c>
      <c r="AZ49" s="774">
        <v>29.007000000000001</v>
      </c>
      <c r="BA49" s="774">
        <v>4.048</v>
      </c>
      <c r="BB49" s="774">
        <v>3.1309999999999998</v>
      </c>
      <c r="BC49" s="774">
        <v>7.1790000000000003</v>
      </c>
      <c r="BD49" s="774">
        <v>15.843</v>
      </c>
      <c r="BE49" s="774">
        <v>29.007000000000001</v>
      </c>
      <c r="BF49" s="774">
        <v>5.9850000000000003</v>
      </c>
      <c r="BG49" s="387">
        <f t="shared" si="7"/>
        <v>0.25996872556684913</v>
      </c>
      <c r="BH49" s="368"/>
      <c r="BI49" s="394" t="str">
        <f t="shared" si="8"/>
        <v>2003/2004</v>
      </c>
      <c r="BJ49" s="764">
        <v>24.513000000000002</v>
      </c>
      <c r="BK49" s="764">
        <v>4.55</v>
      </c>
      <c r="BL49" s="764">
        <v>111.41800000000001</v>
      </c>
      <c r="BM49" s="764">
        <v>18.864000000000001</v>
      </c>
      <c r="BN49" s="764">
        <v>7.4009999999999998</v>
      </c>
      <c r="BO49" s="764">
        <v>137.68299999999999</v>
      </c>
      <c r="BP49" s="764">
        <v>63.3</v>
      </c>
      <c r="BQ49" s="764">
        <v>52.451999999999998</v>
      </c>
      <c r="BR49" s="764">
        <v>115.752</v>
      </c>
      <c r="BS49" s="764">
        <v>9.8670000000000009</v>
      </c>
      <c r="BT49" s="764">
        <v>137.68299999999999</v>
      </c>
      <c r="BU49" s="764">
        <v>12.064</v>
      </c>
      <c r="BV49" s="395">
        <f t="shared" si="9"/>
        <v>9.6036427610472944E-2</v>
      </c>
      <c r="BW49" s="368"/>
      <c r="BX49" s="385" t="str">
        <f t="shared" si="10"/>
        <v>2003/2004</v>
      </c>
      <c r="BY49" s="954">
        <v>0</v>
      </c>
      <c r="BZ49" s="954">
        <v>0</v>
      </c>
      <c r="CA49" s="954">
        <v>0</v>
      </c>
      <c r="CB49" s="954">
        <v>0</v>
      </c>
      <c r="CC49" s="954">
        <v>0</v>
      </c>
      <c r="CD49" s="954">
        <v>0</v>
      </c>
      <c r="CE49" s="954">
        <v>0</v>
      </c>
      <c r="CF49" s="954">
        <v>0</v>
      </c>
      <c r="CG49" s="954">
        <v>0</v>
      </c>
      <c r="CH49" s="954">
        <v>0</v>
      </c>
      <c r="CI49" s="954">
        <v>0</v>
      </c>
      <c r="CJ49" s="954">
        <v>0</v>
      </c>
      <c r="CK49" s="387" t="e">
        <f t="shared" si="11"/>
        <v>#DIV/0!</v>
      </c>
      <c r="CL49" s="368"/>
      <c r="CM49" s="419" t="str">
        <f t="shared" si="12"/>
        <v>2003/2004</v>
      </c>
      <c r="CN49" s="776">
        <v>20.02</v>
      </c>
      <c r="CO49" s="777">
        <v>1.7</v>
      </c>
      <c r="CP49" s="776">
        <v>34.07</v>
      </c>
      <c r="CQ49" s="776">
        <v>8.3360000000000003</v>
      </c>
      <c r="CR49" s="776">
        <v>1.026</v>
      </c>
      <c r="CS49" s="776">
        <v>43.432000000000002</v>
      </c>
      <c r="CT49" s="776">
        <v>23</v>
      </c>
      <c r="CU49" s="776">
        <v>12.5</v>
      </c>
      <c r="CV49" s="776">
        <v>35.5</v>
      </c>
      <c r="CW49" s="776">
        <v>3.1139999999999999</v>
      </c>
      <c r="CX49" s="776">
        <v>43.432000000000002</v>
      </c>
      <c r="CY49" s="776">
        <v>4.8179999999999996</v>
      </c>
      <c r="CZ49" s="420">
        <f t="shared" si="13"/>
        <v>0.12477339824933961</v>
      </c>
      <c r="DA49" s="368"/>
      <c r="DB49" s="432" t="str">
        <f t="shared" si="14"/>
        <v>2003/2004</v>
      </c>
      <c r="DC49" s="778">
        <v>11.256</v>
      </c>
      <c r="DD49" s="779">
        <v>1.03</v>
      </c>
      <c r="DE49" s="778">
        <v>11.537000000000001</v>
      </c>
      <c r="DF49" s="778">
        <v>5.423</v>
      </c>
      <c r="DG49" s="778">
        <v>1.4E-2</v>
      </c>
      <c r="DH49" s="778">
        <v>16.974</v>
      </c>
      <c r="DI49" s="778">
        <v>4.0999999999999996</v>
      </c>
      <c r="DJ49" s="778">
        <v>2.9</v>
      </c>
      <c r="DK49" s="778">
        <v>7</v>
      </c>
      <c r="DL49" s="778">
        <v>4.1210000000000004</v>
      </c>
      <c r="DM49" s="778">
        <v>16.974</v>
      </c>
      <c r="DN49" s="778">
        <v>5.8529999999999998</v>
      </c>
      <c r="DO49" s="435">
        <f t="shared" si="15"/>
        <v>0.52630159158349066</v>
      </c>
      <c r="DP49" s="368"/>
      <c r="DQ49" s="445" t="str">
        <f t="shared" si="16"/>
        <v>2003/2004</v>
      </c>
      <c r="DR49" s="780">
        <v>5.96</v>
      </c>
      <c r="DS49" s="767">
        <v>2.5299999999999998</v>
      </c>
      <c r="DT49" s="780">
        <v>15.1</v>
      </c>
      <c r="DU49" s="780">
        <v>1.284</v>
      </c>
      <c r="DV49" s="780">
        <v>3.6999999999999998E-2</v>
      </c>
      <c r="DW49" s="780">
        <v>16.420999999999999</v>
      </c>
      <c r="DX49" s="780">
        <v>5.25</v>
      </c>
      <c r="DY49" s="780">
        <v>0.1</v>
      </c>
      <c r="DZ49" s="780">
        <v>5.35</v>
      </c>
      <c r="EA49" s="780">
        <v>9.4659999999999993</v>
      </c>
      <c r="EB49" s="780">
        <v>16.420999999999999</v>
      </c>
      <c r="EC49" s="780">
        <v>1.605</v>
      </c>
      <c r="ED49" s="448">
        <f t="shared" si="17"/>
        <v>0.10832883369330454</v>
      </c>
      <c r="EE49" s="368"/>
      <c r="EF49" s="458" t="str">
        <f t="shared" si="18"/>
        <v>2003/2004</v>
      </c>
      <c r="EG49" s="781">
        <v>25.196000000000002</v>
      </c>
      <c r="EH49" s="782">
        <v>2.61</v>
      </c>
      <c r="EI49" s="781">
        <v>65.760999999999996</v>
      </c>
      <c r="EJ49" s="781">
        <v>15.7</v>
      </c>
      <c r="EK49" s="781">
        <v>8.0000000000000002E-3</v>
      </c>
      <c r="EL49" s="781">
        <v>81.468999999999994</v>
      </c>
      <c r="EM49" s="781">
        <v>66.519000000000005</v>
      </c>
      <c r="EN49" s="781">
        <v>2.4</v>
      </c>
      <c r="EO49" s="781">
        <v>68.918999999999997</v>
      </c>
      <c r="EP49" s="781">
        <v>5.65</v>
      </c>
      <c r="EQ49" s="781">
        <v>81.468999999999994</v>
      </c>
      <c r="ER49" s="781">
        <v>6.9</v>
      </c>
      <c r="ES49" s="938">
        <f t="shared" si="19"/>
        <v>9.253174911826631E-2</v>
      </c>
      <c r="ET49" s="368"/>
      <c r="EU49" s="470" t="str">
        <f t="shared" si="20"/>
        <v>2003/2004</v>
      </c>
      <c r="EV49" s="783">
        <v>2.456</v>
      </c>
      <c r="EW49" s="769">
        <v>1.47</v>
      </c>
      <c r="EX49" s="783">
        <v>3.5990000000000002</v>
      </c>
      <c r="EY49" s="783">
        <v>3.2519999999999998</v>
      </c>
      <c r="EZ49" s="783">
        <v>3.3650000000000002</v>
      </c>
      <c r="FA49" s="783">
        <v>10.215999999999999</v>
      </c>
      <c r="FB49" s="783">
        <v>8.6</v>
      </c>
      <c r="FC49" s="783">
        <v>0.42499999999999999</v>
      </c>
      <c r="FD49" s="783">
        <v>9.0250000000000004</v>
      </c>
      <c r="FE49" s="783">
        <v>6.6000000000000003E-2</v>
      </c>
      <c r="FF49" s="783">
        <v>10.215999999999999</v>
      </c>
      <c r="FG49" s="783">
        <v>1.125</v>
      </c>
      <c r="FH49" s="473">
        <f t="shared" si="21"/>
        <v>0.12374876251237486</v>
      </c>
      <c r="FI49" s="368"/>
      <c r="FJ49" s="376" t="str">
        <f t="shared" si="22"/>
        <v>2003/2004</v>
      </c>
      <c r="FK49" s="643">
        <v>8.6</v>
      </c>
      <c r="FL49" s="784">
        <v>1.95</v>
      </c>
      <c r="FM49" s="643">
        <v>16.8</v>
      </c>
      <c r="FN49" s="643">
        <v>2.4350000000000001</v>
      </c>
      <c r="FO49" s="643">
        <v>1.089</v>
      </c>
      <c r="FP49" s="643">
        <v>20.324000000000002</v>
      </c>
      <c r="FQ49" s="643">
        <v>15.8</v>
      </c>
      <c r="FR49" s="643">
        <v>0.8</v>
      </c>
      <c r="FS49" s="643">
        <v>16.600000000000001</v>
      </c>
      <c r="FT49" s="643">
        <v>0.83899999999999997</v>
      </c>
      <c r="FU49" s="643">
        <v>20.324000000000002</v>
      </c>
      <c r="FV49" s="643">
        <v>2.8849999999999998</v>
      </c>
      <c r="FW49" s="378">
        <f t="shared" si="23"/>
        <v>0.16543379780950743</v>
      </c>
      <c r="FY49" s="376" t="str">
        <f t="shared" si="24"/>
        <v>2003/2004</v>
      </c>
      <c r="FZ49" s="377">
        <f t="shared" si="25"/>
        <v>65.196000000000012</v>
      </c>
      <c r="GA49" s="478">
        <f t="shared" si="26"/>
        <v>2.8290232529603037</v>
      </c>
      <c r="GB49" s="643">
        <f t="shared" si="28"/>
        <v>184.441</v>
      </c>
      <c r="GC49" s="643">
        <f t="shared" si="29"/>
        <v>91.578000000000003</v>
      </c>
      <c r="GD49" s="643">
        <f t="shared" si="30"/>
        <v>86.144000000000005</v>
      </c>
      <c r="GE49" s="643">
        <f t="shared" si="31"/>
        <v>362.16300000000001</v>
      </c>
      <c r="GF49" s="643">
        <f t="shared" si="32"/>
        <v>259.49099999999993</v>
      </c>
      <c r="GG49" s="643">
        <f t="shared" si="33"/>
        <v>18.260000000000005</v>
      </c>
      <c r="GH49" s="643">
        <f t="shared" si="34"/>
        <v>277.75099999999992</v>
      </c>
      <c r="GI49" s="643">
        <f t="shared" si="35"/>
        <v>9.9980000000000029</v>
      </c>
      <c r="GJ49" s="643">
        <f t="shared" si="36"/>
        <v>362.16300000000001</v>
      </c>
      <c r="GK49" s="643">
        <f t="shared" si="37"/>
        <v>74.413999999999987</v>
      </c>
      <c r="GL49" s="378">
        <f t="shared" si="27"/>
        <v>0.25860732791425867</v>
      </c>
    </row>
    <row r="50" spans="1:194" s="18" customFormat="1" ht="14.4" x14ac:dyDescent="0.3">
      <c r="A50" s="376" t="s">
        <v>380</v>
      </c>
      <c r="B50" s="643">
        <v>215.78100000000001</v>
      </c>
      <c r="C50" s="652">
        <v>2.91</v>
      </c>
      <c r="D50" s="643">
        <v>626.76900000000001</v>
      </c>
      <c r="E50" s="643">
        <v>135.93199999999999</v>
      </c>
      <c r="F50" s="643">
        <v>110.44</v>
      </c>
      <c r="G50" s="643">
        <v>873.14099999999996</v>
      </c>
      <c r="H50" s="643">
        <v>494.87599999999998</v>
      </c>
      <c r="I50" s="643">
        <v>110.715</v>
      </c>
      <c r="J50" s="643">
        <v>605.59100000000001</v>
      </c>
      <c r="K50" s="643">
        <v>111.081</v>
      </c>
      <c r="L50" s="643">
        <v>873.14099999999996</v>
      </c>
      <c r="M50" s="643">
        <v>156.46899999999999</v>
      </c>
      <c r="N50" s="378">
        <f t="shared" si="1"/>
        <v>0.21832721244865153</v>
      </c>
      <c r="O50" s="368"/>
      <c r="P50" s="364" t="str">
        <f t="shared" si="2"/>
        <v>2004/2005</v>
      </c>
      <c r="Q50" s="761">
        <v>20.222000000000001</v>
      </c>
      <c r="R50" s="761">
        <v>2.9</v>
      </c>
      <c r="S50" s="761">
        <v>58.698</v>
      </c>
      <c r="T50" s="761">
        <v>14.872</v>
      </c>
      <c r="U50" s="761">
        <v>1.921</v>
      </c>
      <c r="V50" s="761">
        <v>75.491</v>
      </c>
      <c r="W50" s="761">
        <v>26.867000000000001</v>
      </c>
      <c r="X50" s="761">
        <v>4.9160000000000004</v>
      </c>
      <c r="Y50" s="761">
        <v>31.783000000000001</v>
      </c>
      <c r="Z50" s="761">
        <v>29.009</v>
      </c>
      <c r="AA50" s="761">
        <v>75.491</v>
      </c>
      <c r="AB50" s="761">
        <v>14.699</v>
      </c>
      <c r="AC50" s="365">
        <f t="shared" si="3"/>
        <v>0.2417916831161995</v>
      </c>
      <c r="AD50" s="368"/>
      <c r="AE50" s="376" t="str">
        <f t="shared" si="4"/>
        <v>2004/2005</v>
      </c>
      <c r="AF50" s="773">
        <v>13.398999999999999</v>
      </c>
      <c r="AG50" s="773">
        <v>1.64</v>
      </c>
      <c r="AH50" s="773">
        <v>21.905000000000001</v>
      </c>
      <c r="AI50" s="773">
        <v>5.4109999999999996</v>
      </c>
      <c r="AJ50" s="773">
        <v>7.8E-2</v>
      </c>
      <c r="AK50" s="773">
        <v>27.393999999999998</v>
      </c>
      <c r="AL50" s="773">
        <v>2.8</v>
      </c>
      <c r="AM50" s="773">
        <v>3.2</v>
      </c>
      <c r="AN50" s="773">
        <v>6</v>
      </c>
      <c r="AO50" s="773">
        <v>14.722</v>
      </c>
      <c r="AP50" s="773">
        <v>27.393999999999998</v>
      </c>
      <c r="AQ50" s="773">
        <v>6.6719999999999997</v>
      </c>
      <c r="AR50" s="378">
        <f t="shared" si="5"/>
        <v>0.32197664318116009</v>
      </c>
      <c r="AS50" s="368"/>
      <c r="AT50" s="385" t="str">
        <f t="shared" si="6"/>
        <v>2004/2005</v>
      </c>
      <c r="AU50" s="774">
        <v>9.3889999999999993</v>
      </c>
      <c r="AV50" s="775">
        <v>2.64</v>
      </c>
      <c r="AW50" s="774">
        <v>24.795999999999999</v>
      </c>
      <c r="AX50" s="774">
        <v>5.9850000000000003</v>
      </c>
      <c r="AY50" s="774">
        <v>0.253</v>
      </c>
      <c r="AZ50" s="774">
        <v>31.033999999999999</v>
      </c>
      <c r="BA50" s="774">
        <v>4.4059999999999997</v>
      </c>
      <c r="BB50" s="774">
        <v>3.8340000000000001</v>
      </c>
      <c r="BC50" s="774">
        <v>8.24</v>
      </c>
      <c r="BD50" s="774">
        <v>14.872</v>
      </c>
      <c r="BE50" s="774">
        <v>31.033999999999999</v>
      </c>
      <c r="BF50" s="774">
        <v>7.9219999999999997</v>
      </c>
      <c r="BG50" s="387">
        <f t="shared" si="7"/>
        <v>0.34276566285912075</v>
      </c>
      <c r="BH50" s="368"/>
      <c r="BI50" s="394" t="str">
        <f t="shared" si="8"/>
        <v>2004/2005</v>
      </c>
      <c r="BJ50" s="764">
        <v>26.196000000000002</v>
      </c>
      <c r="BK50" s="764">
        <v>5.64</v>
      </c>
      <c r="BL50" s="764">
        <v>147.726</v>
      </c>
      <c r="BM50" s="764">
        <v>12.064</v>
      </c>
      <c r="BN50" s="764">
        <v>7.0730000000000004</v>
      </c>
      <c r="BO50" s="764">
        <v>166.863</v>
      </c>
      <c r="BP50" s="764">
        <v>64.650000000000006</v>
      </c>
      <c r="BQ50" s="764">
        <v>59.25</v>
      </c>
      <c r="BR50" s="764">
        <v>123.9</v>
      </c>
      <c r="BS50" s="764">
        <v>14.656000000000001</v>
      </c>
      <c r="BT50" s="764">
        <v>166.863</v>
      </c>
      <c r="BU50" s="764">
        <v>28.306999999999999</v>
      </c>
      <c r="BV50" s="395">
        <f t="shared" si="9"/>
        <v>0.20430006639914544</v>
      </c>
      <c r="BW50" s="368"/>
      <c r="BX50" s="385" t="str">
        <f t="shared" si="10"/>
        <v>2004/2005</v>
      </c>
      <c r="BY50" s="954">
        <v>0</v>
      </c>
      <c r="BZ50" s="954">
        <v>0</v>
      </c>
      <c r="CA50" s="954">
        <v>0</v>
      </c>
      <c r="CB50" s="954">
        <v>0</v>
      </c>
      <c r="CC50" s="954">
        <v>0</v>
      </c>
      <c r="CD50" s="954">
        <v>0</v>
      </c>
      <c r="CE50" s="954">
        <v>0</v>
      </c>
      <c r="CF50" s="954">
        <v>0</v>
      </c>
      <c r="CG50" s="954">
        <v>0</v>
      </c>
      <c r="CH50" s="954">
        <v>0</v>
      </c>
      <c r="CI50" s="954">
        <v>0</v>
      </c>
      <c r="CJ50" s="954">
        <v>0</v>
      </c>
      <c r="CK50" s="387" t="e">
        <f t="shared" si="11"/>
        <v>#DIV/0!</v>
      </c>
      <c r="CL50" s="368"/>
      <c r="CM50" s="419" t="str">
        <f t="shared" si="12"/>
        <v>2004/2005</v>
      </c>
      <c r="CN50" s="776">
        <v>22.92</v>
      </c>
      <c r="CO50" s="777">
        <v>1.98</v>
      </c>
      <c r="CP50" s="776">
        <v>45.433999999999997</v>
      </c>
      <c r="CQ50" s="776">
        <v>4.8179999999999996</v>
      </c>
      <c r="CR50" s="776">
        <v>1.2250000000000001</v>
      </c>
      <c r="CS50" s="776">
        <v>51.476999999999997</v>
      </c>
      <c r="CT50" s="776">
        <v>23.8</v>
      </c>
      <c r="CU50" s="776">
        <v>13.6</v>
      </c>
      <c r="CV50" s="776">
        <v>37.4</v>
      </c>
      <c r="CW50" s="776">
        <v>7.9509999999999996</v>
      </c>
      <c r="CX50" s="776">
        <v>51.476999999999997</v>
      </c>
      <c r="CY50" s="776">
        <v>6.1260000000000003</v>
      </c>
      <c r="CZ50" s="420">
        <f t="shared" si="13"/>
        <v>0.13507971158298604</v>
      </c>
      <c r="DA50" s="368"/>
      <c r="DB50" s="432" t="str">
        <f t="shared" si="14"/>
        <v>2004/2005</v>
      </c>
      <c r="DC50" s="778">
        <v>11.785</v>
      </c>
      <c r="DD50" s="779">
        <v>0.84</v>
      </c>
      <c r="DE50" s="778">
        <v>9.9369999999999994</v>
      </c>
      <c r="DF50" s="778">
        <v>5.8529999999999998</v>
      </c>
      <c r="DG50" s="778">
        <v>2.1000000000000001E-2</v>
      </c>
      <c r="DH50" s="778">
        <v>15.811</v>
      </c>
      <c r="DI50" s="778">
        <v>4.7</v>
      </c>
      <c r="DJ50" s="778">
        <v>2</v>
      </c>
      <c r="DK50" s="778">
        <v>6.7</v>
      </c>
      <c r="DL50" s="778">
        <v>3.0790000000000002</v>
      </c>
      <c r="DM50" s="778">
        <v>15.811</v>
      </c>
      <c r="DN50" s="778">
        <v>6.032</v>
      </c>
      <c r="DO50" s="435">
        <f t="shared" si="15"/>
        <v>0.61683198691072705</v>
      </c>
      <c r="DP50" s="368"/>
      <c r="DQ50" s="445" t="str">
        <f t="shared" si="16"/>
        <v>2004/2005</v>
      </c>
      <c r="DR50" s="780">
        <v>6.43</v>
      </c>
      <c r="DS50" s="767">
        <v>2.63</v>
      </c>
      <c r="DT50" s="780">
        <v>16.899999999999999</v>
      </c>
      <c r="DU50" s="780">
        <v>1.605</v>
      </c>
      <c r="DV50" s="780">
        <v>2E-3</v>
      </c>
      <c r="DW50" s="780">
        <v>18.507000000000001</v>
      </c>
      <c r="DX50" s="780">
        <v>5.25</v>
      </c>
      <c r="DY50" s="780">
        <v>0.1</v>
      </c>
      <c r="DZ50" s="780">
        <v>5.35</v>
      </c>
      <c r="EA50" s="780">
        <v>11.898</v>
      </c>
      <c r="EB50" s="780">
        <v>18.507000000000001</v>
      </c>
      <c r="EC50" s="780">
        <v>1.2589999999999999</v>
      </c>
      <c r="ED50" s="448">
        <f t="shared" si="17"/>
        <v>7.2993970315398893E-2</v>
      </c>
      <c r="EE50" s="368"/>
      <c r="EF50" s="458" t="str">
        <f t="shared" si="18"/>
        <v>2004/2005</v>
      </c>
      <c r="EG50" s="781">
        <v>26.594999999999999</v>
      </c>
      <c r="EH50" s="782">
        <v>2.71</v>
      </c>
      <c r="EI50" s="781">
        <v>72.156000000000006</v>
      </c>
      <c r="EJ50" s="781">
        <v>6.9</v>
      </c>
      <c r="EK50" s="781">
        <v>8.0000000000000002E-3</v>
      </c>
      <c r="EL50" s="781">
        <v>79.063999999999993</v>
      </c>
      <c r="EM50" s="781">
        <v>70.444000000000003</v>
      </c>
      <c r="EN50" s="781">
        <v>2.4</v>
      </c>
      <c r="EO50" s="781">
        <v>72.843999999999994</v>
      </c>
      <c r="EP50" s="781">
        <v>2.12</v>
      </c>
      <c r="EQ50" s="781">
        <v>79.063999999999993</v>
      </c>
      <c r="ER50" s="781">
        <v>4.0999999999999996</v>
      </c>
      <c r="ES50" s="938">
        <f t="shared" si="19"/>
        <v>5.4692919267915259E-2</v>
      </c>
      <c r="ET50" s="368"/>
      <c r="EU50" s="470" t="str">
        <f t="shared" si="20"/>
        <v>2004/2005</v>
      </c>
      <c r="EV50" s="783">
        <v>5.5339999999999998</v>
      </c>
      <c r="EW50" s="769">
        <v>3.17</v>
      </c>
      <c r="EX50" s="783">
        <v>17.52</v>
      </c>
      <c r="EY50" s="783">
        <v>1.125</v>
      </c>
      <c r="EZ50" s="783">
        <v>3.4000000000000002E-2</v>
      </c>
      <c r="FA50" s="783">
        <v>18.678999999999998</v>
      </c>
      <c r="FB50" s="783">
        <v>9.6</v>
      </c>
      <c r="FC50" s="783">
        <v>2.1</v>
      </c>
      <c r="FD50" s="783">
        <v>11.7</v>
      </c>
      <c r="FE50" s="783">
        <v>4.4029999999999996</v>
      </c>
      <c r="FF50" s="783">
        <v>18.678999999999998</v>
      </c>
      <c r="FG50" s="783">
        <v>2.5760000000000001</v>
      </c>
      <c r="FH50" s="473">
        <f t="shared" si="21"/>
        <v>0.15997019188971001</v>
      </c>
      <c r="FI50" s="368"/>
      <c r="FJ50" s="376" t="str">
        <f t="shared" si="22"/>
        <v>2004/2005</v>
      </c>
      <c r="FK50" s="643">
        <v>8.6</v>
      </c>
      <c r="FL50" s="784">
        <v>2.15</v>
      </c>
      <c r="FM50" s="643">
        <v>18.5</v>
      </c>
      <c r="FN50" s="643">
        <v>2.8849999999999998</v>
      </c>
      <c r="FO50" s="643">
        <v>0.39</v>
      </c>
      <c r="FP50" s="643">
        <v>21.774999999999999</v>
      </c>
      <c r="FQ50" s="643">
        <v>15.8</v>
      </c>
      <c r="FR50" s="643">
        <v>0.95</v>
      </c>
      <c r="FS50" s="643">
        <v>16.75</v>
      </c>
      <c r="FT50" s="643">
        <v>2.0169999999999999</v>
      </c>
      <c r="FU50" s="643">
        <v>21.774999999999999</v>
      </c>
      <c r="FV50" s="643">
        <v>3.008</v>
      </c>
      <c r="FW50" s="378">
        <f t="shared" si="23"/>
        <v>0.16028134491394469</v>
      </c>
      <c r="FY50" s="376" t="str">
        <f t="shared" si="24"/>
        <v>2004/2005</v>
      </c>
      <c r="FZ50" s="377">
        <f t="shared" si="25"/>
        <v>64.710999999999999</v>
      </c>
      <c r="GA50" s="478">
        <f t="shared" si="26"/>
        <v>2.9855356894500167</v>
      </c>
      <c r="GB50" s="643">
        <f t="shared" si="28"/>
        <v>193.19700000000003</v>
      </c>
      <c r="GC50" s="643">
        <f t="shared" si="29"/>
        <v>74.413999999999987</v>
      </c>
      <c r="GD50" s="643">
        <f t="shared" si="30"/>
        <v>99.434999999999988</v>
      </c>
      <c r="GE50" s="643">
        <f t="shared" si="31"/>
        <v>367.04600000000005</v>
      </c>
      <c r="GF50" s="643">
        <f t="shared" si="32"/>
        <v>266.55899999999986</v>
      </c>
      <c r="GG50" s="643">
        <f t="shared" si="33"/>
        <v>18.364999999999998</v>
      </c>
      <c r="GH50" s="643">
        <f t="shared" si="34"/>
        <v>284.92400000000004</v>
      </c>
      <c r="GI50" s="643">
        <f t="shared" si="35"/>
        <v>6.3540000000000099</v>
      </c>
      <c r="GJ50" s="643">
        <f t="shared" si="36"/>
        <v>367.04600000000005</v>
      </c>
      <c r="GK50" s="643">
        <f t="shared" si="37"/>
        <v>75.768000000000001</v>
      </c>
      <c r="GL50" s="378">
        <f t="shared" si="27"/>
        <v>0.26012263198731106</v>
      </c>
    </row>
    <row r="51" spans="1:194" s="18" customFormat="1" ht="14.4" x14ac:dyDescent="0.3">
      <c r="A51" s="376" t="s">
        <v>381</v>
      </c>
      <c r="B51" s="643">
        <v>217.52500000000001</v>
      </c>
      <c r="C51" s="652">
        <v>2.85</v>
      </c>
      <c r="D51" s="643">
        <v>618.82500000000005</v>
      </c>
      <c r="E51" s="643">
        <v>156.46899999999999</v>
      </c>
      <c r="F51" s="643">
        <v>111.572</v>
      </c>
      <c r="G51" s="643">
        <v>886.86599999999999</v>
      </c>
      <c r="H51" s="643">
        <v>498.45400000000001</v>
      </c>
      <c r="I51" s="643">
        <v>117.699</v>
      </c>
      <c r="J51" s="643">
        <v>616.15300000000002</v>
      </c>
      <c r="K51" s="643">
        <v>117.39400000000001</v>
      </c>
      <c r="L51" s="643">
        <v>886.86599999999999</v>
      </c>
      <c r="M51" s="643">
        <v>153.31899999999999</v>
      </c>
      <c r="N51" s="378">
        <f t="shared" si="1"/>
        <v>0.20901046558707212</v>
      </c>
      <c r="O51" s="368"/>
      <c r="P51" s="364" t="str">
        <f t="shared" si="2"/>
        <v>2005/2006</v>
      </c>
      <c r="Q51" s="761">
        <v>20.276</v>
      </c>
      <c r="R51" s="761">
        <v>2.82</v>
      </c>
      <c r="S51" s="761">
        <v>57.243000000000002</v>
      </c>
      <c r="T51" s="761">
        <v>14.699</v>
      </c>
      <c r="U51" s="761">
        <v>2.214</v>
      </c>
      <c r="V51" s="761">
        <v>74.156000000000006</v>
      </c>
      <c r="W51" s="761">
        <v>27.056999999999999</v>
      </c>
      <c r="X51" s="761">
        <v>4.2629999999999999</v>
      </c>
      <c r="Y51" s="761">
        <v>31.32</v>
      </c>
      <c r="Z51" s="761">
        <v>27.291</v>
      </c>
      <c r="AA51" s="761">
        <v>74.156000000000006</v>
      </c>
      <c r="AB51" s="761">
        <v>15.545</v>
      </c>
      <c r="AC51" s="365">
        <f t="shared" si="3"/>
        <v>0.26522325160805987</v>
      </c>
      <c r="AD51" s="368"/>
      <c r="AE51" s="376" t="str">
        <f t="shared" si="4"/>
        <v>2005/2006</v>
      </c>
      <c r="AF51" s="773">
        <v>12.456</v>
      </c>
      <c r="AG51" s="773">
        <v>2.02</v>
      </c>
      <c r="AH51" s="773">
        <v>25.172999999999998</v>
      </c>
      <c r="AI51" s="773">
        <v>6.6719999999999997</v>
      </c>
      <c r="AJ51" s="773">
        <v>8.2000000000000003E-2</v>
      </c>
      <c r="AK51" s="773">
        <v>31.927</v>
      </c>
      <c r="AL51" s="773">
        <v>2.85</v>
      </c>
      <c r="AM51" s="773">
        <v>3.7</v>
      </c>
      <c r="AN51" s="773">
        <v>6.55</v>
      </c>
      <c r="AO51" s="773">
        <v>16.012</v>
      </c>
      <c r="AP51" s="773">
        <v>31.927</v>
      </c>
      <c r="AQ51" s="773">
        <v>9.3650000000000002</v>
      </c>
      <c r="AR51" s="378">
        <f t="shared" si="5"/>
        <v>0.41507845049197767</v>
      </c>
      <c r="AS51" s="368"/>
      <c r="AT51" s="385" t="str">
        <f t="shared" si="6"/>
        <v>2005/2006</v>
      </c>
      <c r="AU51" s="774">
        <v>9.4039999999999999</v>
      </c>
      <c r="AV51" s="775">
        <v>2.74</v>
      </c>
      <c r="AW51" s="774">
        <v>25.748000000000001</v>
      </c>
      <c r="AX51" s="774">
        <v>7.9219999999999997</v>
      </c>
      <c r="AY51" s="774">
        <v>0.28499999999999998</v>
      </c>
      <c r="AZ51" s="774">
        <v>33.954999999999998</v>
      </c>
      <c r="BA51" s="774">
        <v>4.42</v>
      </c>
      <c r="BB51" s="774">
        <v>3.8170000000000002</v>
      </c>
      <c r="BC51" s="774">
        <v>8.2370000000000001</v>
      </c>
      <c r="BD51" s="774">
        <v>16.02</v>
      </c>
      <c r="BE51" s="774">
        <v>33.954999999999998</v>
      </c>
      <c r="BF51" s="774">
        <v>9.6980000000000004</v>
      </c>
      <c r="BG51" s="387">
        <f t="shared" si="7"/>
        <v>0.39980211897596574</v>
      </c>
      <c r="BH51" s="368"/>
      <c r="BI51" s="394" t="str">
        <f t="shared" si="8"/>
        <v>2005/2006</v>
      </c>
      <c r="BJ51" s="764">
        <v>25.963000000000001</v>
      </c>
      <c r="BK51" s="764">
        <v>5.12</v>
      </c>
      <c r="BL51" s="764">
        <v>132.85599999999999</v>
      </c>
      <c r="BM51" s="764">
        <v>28.306999999999999</v>
      </c>
      <c r="BN51" s="764">
        <v>6.758</v>
      </c>
      <c r="BO51" s="764">
        <v>167.92099999999999</v>
      </c>
      <c r="BP51" s="764">
        <v>65.174999999999997</v>
      </c>
      <c r="BQ51" s="764">
        <v>63.015000000000001</v>
      </c>
      <c r="BR51" s="764">
        <v>128.19</v>
      </c>
      <c r="BS51" s="764">
        <v>15.661</v>
      </c>
      <c r="BT51" s="764">
        <v>167.92099999999999</v>
      </c>
      <c r="BU51" s="764">
        <v>24.07</v>
      </c>
      <c r="BV51" s="395">
        <f t="shared" si="9"/>
        <v>0.16732591361895294</v>
      </c>
      <c r="BW51" s="368"/>
      <c r="BX51" s="385" t="str">
        <f t="shared" si="10"/>
        <v>2005/2006</v>
      </c>
      <c r="BY51" s="954">
        <v>0</v>
      </c>
      <c r="BZ51" s="954">
        <v>0</v>
      </c>
      <c r="CA51" s="954">
        <v>0</v>
      </c>
      <c r="CB51" s="954">
        <v>0</v>
      </c>
      <c r="CC51" s="954">
        <v>0</v>
      </c>
      <c r="CD51" s="954">
        <v>0</v>
      </c>
      <c r="CE51" s="954">
        <v>0</v>
      </c>
      <c r="CF51" s="954">
        <v>0</v>
      </c>
      <c r="CG51" s="954">
        <v>0</v>
      </c>
      <c r="CH51" s="954">
        <v>0</v>
      </c>
      <c r="CI51" s="954">
        <v>0</v>
      </c>
      <c r="CJ51" s="954">
        <v>0</v>
      </c>
      <c r="CK51" s="387" t="e">
        <f t="shared" si="11"/>
        <v>#DIV/0!</v>
      </c>
      <c r="CL51" s="368"/>
      <c r="CM51" s="419" t="str">
        <f t="shared" si="12"/>
        <v>2005/2006</v>
      </c>
      <c r="CN51" s="776">
        <v>24.58</v>
      </c>
      <c r="CO51" s="777">
        <v>1.94</v>
      </c>
      <c r="CP51" s="776">
        <v>47.615000000000002</v>
      </c>
      <c r="CQ51" s="776">
        <v>6.1260000000000003</v>
      </c>
      <c r="CR51" s="776">
        <v>1.321</v>
      </c>
      <c r="CS51" s="776">
        <v>55.061999999999998</v>
      </c>
      <c r="CT51" s="776">
        <v>23.5</v>
      </c>
      <c r="CU51" s="776">
        <v>14.9</v>
      </c>
      <c r="CV51" s="776">
        <v>38.4</v>
      </c>
      <c r="CW51" s="776">
        <v>10.664</v>
      </c>
      <c r="CX51" s="776">
        <v>55.061999999999998</v>
      </c>
      <c r="CY51" s="776">
        <v>5.9980000000000002</v>
      </c>
      <c r="CZ51" s="420">
        <f t="shared" si="13"/>
        <v>0.12224849176585685</v>
      </c>
      <c r="DA51" s="368"/>
      <c r="DB51" s="432" t="str">
        <f t="shared" si="14"/>
        <v>2005/2006</v>
      </c>
      <c r="DC51" s="778">
        <v>11.813000000000001</v>
      </c>
      <c r="DD51" s="779">
        <v>0.95</v>
      </c>
      <c r="DE51" s="778">
        <v>11.196999999999999</v>
      </c>
      <c r="DF51" s="778">
        <v>6.032</v>
      </c>
      <c r="DG51" s="778">
        <v>4.1000000000000002E-2</v>
      </c>
      <c r="DH51" s="778">
        <v>17.27</v>
      </c>
      <c r="DI51" s="778">
        <v>4.7</v>
      </c>
      <c r="DJ51" s="778">
        <v>2.2000000000000002</v>
      </c>
      <c r="DK51" s="778">
        <v>6.9</v>
      </c>
      <c r="DL51" s="778">
        <v>3.9470000000000001</v>
      </c>
      <c r="DM51" s="778">
        <v>17.27</v>
      </c>
      <c r="DN51" s="778">
        <v>6.423</v>
      </c>
      <c r="DO51" s="435">
        <f t="shared" si="15"/>
        <v>0.59214529362957491</v>
      </c>
      <c r="DP51" s="368"/>
      <c r="DQ51" s="445" t="str">
        <f t="shared" si="16"/>
        <v>2005/2006</v>
      </c>
      <c r="DR51" s="780">
        <v>5.47</v>
      </c>
      <c r="DS51" s="767">
        <v>2.52</v>
      </c>
      <c r="DT51" s="780">
        <v>13.8</v>
      </c>
      <c r="DU51" s="780">
        <v>1.2589999999999999</v>
      </c>
      <c r="DV51" s="780">
        <v>3.0000000000000001E-3</v>
      </c>
      <c r="DW51" s="780">
        <v>15.061999999999999</v>
      </c>
      <c r="DX51" s="780">
        <v>5.05</v>
      </c>
      <c r="DY51" s="780">
        <v>2.5000000000000001E-2</v>
      </c>
      <c r="DZ51" s="780">
        <v>5.0750000000000002</v>
      </c>
      <c r="EA51" s="780">
        <v>9.6349999999999998</v>
      </c>
      <c r="EB51" s="780">
        <v>15.061999999999999</v>
      </c>
      <c r="EC51" s="780">
        <v>0.35199999999999998</v>
      </c>
      <c r="ED51" s="448">
        <f t="shared" si="17"/>
        <v>2.39292997960571E-2</v>
      </c>
      <c r="EE51" s="368"/>
      <c r="EF51" s="458" t="str">
        <f t="shared" si="18"/>
        <v>2005/2006</v>
      </c>
      <c r="EG51" s="781">
        <v>26.382999999999999</v>
      </c>
      <c r="EH51" s="782">
        <v>2.6</v>
      </c>
      <c r="EI51" s="781">
        <v>68.637</v>
      </c>
      <c r="EJ51" s="781">
        <v>4.0999999999999996</v>
      </c>
      <c r="EK51" s="781">
        <v>4.1000000000000002E-2</v>
      </c>
      <c r="EL51" s="781">
        <v>72.778000000000006</v>
      </c>
      <c r="EM51" s="781">
        <v>67.777000000000001</v>
      </c>
      <c r="EN51" s="781">
        <v>2.2000000000000002</v>
      </c>
      <c r="EO51" s="781">
        <v>69.977000000000004</v>
      </c>
      <c r="EP51" s="781">
        <v>0.80100000000000005</v>
      </c>
      <c r="EQ51" s="781">
        <v>72.778000000000006</v>
      </c>
      <c r="ER51" s="781">
        <v>2</v>
      </c>
      <c r="ES51" s="938">
        <f t="shared" si="19"/>
        <v>2.8257368108734349E-2</v>
      </c>
      <c r="ET51" s="368"/>
      <c r="EU51" s="470" t="str">
        <f t="shared" si="20"/>
        <v>2005/2006</v>
      </c>
      <c r="EV51" s="783">
        <v>6.5709999999999997</v>
      </c>
      <c r="EW51" s="769">
        <v>2.85</v>
      </c>
      <c r="EX51" s="783">
        <v>18.699000000000002</v>
      </c>
      <c r="EY51" s="783">
        <v>2.5760000000000001</v>
      </c>
      <c r="EZ51" s="783">
        <v>6.8000000000000005E-2</v>
      </c>
      <c r="FA51" s="783">
        <v>21.343</v>
      </c>
      <c r="FB51" s="783">
        <v>9.6</v>
      </c>
      <c r="FC51" s="783">
        <v>2.9</v>
      </c>
      <c r="FD51" s="783">
        <v>12.5</v>
      </c>
      <c r="FE51" s="783">
        <v>6.4610000000000003</v>
      </c>
      <c r="FF51" s="783">
        <v>21.343</v>
      </c>
      <c r="FG51" s="783">
        <v>2.3820000000000001</v>
      </c>
      <c r="FH51" s="473">
        <f t="shared" si="21"/>
        <v>0.12562628553346344</v>
      </c>
      <c r="FI51" s="368"/>
      <c r="FJ51" s="376" t="str">
        <f t="shared" si="22"/>
        <v>2005/2006</v>
      </c>
      <c r="FK51" s="643">
        <v>8.6</v>
      </c>
      <c r="FL51" s="784">
        <v>2.15</v>
      </c>
      <c r="FM51" s="643">
        <v>18.5</v>
      </c>
      <c r="FN51" s="643">
        <v>3.008</v>
      </c>
      <c r="FO51" s="643">
        <v>0.125</v>
      </c>
      <c r="FP51" s="643">
        <v>21.632999999999999</v>
      </c>
      <c r="FQ51" s="643">
        <v>15.7</v>
      </c>
      <c r="FR51" s="643">
        <v>0.95</v>
      </c>
      <c r="FS51" s="643">
        <v>16.649999999999999</v>
      </c>
      <c r="FT51" s="643">
        <v>3.214</v>
      </c>
      <c r="FU51" s="643">
        <v>21.632999999999999</v>
      </c>
      <c r="FV51" s="643">
        <v>1.7689999999999999</v>
      </c>
      <c r="FW51" s="378">
        <f t="shared" si="23"/>
        <v>8.9055577929923482E-2</v>
      </c>
      <c r="FY51" s="376" t="str">
        <f t="shared" si="24"/>
        <v>2005/2006</v>
      </c>
      <c r="FZ51" s="377">
        <f t="shared" si="25"/>
        <v>66.009000000000029</v>
      </c>
      <c r="GA51" s="478">
        <f t="shared" si="26"/>
        <v>3.0201487675922962</v>
      </c>
      <c r="GB51" s="643">
        <f t="shared" si="28"/>
        <v>199.35699999999997</v>
      </c>
      <c r="GC51" s="643">
        <f t="shared" si="29"/>
        <v>75.768000000000001</v>
      </c>
      <c r="GD51" s="643">
        <f t="shared" si="30"/>
        <v>100.63400000000003</v>
      </c>
      <c r="GE51" s="643">
        <f t="shared" si="31"/>
        <v>375.7589999999999</v>
      </c>
      <c r="GF51" s="643">
        <f t="shared" si="32"/>
        <v>272.62499999999994</v>
      </c>
      <c r="GG51" s="643">
        <f t="shared" si="33"/>
        <v>19.728999999999989</v>
      </c>
      <c r="GH51" s="643">
        <f t="shared" si="34"/>
        <v>292.35400000000016</v>
      </c>
      <c r="GI51" s="643">
        <f t="shared" si="35"/>
        <v>7.6880000000000095</v>
      </c>
      <c r="GJ51" s="643">
        <f t="shared" si="36"/>
        <v>375.7589999999999</v>
      </c>
      <c r="GK51" s="643">
        <f t="shared" si="37"/>
        <v>75.71699999999997</v>
      </c>
      <c r="GL51" s="378">
        <f t="shared" si="27"/>
        <v>0.25235467034615133</v>
      </c>
    </row>
    <row r="52" spans="1:194" s="18" customFormat="1" ht="14.4" x14ac:dyDescent="0.3">
      <c r="A52" s="376" t="s">
        <v>382</v>
      </c>
      <c r="B52" s="643">
        <v>212.315</v>
      </c>
      <c r="C52" s="652">
        <v>2.81</v>
      </c>
      <c r="D52" s="643">
        <v>596.66300000000001</v>
      </c>
      <c r="E52" s="643">
        <v>153.31899999999999</v>
      </c>
      <c r="F52" s="643">
        <v>113.934</v>
      </c>
      <c r="G52" s="643">
        <v>863.91600000000005</v>
      </c>
      <c r="H52" s="643">
        <v>505.77</v>
      </c>
      <c r="I52" s="643">
        <v>113.084</v>
      </c>
      <c r="J52" s="643">
        <v>618.85400000000004</v>
      </c>
      <c r="K52" s="643">
        <v>111.559</v>
      </c>
      <c r="L52" s="643">
        <v>863.91600000000005</v>
      </c>
      <c r="M52" s="643">
        <v>133.50299999999999</v>
      </c>
      <c r="N52" s="378">
        <f t="shared" si="1"/>
        <v>0.18277741496933925</v>
      </c>
      <c r="O52" s="368"/>
      <c r="P52" s="364" t="str">
        <f t="shared" si="2"/>
        <v>2006/2007</v>
      </c>
      <c r="Q52" s="761">
        <v>18.939</v>
      </c>
      <c r="R52" s="761">
        <v>2.6</v>
      </c>
      <c r="S52" s="761">
        <v>49.216999999999999</v>
      </c>
      <c r="T52" s="761">
        <v>15.545</v>
      </c>
      <c r="U52" s="761">
        <v>3.3170000000000002</v>
      </c>
      <c r="V52" s="761">
        <v>68.078999999999994</v>
      </c>
      <c r="W52" s="761">
        <v>27.754000000000001</v>
      </c>
      <c r="X52" s="761">
        <v>3.1859999999999999</v>
      </c>
      <c r="Y52" s="761">
        <v>30.94</v>
      </c>
      <c r="Z52" s="761">
        <v>24.725000000000001</v>
      </c>
      <c r="AA52" s="761">
        <v>68.078999999999994</v>
      </c>
      <c r="AB52" s="761">
        <v>12.414</v>
      </c>
      <c r="AC52" s="365">
        <f t="shared" si="3"/>
        <v>0.22301266504985176</v>
      </c>
      <c r="AD52" s="368"/>
      <c r="AE52" s="376" t="str">
        <f t="shared" si="4"/>
        <v>2006/2007</v>
      </c>
      <c r="AF52" s="773">
        <v>11.798</v>
      </c>
      <c r="AG52" s="773">
        <v>0.92</v>
      </c>
      <c r="AH52" s="773">
        <v>10.821999999999999</v>
      </c>
      <c r="AI52" s="773">
        <v>9.3650000000000002</v>
      </c>
      <c r="AJ52" s="773">
        <v>9.4E-2</v>
      </c>
      <c r="AK52" s="773">
        <v>20.280999999999999</v>
      </c>
      <c r="AL52" s="773">
        <v>2.9</v>
      </c>
      <c r="AM52" s="773">
        <v>4.5</v>
      </c>
      <c r="AN52" s="773">
        <v>7.4</v>
      </c>
      <c r="AO52" s="773">
        <v>8.7279999999999998</v>
      </c>
      <c r="AP52" s="773">
        <v>20.280999999999999</v>
      </c>
      <c r="AQ52" s="773">
        <v>4.1529999999999996</v>
      </c>
      <c r="AR52" s="378">
        <f t="shared" si="5"/>
        <v>0.25750248015873012</v>
      </c>
      <c r="AS52" s="368"/>
      <c r="AT52" s="385" t="str">
        <f t="shared" si="6"/>
        <v>2006/2007</v>
      </c>
      <c r="AU52" s="774">
        <v>9.6820000000000004</v>
      </c>
      <c r="AV52" s="775">
        <v>2.61</v>
      </c>
      <c r="AW52" s="774">
        <v>25.265000000000001</v>
      </c>
      <c r="AX52" s="774">
        <v>9.6980000000000004</v>
      </c>
      <c r="AY52" s="774">
        <v>0.32</v>
      </c>
      <c r="AZ52" s="774">
        <v>35.283000000000001</v>
      </c>
      <c r="BA52" s="774">
        <v>4.5279999999999996</v>
      </c>
      <c r="BB52" s="774">
        <v>4.4560000000000004</v>
      </c>
      <c r="BC52" s="774">
        <v>8.984</v>
      </c>
      <c r="BD52" s="774">
        <v>19.434000000000001</v>
      </c>
      <c r="BE52" s="774">
        <v>35.283000000000001</v>
      </c>
      <c r="BF52" s="774">
        <v>6.8650000000000002</v>
      </c>
      <c r="BG52" s="387">
        <f t="shared" si="7"/>
        <v>0.24157224294461258</v>
      </c>
      <c r="BH52" s="368"/>
      <c r="BI52" s="394" t="str">
        <f t="shared" si="8"/>
        <v>2006/2007</v>
      </c>
      <c r="BJ52" s="764">
        <v>24.666</v>
      </c>
      <c r="BK52" s="764">
        <v>5.0999999999999996</v>
      </c>
      <c r="BL52" s="764">
        <v>125.67</v>
      </c>
      <c r="BM52" s="764">
        <v>24.07</v>
      </c>
      <c r="BN52" s="764">
        <v>5.1790000000000003</v>
      </c>
      <c r="BO52" s="764">
        <v>154.91900000000001</v>
      </c>
      <c r="BP52" s="764">
        <v>65.95</v>
      </c>
      <c r="BQ52" s="764">
        <v>60.231999999999999</v>
      </c>
      <c r="BR52" s="764">
        <v>126.182</v>
      </c>
      <c r="BS52" s="764">
        <v>13.946</v>
      </c>
      <c r="BT52" s="764">
        <v>154.91900000000001</v>
      </c>
      <c r="BU52" s="764">
        <v>14.791</v>
      </c>
      <c r="BV52" s="395">
        <f t="shared" si="9"/>
        <v>0.10555349394839003</v>
      </c>
      <c r="BW52" s="368"/>
      <c r="BX52" s="385" t="str">
        <f t="shared" si="10"/>
        <v>2006/2007</v>
      </c>
      <c r="BY52" s="954">
        <v>0</v>
      </c>
      <c r="BZ52" s="954">
        <v>0</v>
      </c>
      <c r="CA52" s="954">
        <v>0</v>
      </c>
      <c r="CB52" s="954">
        <v>0</v>
      </c>
      <c r="CC52" s="954">
        <v>0</v>
      </c>
      <c r="CD52" s="954">
        <v>0</v>
      </c>
      <c r="CE52" s="954">
        <v>0</v>
      </c>
      <c r="CF52" s="954">
        <v>0</v>
      </c>
      <c r="CG52" s="954">
        <v>0</v>
      </c>
      <c r="CH52" s="954">
        <v>0</v>
      </c>
      <c r="CI52" s="954">
        <v>0</v>
      </c>
      <c r="CJ52" s="954">
        <v>0</v>
      </c>
      <c r="CK52" s="387" t="e">
        <f t="shared" si="11"/>
        <v>#DIV/0!</v>
      </c>
      <c r="CL52" s="368"/>
      <c r="CM52" s="419" t="str">
        <f t="shared" si="12"/>
        <v>2006/2007</v>
      </c>
      <c r="CN52" s="776">
        <v>22.96</v>
      </c>
      <c r="CO52" s="777">
        <v>1.96</v>
      </c>
      <c r="CP52" s="776">
        <v>44.927</v>
      </c>
      <c r="CQ52" s="776">
        <v>5.9980000000000002</v>
      </c>
      <c r="CR52" s="776">
        <v>0.92800000000000005</v>
      </c>
      <c r="CS52" s="776">
        <v>51.853000000000002</v>
      </c>
      <c r="CT52" s="776">
        <v>22.3</v>
      </c>
      <c r="CU52" s="776">
        <v>14.1</v>
      </c>
      <c r="CV52" s="776">
        <v>36.4</v>
      </c>
      <c r="CW52" s="776">
        <v>10.79</v>
      </c>
      <c r="CX52" s="776">
        <v>51.853000000000002</v>
      </c>
      <c r="CY52" s="776">
        <v>4.6630000000000003</v>
      </c>
      <c r="CZ52" s="420">
        <f t="shared" si="13"/>
        <v>9.881330790421701E-2</v>
      </c>
      <c r="DA52" s="368"/>
      <c r="DB52" s="432" t="str">
        <f t="shared" si="14"/>
        <v>2006/2007</v>
      </c>
      <c r="DC52" s="778">
        <v>11.861000000000001</v>
      </c>
      <c r="DD52" s="779">
        <v>1.1399999999999999</v>
      </c>
      <c r="DE52" s="778">
        <v>13.46</v>
      </c>
      <c r="DF52" s="778">
        <v>6.423</v>
      </c>
      <c r="DG52" s="778">
        <v>0.03</v>
      </c>
      <c r="DH52" s="778">
        <v>19.913</v>
      </c>
      <c r="DI52" s="778">
        <v>5.0999999999999996</v>
      </c>
      <c r="DJ52" s="778">
        <v>3</v>
      </c>
      <c r="DK52" s="778">
        <v>8.1</v>
      </c>
      <c r="DL52" s="778">
        <v>8.1549999999999994</v>
      </c>
      <c r="DM52" s="778">
        <v>19.913</v>
      </c>
      <c r="DN52" s="778">
        <v>3.6579999999999999</v>
      </c>
      <c r="DO52" s="435">
        <f t="shared" si="15"/>
        <v>0.22503844970778222</v>
      </c>
      <c r="DP52" s="368"/>
      <c r="DQ52" s="445" t="str">
        <f t="shared" si="16"/>
        <v>2006/2007</v>
      </c>
      <c r="DR52" s="780">
        <v>6.21</v>
      </c>
      <c r="DS52" s="767">
        <v>2.63</v>
      </c>
      <c r="DT52" s="780">
        <v>16.3</v>
      </c>
      <c r="DU52" s="780">
        <v>0.35199999999999998</v>
      </c>
      <c r="DV52" s="780">
        <v>6.0000000000000001E-3</v>
      </c>
      <c r="DW52" s="780">
        <v>16.658000000000001</v>
      </c>
      <c r="DX52" s="780">
        <v>5.25</v>
      </c>
      <c r="DY52" s="780">
        <v>0.1</v>
      </c>
      <c r="DZ52" s="780">
        <v>5.35</v>
      </c>
      <c r="EA52" s="780">
        <v>10.721</v>
      </c>
      <c r="EB52" s="780">
        <v>16.658000000000001</v>
      </c>
      <c r="EC52" s="780">
        <v>0.58699999999999997</v>
      </c>
      <c r="ED52" s="448">
        <f t="shared" si="17"/>
        <v>3.652541845560326E-2</v>
      </c>
      <c r="EE52" s="368"/>
      <c r="EF52" s="458" t="str">
        <f t="shared" si="18"/>
        <v>2006/2007</v>
      </c>
      <c r="EG52" s="781">
        <v>26.484000000000002</v>
      </c>
      <c r="EH52" s="782">
        <v>2.62</v>
      </c>
      <c r="EI52" s="781">
        <v>69.355000000000004</v>
      </c>
      <c r="EJ52" s="781">
        <v>2</v>
      </c>
      <c r="EK52" s="781">
        <v>6.7210000000000001</v>
      </c>
      <c r="EL52" s="781">
        <v>78.075999999999993</v>
      </c>
      <c r="EM52" s="781">
        <v>71.182000000000002</v>
      </c>
      <c r="EN52" s="781">
        <v>2.2999999999999998</v>
      </c>
      <c r="EO52" s="781">
        <v>73.481999999999999</v>
      </c>
      <c r="EP52" s="781">
        <v>9.4E-2</v>
      </c>
      <c r="EQ52" s="781">
        <v>78.075999999999993</v>
      </c>
      <c r="ER52" s="781">
        <v>4.5</v>
      </c>
      <c r="ES52" s="938">
        <f t="shared" si="19"/>
        <v>6.1161248233119504E-2</v>
      </c>
      <c r="ET52" s="368"/>
      <c r="EU52" s="470" t="str">
        <f t="shared" si="20"/>
        <v>2006/2007</v>
      </c>
      <c r="EV52" s="783">
        <v>5.5110000000000001</v>
      </c>
      <c r="EW52" s="769">
        <v>2.5299999999999998</v>
      </c>
      <c r="EX52" s="783">
        <v>13.946999999999999</v>
      </c>
      <c r="EY52" s="783">
        <v>2.3820000000000001</v>
      </c>
      <c r="EZ52" s="783">
        <v>8.1000000000000003E-2</v>
      </c>
      <c r="FA52" s="783">
        <v>16.41</v>
      </c>
      <c r="FB52" s="783">
        <v>9.6</v>
      </c>
      <c r="FC52" s="783">
        <v>2.1</v>
      </c>
      <c r="FD52" s="783">
        <v>11.7</v>
      </c>
      <c r="FE52" s="783">
        <v>3.3660000000000001</v>
      </c>
      <c r="FF52" s="783">
        <v>16.41</v>
      </c>
      <c r="FG52" s="783">
        <v>1.3440000000000001</v>
      </c>
      <c r="FH52" s="473">
        <f t="shared" si="21"/>
        <v>8.9207487056949433E-2</v>
      </c>
      <c r="FI52" s="368"/>
      <c r="FJ52" s="376" t="str">
        <f t="shared" si="22"/>
        <v>2006/2007</v>
      </c>
      <c r="FK52" s="643">
        <v>8.6</v>
      </c>
      <c r="FL52" s="784">
        <v>2.04</v>
      </c>
      <c r="FM52" s="643">
        <v>17.5</v>
      </c>
      <c r="FN52" s="643">
        <v>1.7689999999999999</v>
      </c>
      <c r="FO52" s="643">
        <v>1.736</v>
      </c>
      <c r="FP52" s="643">
        <v>21.004999999999999</v>
      </c>
      <c r="FQ52" s="643">
        <v>15.85</v>
      </c>
      <c r="FR52" s="643">
        <v>0.8</v>
      </c>
      <c r="FS52" s="643">
        <v>16.649999999999999</v>
      </c>
      <c r="FT52" s="643">
        <v>2.3769999999999998</v>
      </c>
      <c r="FU52" s="643">
        <v>21.004999999999999</v>
      </c>
      <c r="FV52" s="643">
        <v>1.978</v>
      </c>
      <c r="FW52" s="378">
        <f t="shared" si="23"/>
        <v>0.10395753403058812</v>
      </c>
      <c r="FY52" s="376" t="str">
        <f t="shared" si="24"/>
        <v>2006/2007</v>
      </c>
      <c r="FZ52" s="377">
        <f t="shared" si="25"/>
        <v>65.604000000000013</v>
      </c>
      <c r="GA52" s="478">
        <f t="shared" si="26"/>
        <v>3.2040729223827809</v>
      </c>
      <c r="GB52" s="643">
        <f t="shared" si="28"/>
        <v>210.2</v>
      </c>
      <c r="GC52" s="643">
        <f t="shared" si="29"/>
        <v>75.71699999999997</v>
      </c>
      <c r="GD52" s="643">
        <f t="shared" si="30"/>
        <v>95.521999999999991</v>
      </c>
      <c r="GE52" s="643">
        <f t="shared" si="31"/>
        <v>381.43900000000014</v>
      </c>
      <c r="GF52" s="643">
        <f t="shared" si="32"/>
        <v>275.35599999999988</v>
      </c>
      <c r="GG52" s="643">
        <f t="shared" si="33"/>
        <v>18.309999999999988</v>
      </c>
      <c r="GH52" s="643">
        <f t="shared" si="34"/>
        <v>293.666</v>
      </c>
      <c r="GI52" s="643">
        <f t="shared" si="35"/>
        <v>9.2230000000000132</v>
      </c>
      <c r="GJ52" s="643">
        <f t="shared" si="36"/>
        <v>381.43900000000014</v>
      </c>
      <c r="GK52" s="643">
        <f t="shared" si="37"/>
        <v>78.55</v>
      </c>
      <c r="GL52" s="378">
        <f t="shared" si="27"/>
        <v>0.25933592834338648</v>
      </c>
    </row>
    <row r="53" spans="1:194" s="18" customFormat="1" ht="14.4" x14ac:dyDescent="0.3">
      <c r="A53" s="376" t="s">
        <v>383</v>
      </c>
      <c r="B53" s="643">
        <v>216.87799999999999</v>
      </c>
      <c r="C53" s="652">
        <v>2.82</v>
      </c>
      <c r="D53" s="643">
        <v>611.91300000000001</v>
      </c>
      <c r="E53" s="643">
        <v>133.50299999999999</v>
      </c>
      <c r="F53" s="643">
        <v>113.512</v>
      </c>
      <c r="G53" s="643">
        <v>858.928</v>
      </c>
      <c r="H53" s="643">
        <v>509.72199999999998</v>
      </c>
      <c r="I53" s="643">
        <v>104.58499999999999</v>
      </c>
      <c r="J53" s="643">
        <v>614.30700000000002</v>
      </c>
      <c r="K53" s="643">
        <v>116.39</v>
      </c>
      <c r="L53" s="643">
        <v>858.928</v>
      </c>
      <c r="M53" s="643">
        <v>128.23099999999999</v>
      </c>
      <c r="N53" s="378">
        <f t="shared" si="1"/>
        <v>0.17549134593408758</v>
      </c>
      <c r="O53" s="368"/>
      <c r="P53" s="364" t="str">
        <f t="shared" si="2"/>
        <v>2007/2008</v>
      </c>
      <c r="Q53" s="761">
        <v>20.638999999999999</v>
      </c>
      <c r="R53" s="761">
        <v>2.71</v>
      </c>
      <c r="S53" s="761">
        <v>55.820999999999998</v>
      </c>
      <c r="T53" s="761">
        <v>12.414</v>
      </c>
      <c r="U53" s="761">
        <v>3.0649999999999999</v>
      </c>
      <c r="V53" s="761">
        <v>71.3</v>
      </c>
      <c r="W53" s="761">
        <v>28.18</v>
      </c>
      <c r="X53" s="761">
        <v>0.434</v>
      </c>
      <c r="Y53" s="761">
        <v>28.614000000000001</v>
      </c>
      <c r="Z53" s="761">
        <v>34.363</v>
      </c>
      <c r="AA53" s="761">
        <v>71.3</v>
      </c>
      <c r="AB53" s="761">
        <v>8.3230000000000004</v>
      </c>
      <c r="AC53" s="365">
        <f t="shared" si="3"/>
        <v>0.13215935976626386</v>
      </c>
      <c r="AD53" s="368"/>
      <c r="AE53" s="376" t="str">
        <f t="shared" si="4"/>
        <v>2007/2008</v>
      </c>
      <c r="AF53" s="773">
        <v>12.577999999999999</v>
      </c>
      <c r="AG53" s="773">
        <v>1.08</v>
      </c>
      <c r="AH53" s="773">
        <v>13.569000000000001</v>
      </c>
      <c r="AI53" s="773">
        <v>4.1529999999999996</v>
      </c>
      <c r="AJ53" s="773">
        <v>0.11600000000000001</v>
      </c>
      <c r="AK53" s="773">
        <v>17.838000000000001</v>
      </c>
      <c r="AL53" s="773">
        <v>3.1150000000000002</v>
      </c>
      <c r="AM53" s="773">
        <v>3.5</v>
      </c>
      <c r="AN53" s="773">
        <v>6.6150000000000002</v>
      </c>
      <c r="AO53" s="773">
        <v>7.4870000000000001</v>
      </c>
      <c r="AP53" s="773">
        <v>17.838000000000001</v>
      </c>
      <c r="AQ53" s="773">
        <v>3.7360000000000002</v>
      </c>
      <c r="AR53" s="378">
        <f t="shared" si="5"/>
        <v>0.26492696071479221</v>
      </c>
      <c r="AS53" s="368"/>
      <c r="AT53" s="385" t="str">
        <f t="shared" si="6"/>
        <v>2007/2008</v>
      </c>
      <c r="AU53" s="774">
        <v>8.6159999999999997</v>
      </c>
      <c r="AV53" s="775">
        <v>2.33</v>
      </c>
      <c r="AW53" s="774">
        <v>20.09</v>
      </c>
      <c r="AX53" s="774">
        <v>6.8650000000000002</v>
      </c>
      <c r="AY53" s="774">
        <v>0.39600000000000002</v>
      </c>
      <c r="AZ53" s="774">
        <v>27.350999999999999</v>
      </c>
      <c r="BA53" s="774">
        <v>4.6260000000000003</v>
      </c>
      <c r="BB53" s="774">
        <v>2.2429999999999999</v>
      </c>
      <c r="BC53" s="774">
        <v>6.8689999999999998</v>
      </c>
      <c r="BD53" s="774">
        <v>16.116</v>
      </c>
      <c r="BE53" s="774">
        <v>27.350999999999999</v>
      </c>
      <c r="BF53" s="774">
        <v>4.3659999999999997</v>
      </c>
      <c r="BG53" s="387">
        <f t="shared" si="7"/>
        <v>0.18994996737002393</v>
      </c>
      <c r="BH53" s="368"/>
      <c r="BI53" s="394" t="str">
        <f t="shared" si="8"/>
        <v>2007/2008</v>
      </c>
      <c r="BJ53" s="764">
        <v>24.872</v>
      </c>
      <c r="BK53" s="764">
        <v>4.8600000000000003</v>
      </c>
      <c r="BL53" s="764">
        <v>120.833</v>
      </c>
      <c r="BM53" s="764">
        <v>14.791</v>
      </c>
      <c r="BN53" s="764">
        <v>6.7610000000000001</v>
      </c>
      <c r="BO53" s="764">
        <v>142.38499999999999</v>
      </c>
      <c r="BP53" s="764">
        <v>64.724999999999994</v>
      </c>
      <c r="BQ53" s="764">
        <v>52.426000000000002</v>
      </c>
      <c r="BR53" s="764">
        <v>117.151</v>
      </c>
      <c r="BS53" s="764">
        <v>12.388</v>
      </c>
      <c r="BT53" s="764">
        <v>142.38499999999999</v>
      </c>
      <c r="BU53" s="764">
        <v>12.846</v>
      </c>
      <c r="BV53" s="395">
        <f t="shared" si="9"/>
        <v>9.9167046217741389E-2</v>
      </c>
      <c r="BW53" s="368"/>
      <c r="BX53" s="385" t="str">
        <f t="shared" si="10"/>
        <v>2007/2008</v>
      </c>
      <c r="BY53" s="954">
        <v>0</v>
      </c>
      <c r="BZ53" s="954">
        <v>0</v>
      </c>
      <c r="CA53" s="954">
        <v>0</v>
      </c>
      <c r="CB53" s="954">
        <v>0</v>
      </c>
      <c r="CC53" s="954">
        <v>0</v>
      </c>
      <c r="CD53" s="954">
        <v>0</v>
      </c>
      <c r="CE53" s="954">
        <v>0</v>
      </c>
      <c r="CF53" s="954">
        <v>0</v>
      </c>
      <c r="CG53" s="954">
        <v>0</v>
      </c>
      <c r="CH53" s="954">
        <v>0</v>
      </c>
      <c r="CI53" s="954">
        <v>0</v>
      </c>
      <c r="CJ53" s="954">
        <v>0</v>
      </c>
      <c r="CK53" s="387" t="e">
        <f t="shared" si="11"/>
        <v>#DIV/0!</v>
      </c>
      <c r="CL53" s="368"/>
      <c r="CM53" s="419" t="str">
        <f t="shared" si="12"/>
        <v>2007/2008</v>
      </c>
      <c r="CN53" s="776">
        <v>23.48</v>
      </c>
      <c r="CO53" s="777">
        <v>2.1</v>
      </c>
      <c r="CP53" s="776">
        <v>49.368000000000002</v>
      </c>
      <c r="CQ53" s="776">
        <v>4.6630000000000003</v>
      </c>
      <c r="CR53" s="776">
        <v>0.44</v>
      </c>
      <c r="CS53" s="776">
        <v>54.470999999999997</v>
      </c>
      <c r="CT53" s="776">
        <v>22.65</v>
      </c>
      <c r="CU53" s="776">
        <v>15.332000000000001</v>
      </c>
      <c r="CV53" s="776">
        <v>37.981999999999999</v>
      </c>
      <c r="CW53" s="776">
        <v>12.22</v>
      </c>
      <c r="CX53" s="776">
        <v>54.470999999999997</v>
      </c>
      <c r="CY53" s="776">
        <v>4.2690000000000001</v>
      </c>
      <c r="CZ53" s="420">
        <f t="shared" si="13"/>
        <v>8.5036452730966897E-2</v>
      </c>
      <c r="DA53" s="368"/>
      <c r="DB53" s="432" t="str">
        <f t="shared" si="14"/>
        <v>2007/2008</v>
      </c>
      <c r="DC53" s="778">
        <v>12.683</v>
      </c>
      <c r="DD53" s="779">
        <v>1.3</v>
      </c>
      <c r="DE53" s="778">
        <v>16.466000000000001</v>
      </c>
      <c r="DF53" s="778">
        <v>3.6579999999999999</v>
      </c>
      <c r="DG53" s="778">
        <v>3.5999999999999997E-2</v>
      </c>
      <c r="DH53" s="778">
        <v>20.16</v>
      </c>
      <c r="DI53" s="778">
        <v>5.0999999999999996</v>
      </c>
      <c r="DJ53" s="778">
        <v>2.4</v>
      </c>
      <c r="DK53" s="778">
        <v>7.5</v>
      </c>
      <c r="DL53" s="778">
        <v>7.915</v>
      </c>
      <c r="DM53" s="778">
        <v>20.16</v>
      </c>
      <c r="DN53" s="778">
        <v>4.7450000000000001</v>
      </c>
      <c r="DO53" s="435">
        <f t="shared" si="15"/>
        <v>0.30781706130392478</v>
      </c>
      <c r="DP53" s="368"/>
      <c r="DQ53" s="445" t="str">
        <f t="shared" si="16"/>
        <v>2007/2008</v>
      </c>
      <c r="DR53" s="780">
        <v>6.58</v>
      </c>
      <c r="DS53" s="767">
        <v>2.83</v>
      </c>
      <c r="DT53" s="780">
        <v>18.600000000000001</v>
      </c>
      <c r="DU53" s="780">
        <v>0.58699999999999997</v>
      </c>
      <c r="DV53" s="780">
        <v>2.3E-2</v>
      </c>
      <c r="DW53" s="780">
        <v>19.21</v>
      </c>
      <c r="DX53" s="780">
        <v>5.55</v>
      </c>
      <c r="DY53" s="780">
        <v>0.1</v>
      </c>
      <c r="DZ53" s="780">
        <v>5.65</v>
      </c>
      <c r="EA53" s="780">
        <v>11.208</v>
      </c>
      <c r="EB53" s="780">
        <v>19.21</v>
      </c>
      <c r="EC53" s="780">
        <v>2.3519999999999999</v>
      </c>
      <c r="ED53" s="448">
        <f t="shared" si="17"/>
        <v>0.13951832957646221</v>
      </c>
      <c r="EE53" s="368"/>
      <c r="EF53" s="458" t="str">
        <f t="shared" si="18"/>
        <v>2007/2008</v>
      </c>
      <c r="EG53" s="781">
        <v>27.995000000000001</v>
      </c>
      <c r="EH53" s="782">
        <v>2.71</v>
      </c>
      <c r="EI53" s="781">
        <v>75.807000000000002</v>
      </c>
      <c r="EJ53" s="781">
        <v>4.5</v>
      </c>
      <c r="EK53" s="781">
        <v>1.962</v>
      </c>
      <c r="EL53" s="781">
        <v>82.269000000000005</v>
      </c>
      <c r="EM53" s="781">
        <v>73.92</v>
      </c>
      <c r="EN53" s="781">
        <v>2.5</v>
      </c>
      <c r="EO53" s="781">
        <v>76.42</v>
      </c>
      <c r="EP53" s="781">
        <v>4.9000000000000002E-2</v>
      </c>
      <c r="EQ53" s="781">
        <v>82.269000000000005</v>
      </c>
      <c r="ER53" s="781">
        <v>5.8</v>
      </c>
      <c r="ES53" s="938">
        <f t="shared" si="19"/>
        <v>7.5847729145143775E-2</v>
      </c>
      <c r="ET53" s="368"/>
      <c r="EU53" s="470" t="str">
        <f t="shared" si="20"/>
        <v>2007/2008</v>
      </c>
      <c r="EV53" s="783">
        <v>5.9509999999999996</v>
      </c>
      <c r="EW53" s="769">
        <v>2.34</v>
      </c>
      <c r="EX53" s="783">
        <v>13.938000000000001</v>
      </c>
      <c r="EY53" s="783">
        <v>1.3440000000000001</v>
      </c>
      <c r="EZ53" s="783">
        <v>0.33400000000000002</v>
      </c>
      <c r="FA53" s="783">
        <v>15.616</v>
      </c>
      <c r="FB53" s="783">
        <v>9.3000000000000007</v>
      </c>
      <c r="FC53" s="783">
        <v>3</v>
      </c>
      <c r="FD53" s="783">
        <v>12.3</v>
      </c>
      <c r="FE53" s="783">
        <v>1.236</v>
      </c>
      <c r="FF53" s="783">
        <v>15.616</v>
      </c>
      <c r="FG53" s="783">
        <v>2.08</v>
      </c>
      <c r="FH53" s="473">
        <f t="shared" si="21"/>
        <v>0.15366430260047281</v>
      </c>
      <c r="FI53" s="368"/>
      <c r="FJ53" s="376" t="str">
        <f t="shared" si="22"/>
        <v>2007/2008</v>
      </c>
      <c r="FK53" s="643">
        <v>7.7</v>
      </c>
      <c r="FL53" s="784">
        <v>2.0099999999999998</v>
      </c>
      <c r="FM53" s="643">
        <v>15.5</v>
      </c>
      <c r="FN53" s="643">
        <v>1.978</v>
      </c>
      <c r="FO53" s="643">
        <v>2.16</v>
      </c>
      <c r="FP53" s="643">
        <v>19.638000000000002</v>
      </c>
      <c r="FQ53" s="643">
        <v>16</v>
      </c>
      <c r="FR53" s="643">
        <v>0.8</v>
      </c>
      <c r="FS53" s="643">
        <v>16.8</v>
      </c>
      <c r="FT53" s="643">
        <v>1.722</v>
      </c>
      <c r="FU53" s="643">
        <v>19.638000000000002</v>
      </c>
      <c r="FV53" s="643">
        <v>1.1160000000000001</v>
      </c>
      <c r="FW53" s="378">
        <f t="shared" si="23"/>
        <v>6.0252672497570457E-2</v>
      </c>
      <c r="FY53" s="376" t="str">
        <f t="shared" si="24"/>
        <v>2007/2008</v>
      </c>
      <c r="FZ53" s="377">
        <f t="shared" si="25"/>
        <v>65.783999999999935</v>
      </c>
      <c r="GA53" s="478">
        <f t="shared" si="26"/>
        <v>3.2214672260732122</v>
      </c>
      <c r="GB53" s="643">
        <f t="shared" si="28"/>
        <v>211.92099999999999</v>
      </c>
      <c r="GC53" s="643">
        <f t="shared" si="29"/>
        <v>78.55</v>
      </c>
      <c r="GD53" s="643">
        <f t="shared" si="30"/>
        <v>98.219000000000008</v>
      </c>
      <c r="GE53" s="643">
        <f t="shared" si="31"/>
        <v>388.69000000000017</v>
      </c>
      <c r="GF53" s="643">
        <f t="shared" si="32"/>
        <v>276.55599999999998</v>
      </c>
      <c r="GG53" s="643">
        <f t="shared" si="33"/>
        <v>21.849999999999998</v>
      </c>
      <c r="GH53" s="643">
        <f t="shared" si="34"/>
        <v>298.40599999999989</v>
      </c>
      <c r="GI53" s="643">
        <f t="shared" si="35"/>
        <v>11.686000000000011</v>
      </c>
      <c r="GJ53" s="643">
        <f t="shared" si="36"/>
        <v>388.69000000000017</v>
      </c>
      <c r="GK53" s="643">
        <f t="shared" si="37"/>
        <v>78.597999999999971</v>
      </c>
      <c r="GL53" s="378">
        <f t="shared" si="27"/>
        <v>0.25346671310449798</v>
      </c>
    </row>
    <row r="54" spans="1:194" s="18" customFormat="1" ht="14.4" x14ac:dyDescent="0.3">
      <c r="A54" s="376" t="s">
        <v>384</v>
      </c>
      <c r="B54" s="643">
        <v>224.072</v>
      </c>
      <c r="C54" s="652">
        <v>3.05</v>
      </c>
      <c r="D54" s="643">
        <v>683.95299999999997</v>
      </c>
      <c r="E54" s="643">
        <v>128.23099999999999</v>
      </c>
      <c r="F54" s="643">
        <v>137.70099999999999</v>
      </c>
      <c r="G54" s="643">
        <v>949.88499999999999</v>
      </c>
      <c r="H54" s="643">
        <v>512.51199999999994</v>
      </c>
      <c r="I54" s="643">
        <v>124.008</v>
      </c>
      <c r="J54" s="643">
        <v>636.52</v>
      </c>
      <c r="K54" s="643">
        <v>144.12100000000001</v>
      </c>
      <c r="L54" s="643">
        <v>949.88499999999999</v>
      </c>
      <c r="M54" s="643">
        <v>169.244</v>
      </c>
      <c r="N54" s="378">
        <f t="shared" si="1"/>
        <v>0.21680132096571922</v>
      </c>
      <c r="O54" s="368"/>
      <c r="P54" s="364" t="str">
        <f t="shared" si="2"/>
        <v>2008/2009</v>
      </c>
      <c r="Q54" s="761">
        <v>22.677</v>
      </c>
      <c r="R54" s="761">
        <v>3.02</v>
      </c>
      <c r="S54" s="761">
        <v>68.363</v>
      </c>
      <c r="T54" s="761">
        <v>8.3230000000000004</v>
      </c>
      <c r="U54" s="761">
        <v>3.456</v>
      </c>
      <c r="V54" s="761">
        <v>80.141999999999996</v>
      </c>
      <c r="W54" s="761">
        <v>27.338999999999999</v>
      </c>
      <c r="X54" s="761">
        <v>7.3010000000000002</v>
      </c>
      <c r="Y54" s="761">
        <v>34.64</v>
      </c>
      <c r="Z54" s="761">
        <v>27.635000000000002</v>
      </c>
      <c r="AA54" s="761">
        <v>80.141999999999996</v>
      </c>
      <c r="AB54" s="761">
        <v>17.867000000000001</v>
      </c>
      <c r="AC54" s="365">
        <f t="shared" si="3"/>
        <v>0.28690485748695305</v>
      </c>
      <c r="AD54" s="368"/>
      <c r="AE54" s="376" t="str">
        <f t="shared" si="4"/>
        <v>2008/2009</v>
      </c>
      <c r="AF54" s="773">
        <v>13.531000000000001</v>
      </c>
      <c r="AG54" s="773">
        <v>1.58</v>
      </c>
      <c r="AH54" s="773">
        <v>21.42</v>
      </c>
      <c r="AI54" s="773">
        <v>3.7360000000000002</v>
      </c>
      <c r="AJ54" s="773">
        <v>0.115</v>
      </c>
      <c r="AK54" s="773">
        <v>25.271000000000001</v>
      </c>
      <c r="AL54" s="773">
        <v>3.2650000000000001</v>
      </c>
      <c r="AM54" s="773">
        <v>4.1500000000000004</v>
      </c>
      <c r="AN54" s="773">
        <v>7.415</v>
      </c>
      <c r="AO54" s="773">
        <v>14.747</v>
      </c>
      <c r="AP54" s="773">
        <v>25.271000000000001</v>
      </c>
      <c r="AQ54" s="773">
        <v>3.109</v>
      </c>
      <c r="AR54" s="378">
        <f t="shared" si="5"/>
        <v>0.14028517281833769</v>
      </c>
      <c r="AS54" s="368"/>
      <c r="AT54" s="385" t="str">
        <f t="shared" si="6"/>
        <v>2008/2009</v>
      </c>
      <c r="AU54" s="774">
        <v>10.016</v>
      </c>
      <c r="AV54" s="775">
        <v>2.86</v>
      </c>
      <c r="AW54" s="774">
        <v>28.619</v>
      </c>
      <c r="AX54" s="774">
        <v>4.3659999999999997</v>
      </c>
      <c r="AY54" s="774">
        <v>0.38300000000000001</v>
      </c>
      <c r="AZ54" s="774">
        <v>33.368000000000002</v>
      </c>
      <c r="BA54" s="774">
        <v>4.7370000000000001</v>
      </c>
      <c r="BB54" s="774">
        <v>3.11</v>
      </c>
      <c r="BC54" s="774">
        <v>7.8470000000000004</v>
      </c>
      <c r="BD54" s="774">
        <v>18.876000000000001</v>
      </c>
      <c r="BE54" s="774">
        <v>33.368000000000002</v>
      </c>
      <c r="BF54" s="774">
        <v>6.6449999999999996</v>
      </c>
      <c r="BG54" s="387">
        <f t="shared" si="7"/>
        <v>0.24866220110017584</v>
      </c>
      <c r="BH54" s="368"/>
      <c r="BI54" s="394" t="str">
        <f t="shared" si="8"/>
        <v>2008/2009</v>
      </c>
      <c r="BJ54" s="764">
        <v>26.831</v>
      </c>
      <c r="BK54" s="764">
        <v>5.66</v>
      </c>
      <c r="BL54" s="764">
        <v>151.922</v>
      </c>
      <c r="BM54" s="764">
        <v>12.846</v>
      </c>
      <c r="BN54" s="764">
        <v>7.7080000000000002</v>
      </c>
      <c r="BO54" s="764">
        <v>172.476</v>
      </c>
      <c r="BP54" s="764">
        <v>67.099999999999994</v>
      </c>
      <c r="BQ54" s="764">
        <v>60.527000000000001</v>
      </c>
      <c r="BR54" s="764">
        <v>127.627</v>
      </c>
      <c r="BS54" s="764">
        <v>25.43</v>
      </c>
      <c r="BT54" s="764">
        <v>172.476</v>
      </c>
      <c r="BU54" s="764">
        <v>19.419</v>
      </c>
      <c r="BV54" s="395">
        <f t="shared" si="9"/>
        <v>0.12687430173072778</v>
      </c>
      <c r="BW54" s="368"/>
      <c r="BX54" s="385" t="str">
        <f t="shared" si="10"/>
        <v>2008/2009</v>
      </c>
      <c r="BY54" s="954">
        <v>0</v>
      </c>
      <c r="BZ54" s="954">
        <v>0</v>
      </c>
      <c r="CA54" s="954">
        <v>0</v>
      </c>
      <c r="CB54" s="954">
        <v>0</v>
      </c>
      <c r="CC54" s="954">
        <v>0</v>
      </c>
      <c r="CD54" s="954">
        <v>0</v>
      </c>
      <c r="CE54" s="954">
        <v>0</v>
      </c>
      <c r="CF54" s="954">
        <v>0</v>
      </c>
      <c r="CG54" s="954">
        <v>0</v>
      </c>
      <c r="CH54" s="954">
        <v>0</v>
      </c>
      <c r="CI54" s="954">
        <v>0</v>
      </c>
      <c r="CJ54" s="954">
        <v>0</v>
      </c>
      <c r="CK54" s="387" t="e">
        <f t="shared" si="11"/>
        <v>#DIV/0!</v>
      </c>
      <c r="CL54" s="368"/>
      <c r="CM54" s="419" t="str">
        <f t="shared" si="12"/>
        <v>2008/2009</v>
      </c>
      <c r="CN54" s="776">
        <v>26.1</v>
      </c>
      <c r="CO54" s="777">
        <v>2.44</v>
      </c>
      <c r="CP54" s="776">
        <v>63.765000000000001</v>
      </c>
      <c r="CQ54" s="776">
        <v>4.2690000000000001</v>
      </c>
      <c r="CR54" s="776">
        <v>0.20300000000000001</v>
      </c>
      <c r="CS54" s="776">
        <v>68.236999999999995</v>
      </c>
      <c r="CT54" s="776">
        <v>22.7</v>
      </c>
      <c r="CU54" s="776">
        <v>16.2</v>
      </c>
      <c r="CV54" s="776">
        <v>38.9</v>
      </c>
      <c r="CW54" s="776">
        <v>18.393000000000001</v>
      </c>
      <c r="CX54" s="776">
        <v>68.236999999999995</v>
      </c>
      <c r="CY54" s="776">
        <v>10.944000000000001</v>
      </c>
      <c r="CZ54" s="420">
        <f t="shared" si="13"/>
        <v>0.19101809994240135</v>
      </c>
      <c r="DA54" s="368"/>
      <c r="DB54" s="432" t="str">
        <f t="shared" si="14"/>
        <v>2008/2009</v>
      </c>
      <c r="DC54" s="778">
        <v>12.906000000000001</v>
      </c>
      <c r="DD54" s="779">
        <v>0.97</v>
      </c>
      <c r="DE54" s="778">
        <v>12.538</v>
      </c>
      <c r="DF54" s="778">
        <v>4.7450000000000001</v>
      </c>
      <c r="DG54" s="778">
        <v>0.124</v>
      </c>
      <c r="DH54" s="778">
        <v>17.407</v>
      </c>
      <c r="DI54" s="778">
        <v>5.0999999999999996</v>
      </c>
      <c r="DJ54" s="778">
        <v>2.5</v>
      </c>
      <c r="DK54" s="778">
        <v>7.6</v>
      </c>
      <c r="DL54" s="778">
        <v>6.1520000000000001</v>
      </c>
      <c r="DM54" s="778">
        <v>17.407</v>
      </c>
      <c r="DN54" s="778">
        <v>3.6549999999999998</v>
      </c>
      <c r="DO54" s="435">
        <f t="shared" si="15"/>
        <v>0.26577952297847585</v>
      </c>
      <c r="DP54" s="368"/>
      <c r="DQ54" s="445" t="str">
        <f t="shared" si="16"/>
        <v>2008/2009</v>
      </c>
      <c r="DR54" s="780">
        <v>5.25</v>
      </c>
      <c r="DS54" s="767">
        <v>2.1</v>
      </c>
      <c r="DT54" s="780">
        <v>11</v>
      </c>
      <c r="DU54" s="780">
        <v>2.3519999999999999</v>
      </c>
      <c r="DV54" s="780">
        <v>2.5999999999999999E-2</v>
      </c>
      <c r="DW54" s="780">
        <v>13.378</v>
      </c>
      <c r="DX54" s="780">
        <v>5.3</v>
      </c>
      <c r="DY54" s="780">
        <v>2.5000000000000001E-2</v>
      </c>
      <c r="DZ54" s="780">
        <v>5.3250000000000002</v>
      </c>
      <c r="EA54" s="780">
        <v>6.7939999999999996</v>
      </c>
      <c r="EB54" s="780">
        <v>13.378</v>
      </c>
      <c r="EC54" s="780">
        <v>1.2589999999999999</v>
      </c>
      <c r="ED54" s="448">
        <f t="shared" si="17"/>
        <v>0.10388645927881837</v>
      </c>
      <c r="EE54" s="368"/>
      <c r="EF54" s="458" t="str">
        <f t="shared" si="18"/>
        <v>2008/2009</v>
      </c>
      <c r="EG54" s="781">
        <v>28.039000000000001</v>
      </c>
      <c r="EH54" s="782">
        <v>2.8</v>
      </c>
      <c r="EI54" s="781">
        <v>78.569999999999993</v>
      </c>
      <c r="EJ54" s="781">
        <v>5.8</v>
      </c>
      <c r="EK54" s="781">
        <v>7.0000000000000001E-3</v>
      </c>
      <c r="EL54" s="781">
        <v>84.376999999999995</v>
      </c>
      <c r="EM54" s="781">
        <v>68.424000000000007</v>
      </c>
      <c r="EN54" s="781">
        <v>2.5</v>
      </c>
      <c r="EO54" s="781">
        <v>70.924000000000007</v>
      </c>
      <c r="EP54" s="781">
        <v>2.3E-2</v>
      </c>
      <c r="EQ54" s="781">
        <v>84.376999999999995</v>
      </c>
      <c r="ER54" s="781">
        <v>13.43</v>
      </c>
      <c r="ES54" s="938">
        <f t="shared" si="19"/>
        <v>0.18929623521783864</v>
      </c>
      <c r="ET54" s="368"/>
      <c r="EU54" s="470" t="str">
        <f t="shared" si="20"/>
        <v>2008/2009</v>
      </c>
      <c r="EV54" s="783">
        <v>7.0540000000000003</v>
      </c>
      <c r="EW54" s="769">
        <v>3.67</v>
      </c>
      <c r="EX54" s="783">
        <v>25.885000000000002</v>
      </c>
      <c r="EY54" s="783">
        <v>2.08</v>
      </c>
      <c r="EZ54" s="783">
        <v>7.2999999999999995E-2</v>
      </c>
      <c r="FA54" s="783">
        <v>28.038</v>
      </c>
      <c r="FB54" s="783">
        <v>9</v>
      </c>
      <c r="FC54" s="783">
        <v>2.9</v>
      </c>
      <c r="FD54" s="783">
        <v>11.9</v>
      </c>
      <c r="FE54" s="783">
        <v>13.037000000000001</v>
      </c>
      <c r="FF54" s="783">
        <v>28.038</v>
      </c>
      <c r="FG54" s="783">
        <v>3.101</v>
      </c>
      <c r="FH54" s="473">
        <f t="shared" si="21"/>
        <v>0.12435337049364398</v>
      </c>
      <c r="FI54" s="368"/>
      <c r="FJ54" s="376" t="str">
        <f t="shared" si="22"/>
        <v>2008/2009</v>
      </c>
      <c r="FK54" s="643">
        <v>7.7</v>
      </c>
      <c r="FL54" s="784">
        <v>2.1800000000000002</v>
      </c>
      <c r="FM54" s="643">
        <v>16.8</v>
      </c>
      <c r="FN54" s="643">
        <v>1.1160000000000001</v>
      </c>
      <c r="FO54" s="643">
        <v>3.4689999999999999</v>
      </c>
      <c r="FP54" s="643">
        <v>21.385000000000002</v>
      </c>
      <c r="FQ54" s="643">
        <v>16.2</v>
      </c>
      <c r="FR54" s="643">
        <v>0.7</v>
      </c>
      <c r="FS54" s="643">
        <v>16.899999999999999</v>
      </c>
      <c r="FT54" s="643">
        <v>2.2389999999999999</v>
      </c>
      <c r="FU54" s="643">
        <v>21.385000000000002</v>
      </c>
      <c r="FV54" s="643">
        <v>2.246</v>
      </c>
      <c r="FW54" s="378">
        <f t="shared" si="23"/>
        <v>0.11735200376195204</v>
      </c>
      <c r="FY54" s="376" t="str">
        <f t="shared" si="24"/>
        <v>2008/2009</v>
      </c>
      <c r="FZ54" s="377">
        <f t="shared" si="25"/>
        <v>63.968000000000018</v>
      </c>
      <c r="GA54" s="478">
        <f t="shared" si="26"/>
        <v>3.2058372936468214</v>
      </c>
      <c r="GB54" s="643">
        <f t="shared" si="28"/>
        <v>205.07099999999991</v>
      </c>
      <c r="GC54" s="643">
        <f t="shared" si="29"/>
        <v>78.597999999999971</v>
      </c>
      <c r="GD54" s="643">
        <f t="shared" si="30"/>
        <v>122.137</v>
      </c>
      <c r="GE54" s="643">
        <f t="shared" si="31"/>
        <v>405.80599999999987</v>
      </c>
      <c r="GF54" s="643">
        <f t="shared" si="32"/>
        <v>283.34699999999992</v>
      </c>
      <c r="GG54" s="643">
        <f t="shared" si="33"/>
        <v>24.094999999999988</v>
      </c>
      <c r="GH54" s="643">
        <f t="shared" si="34"/>
        <v>307.44200000000012</v>
      </c>
      <c r="GI54" s="643">
        <f t="shared" si="35"/>
        <v>10.794999999999998</v>
      </c>
      <c r="GJ54" s="643">
        <f t="shared" si="36"/>
        <v>405.80599999999987</v>
      </c>
      <c r="GK54" s="643">
        <f t="shared" si="37"/>
        <v>87.569000000000003</v>
      </c>
      <c r="GL54" s="378">
        <f t="shared" si="27"/>
        <v>0.27516913495288092</v>
      </c>
    </row>
    <row r="55" spans="1:194" s="18" customFormat="1" ht="14.4" x14ac:dyDescent="0.3">
      <c r="A55" s="376" t="s">
        <v>385</v>
      </c>
      <c r="B55" s="643">
        <v>225.59399999999999</v>
      </c>
      <c r="C55" s="652">
        <v>3.05</v>
      </c>
      <c r="D55" s="643">
        <v>687.23599999999999</v>
      </c>
      <c r="E55" s="643">
        <v>169.244</v>
      </c>
      <c r="F55" s="643">
        <v>133.57599999999999</v>
      </c>
      <c r="G55" s="643">
        <v>990.05600000000004</v>
      </c>
      <c r="H55" s="643">
        <v>527.35199999999998</v>
      </c>
      <c r="I55" s="643">
        <v>122.28100000000001</v>
      </c>
      <c r="J55" s="643">
        <v>649.63300000000004</v>
      </c>
      <c r="K55" s="643">
        <v>136.76400000000001</v>
      </c>
      <c r="L55" s="643">
        <v>990.05600000000004</v>
      </c>
      <c r="M55" s="643">
        <v>203.65899999999999</v>
      </c>
      <c r="N55" s="378">
        <f t="shared" si="1"/>
        <v>0.25897733587488253</v>
      </c>
      <c r="O55" s="368"/>
      <c r="P55" s="364" t="str">
        <f t="shared" si="2"/>
        <v>2009/2010</v>
      </c>
      <c r="Q55" s="761">
        <v>20.170000000000002</v>
      </c>
      <c r="R55" s="761">
        <v>2.98</v>
      </c>
      <c r="S55" s="761">
        <v>60.116999999999997</v>
      </c>
      <c r="T55" s="761">
        <v>17.867000000000001</v>
      </c>
      <c r="U55" s="761">
        <v>3.2269999999999999</v>
      </c>
      <c r="V55" s="761">
        <v>81.210999999999999</v>
      </c>
      <c r="W55" s="761">
        <v>26.858000000000001</v>
      </c>
      <c r="X55" s="761">
        <v>3.87</v>
      </c>
      <c r="Y55" s="761">
        <v>30.728000000000002</v>
      </c>
      <c r="Z55" s="761">
        <v>23.931000000000001</v>
      </c>
      <c r="AA55" s="761">
        <v>81.210999999999999</v>
      </c>
      <c r="AB55" s="761">
        <v>26.552</v>
      </c>
      <c r="AC55" s="365">
        <f t="shared" si="3"/>
        <v>0.48577544411716272</v>
      </c>
      <c r="AD55" s="368"/>
      <c r="AE55" s="376" t="str">
        <f t="shared" si="4"/>
        <v>2009/2010</v>
      </c>
      <c r="AF55" s="773">
        <v>13.881</v>
      </c>
      <c r="AG55" s="773">
        <v>1.57</v>
      </c>
      <c r="AH55" s="773">
        <v>21.834</v>
      </c>
      <c r="AI55" s="773">
        <v>3.109</v>
      </c>
      <c r="AJ55" s="773">
        <v>0.121</v>
      </c>
      <c r="AK55" s="773">
        <v>25.064</v>
      </c>
      <c r="AL55" s="773">
        <v>3.27</v>
      </c>
      <c r="AM55" s="773">
        <v>1.9</v>
      </c>
      <c r="AN55" s="773">
        <v>5.17</v>
      </c>
      <c r="AO55" s="773">
        <v>14.827</v>
      </c>
      <c r="AP55" s="773">
        <v>25.064</v>
      </c>
      <c r="AQ55" s="773">
        <v>5.0670000000000002</v>
      </c>
      <c r="AR55" s="378">
        <f t="shared" si="5"/>
        <v>0.2533880082012302</v>
      </c>
      <c r="AS55" s="368"/>
      <c r="AT55" s="385" t="str">
        <f t="shared" si="6"/>
        <v>2009/2010</v>
      </c>
      <c r="AU55" s="774">
        <v>9.66</v>
      </c>
      <c r="AV55" s="775">
        <v>2.79</v>
      </c>
      <c r="AW55" s="774">
        <v>26.95</v>
      </c>
      <c r="AX55" s="774">
        <v>6.6449999999999996</v>
      </c>
      <c r="AY55" s="774">
        <v>0.40200000000000002</v>
      </c>
      <c r="AZ55" s="774">
        <v>33.997</v>
      </c>
      <c r="BA55" s="774">
        <v>4.7050000000000001</v>
      </c>
      <c r="BB55" s="774">
        <v>2.5070000000000001</v>
      </c>
      <c r="BC55" s="774">
        <v>7.2119999999999997</v>
      </c>
      <c r="BD55" s="774">
        <v>19.042000000000002</v>
      </c>
      <c r="BE55" s="774">
        <v>33.997</v>
      </c>
      <c r="BF55" s="774">
        <v>7.7430000000000003</v>
      </c>
      <c r="BG55" s="387">
        <f t="shared" si="7"/>
        <v>0.29492648739239735</v>
      </c>
      <c r="BH55" s="368"/>
      <c r="BI55" s="394" t="str">
        <f t="shared" si="8"/>
        <v>2009/2010</v>
      </c>
      <c r="BJ55" s="764">
        <v>25.998000000000001</v>
      </c>
      <c r="BK55" s="764">
        <v>5.37</v>
      </c>
      <c r="BL55" s="764">
        <v>139.72</v>
      </c>
      <c r="BM55" s="764">
        <v>19.419</v>
      </c>
      <c r="BN55" s="764">
        <v>5.3579999999999997</v>
      </c>
      <c r="BO55" s="764">
        <v>164.49700000000001</v>
      </c>
      <c r="BP55" s="764">
        <v>68.099999999999994</v>
      </c>
      <c r="BQ55" s="764">
        <v>57.521999999999998</v>
      </c>
      <c r="BR55" s="764">
        <v>125.622</v>
      </c>
      <c r="BS55" s="764">
        <v>22.292999999999999</v>
      </c>
      <c r="BT55" s="764">
        <v>164.49700000000001</v>
      </c>
      <c r="BU55" s="764">
        <v>16.582000000000001</v>
      </c>
      <c r="BV55" s="395">
        <f t="shared" si="9"/>
        <v>0.11210492512591692</v>
      </c>
      <c r="BW55" s="368"/>
      <c r="BX55" s="385" t="str">
        <f t="shared" si="10"/>
        <v>2009/2010</v>
      </c>
      <c r="BY55" s="954">
        <v>0</v>
      </c>
      <c r="BZ55" s="954">
        <v>0</v>
      </c>
      <c r="CA55" s="954">
        <v>0</v>
      </c>
      <c r="CB55" s="954">
        <v>0</v>
      </c>
      <c r="CC55" s="954">
        <v>0</v>
      </c>
      <c r="CD55" s="954">
        <v>0</v>
      </c>
      <c r="CE55" s="954">
        <v>0</v>
      </c>
      <c r="CF55" s="954">
        <v>0</v>
      </c>
      <c r="CG55" s="954">
        <v>0</v>
      </c>
      <c r="CH55" s="954">
        <v>0</v>
      </c>
      <c r="CI55" s="954">
        <v>0</v>
      </c>
      <c r="CJ55" s="954">
        <v>0</v>
      </c>
      <c r="CK55" s="387" t="e">
        <f t="shared" si="11"/>
        <v>#DIV/0!</v>
      </c>
      <c r="CL55" s="368"/>
      <c r="CM55" s="419" t="str">
        <f t="shared" si="12"/>
        <v>2009/2010</v>
      </c>
      <c r="CN55" s="776">
        <v>26.69</v>
      </c>
      <c r="CO55" s="777">
        <v>2.31</v>
      </c>
      <c r="CP55" s="776">
        <v>61.77</v>
      </c>
      <c r="CQ55" s="776">
        <v>10.944000000000001</v>
      </c>
      <c r="CR55" s="776">
        <v>0.16400000000000001</v>
      </c>
      <c r="CS55" s="776">
        <v>72.878</v>
      </c>
      <c r="CT55" s="776">
        <v>22.8</v>
      </c>
      <c r="CU55" s="776">
        <v>16.8</v>
      </c>
      <c r="CV55" s="776">
        <v>39.6</v>
      </c>
      <c r="CW55" s="776">
        <v>18.556000000000001</v>
      </c>
      <c r="CX55" s="776">
        <v>72.878</v>
      </c>
      <c r="CY55" s="776">
        <v>14.722</v>
      </c>
      <c r="CZ55" s="420">
        <f t="shared" si="13"/>
        <v>0.25314670885205304</v>
      </c>
      <c r="DA55" s="368"/>
      <c r="DB55" s="432" t="str">
        <f t="shared" si="14"/>
        <v>2009/2010</v>
      </c>
      <c r="DC55" s="778">
        <v>14.28</v>
      </c>
      <c r="DD55" s="779">
        <v>1.19</v>
      </c>
      <c r="DE55" s="778">
        <v>17.050999999999998</v>
      </c>
      <c r="DF55" s="778">
        <v>3.6549999999999998</v>
      </c>
      <c r="DG55" s="778">
        <v>4.7E-2</v>
      </c>
      <c r="DH55" s="778">
        <v>20.753</v>
      </c>
      <c r="DI55" s="778">
        <v>5.0999999999999996</v>
      </c>
      <c r="DJ55" s="778">
        <v>2.6</v>
      </c>
      <c r="DK55" s="778">
        <v>7.7</v>
      </c>
      <c r="DL55" s="778">
        <v>8.2539999999999996</v>
      </c>
      <c r="DM55" s="778">
        <v>20.753</v>
      </c>
      <c r="DN55" s="778">
        <v>4.7990000000000004</v>
      </c>
      <c r="DO55" s="435">
        <f t="shared" si="15"/>
        <v>0.30080230663156576</v>
      </c>
      <c r="DP55" s="368"/>
      <c r="DQ55" s="445" t="str">
        <f t="shared" si="16"/>
        <v>2009/2010</v>
      </c>
      <c r="DR55" s="780">
        <v>4</v>
      </c>
      <c r="DS55" s="767">
        <v>3</v>
      </c>
      <c r="DT55" s="780">
        <v>12</v>
      </c>
      <c r="DU55" s="780">
        <v>1.2589999999999999</v>
      </c>
      <c r="DV55" s="780">
        <v>3.0000000000000001E-3</v>
      </c>
      <c r="DW55" s="780">
        <v>13.262</v>
      </c>
      <c r="DX55" s="780">
        <v>5.8</v>
      </c>
      <c r="DY55" s="780">
        <v>2.5000000000000001E-2</v>
      </c>
      <c r="DZ55" s="780">
        <v>5.8250000000000002</v>
      </c>
      <c r="EA55" s="780">
        <v>5.0990000000000002</v>
      </c>
      <c r="EB55" s="780">
        <v>13.262</v>
      </c>
      <c r="EC55" s="780">
        <v>2.3380000000000001</v>
      </c>
      <c r="ED55" s="448">
        <f t="shared" si="17"/>
        <v>0.21402416697180521</v>
      </c>
      <c r="EE55" s="368"/>
      <c r="EF55" s="458" t="str">
        <f t="shared" si="18"/>
        <v>2009/2010</v>
      </c>
      <c r="EG55" s="781">
        <v>27.751999999999999</v>
      </c>
      <c r="EH55" s="782">
        <v>2.91</v>
      </c>
      <c r="EI55" s="781">
        <v>80.679000000000002</v>
      </c>
      <c r="EJ55" s="781">
        <v>13.43</v>
      </c>
      <c r="EK55" s="781">
        <v>0.218</v>
      </c>
      <c r="EL55" s="781">
        <v>94.326999999999998</v>
      </c>
      <c r="EM55" s="781">
        <v>75.349000000000004</v>
      </c>
      <c r="EN55" s="781">
        <v>2.8</v>
      </c>
      <c r="EO55" s="781">
        <v>78.149000000000001</v>
      </c>
      <c r="EP55" s="781">
        <v>5.8000000000000003E-2</v>
      </c>
      <c r="EQ55" s="781">
        <v>94.326999999999998</v>
      </c>
      <c r="ER55" s="781">
        <v>16.12</v>
      </c>
      <c r="ES55" s="938">
        <f t="shared" si="19"/>
        <v>0.20611965680821409</v>
      </c>
      <c r="ET55" s="368"/>
      <c r="EU55" s="470" t="str">
        <f t="shared" si="20"/>
        <v>2009/2010</v>
      </c>
      <c r="EV55" s="783">
        <v>6.7530000000000001</v>
      </c>
      <c r="EW55" s="769">
        <v>3.09</v>
      </c>
      <c r="EX55" s="783">
        <v>20.866</v>
      </c>
      <c r="EY55" s="783">
        <v>3.101</v>
      </c>
      <c r="EZ55" s="783">
        <v>2.8000000000000001E-2</v>
      </c>
      <c r="FA55" s="783">
        <v>23.995000000000001</v>
      </c>
      <c r="FB55" s="783">
        <v>9</v>
      </c>
      <c r="FC55" s="783">
        <v>3.3</v>
      </c>
      <c r="FD55" s="783">
        <v>12.3</v>
      </c>
      <c r="FE55" s="783">
        <v>9.3369999999999997</v>
      </c>
      <c r="FF55" s="783">
        <v>23.995000000000001</v>
      </c>
      <c r="FG55" s="783">
        <v>2.3580000000000001</v>
      </c>
      <c r="FH55" s="473">
        <f t="shared" si="21"/>
        <v>0.1089799879835467</v>
      </c>
      <c r="FI55" s="368"/>
      <c r="FJ55" s="376" t="str">
        <f t="shared" si="22"/>
        <v>2009/2010</v>
      </c>
      <c r="FK55" s="643">
        <v>7.8</v>
      </c>
      <c r="FL55" s="784">
        <v>2.37</v>
      </c>
      <c r="FM55" s="643">
        <v>18.45</v>
      </c>
      <c r="FN55" s="643">
        <v>2.246</v>
      </c>
      <c r="FO55" s="643">
        <v>3.1920000000000002</v>
      </c>
      <c r="FP55" s="643">
        <v>23.888000000000002</v>
      </c>
      <c r="FQ55" s="643">
        <v>16.3</v>
      </c>
      <c r="FR55" s="643">
        <v>0.8</v>
      </c>
      <c r="FS55" s="643">
        <v>17.100000000000001</v>
      </c>
      <c r="FT55" s="643">
        <v>4.266</v>
      </c>
      <c r="FU55" s="643">
        <v>23.888000000000002</v>
      </c>
      <c r="FV55" s="643">
        <v>2.5219999999999998</v>
      </c>
      <c r="FW55" s="378">
        <f t="shared" si="23"/>
        <v>0.11803800430590658</v>
      </c>
      <c r="FY55" s="376" t="str">
        <f t="shared" si="24"/>
        <v>2009/2010</v>
      </c>
      <c r="FZ55" s="377">
        <f t="shared" si="25"/>
        <v>68.61</v>
      </c>
      <c r="GA55" s="478">
        <f t="shared" si="26"/>
        <v>3.3202011368605167</v>
      </c>
      <c r="GB55" s="643">
        <f t="shared" si="28"/>
        <v>227.79900000000004</v>
      </c>
      <c r="GC55" s="643">
        <f t="shared" si="29"/>
        <v>87.569000000000003</v>
      </c>
      <c r="GD55" s="643">
        <f t="shared" si="30"/>
        <v>120.81599999999997</v>
      </c>
      <c r="GE55" s="643">
        <f t="shared" si="31"/>
        <v>436.18400000000003</v>
      </c>
      <c r="GF55" s="643">
        <f t="shared" si="32"/>
        <v>290.06999999999994</v>
      </c>
      <c r="GG55" s="643">
        <f t="shared" si="33"/>
        <v>30.156999999999989</v>
      </c>
      <c r="GH55" s="643">
        <f t="shared" si="34"/>
        <v>320.22700000000009</v>
      </c>
      <c r="GI55" s="643">
        <f t="shared" si="35"/>
        <v>11.101000000000012</v>
      </c>
      <c r="GJ55" s="643">
        <f t="shared" si="36"/>
        <v>436.18400000000003</v>
      </c>
      <c r="GK55" s="643">
        <f t="shared" si="37"/>
        <v>104.85599999999998</v>
      </c>
      <c r="GL55" s="378">
        <f t="shared" si="27"/>
        <v>0.31647189491983763</v>
      </c>
    </row>
    <row r="56" spans="1:194" s="18" customFormat="1" ht="14.4" x14ac:dyDescent="0.3">
      <c r="A56" s="376" t="s">
        <v>386</v>
      </c>
      <c r="B56" s="643">
        <v>216.84700000000001</v>
      </c>
      <c r="C56" s="652">
        <v>3</v>
      </c>
      <c r="D56" s="643">
        <v>649.46</v>
      </c>
      <c r="E56" s="643">
        <v>203.65899999999999</v>
      </c>
      <c r="F56" s="643">
        <v>132.22200000000001</v>
      </c>
      <c r="G56" s="643">
        <v>985.34100000000001</v>
      </c>
      <c r="H56" s="643">
        <v>536.54200000000003</v>
      </c>
      <c r="I56" s="643">
        <v>116.754</v>
      </c>
      <c r="J56" s="643">
        <v>653.29600000000005</v>
      </c>
      <c r="K56" s="643">
        <v>133.03800000000001</v>
      </c>
      <c r="L56" s="643">
        <v>985.34100000000001</v>
      </c>
      <c r="M56" s="643">
        <v>199.00700000000001</v>
      </c>
      <c r="N56" s="378">
        <f t="shared" si="1"/>
        <v>0.25308202366933136</v>
      </c>
      <c r="O56" s="368"/>
      <c r="P56" s="364" t="str">
        <f t="shared" si="2"/>
        <v>2010/2011</v>
      </c>
      <c r="Q56" s="761">
        <v>18.972999999999999</v>
      </c>
      <c r="R56" s="761">
        <v>3.1</v>
      </c>
      <c r="S56" s="761">
        <v>58.868000000000002</v>
      </c>
      <c r="T56" s="761">
        <v>26.552</v>
      </c>
      <c r="U56" s="761">
        <v>2.6379999999999999</v>
      </c>
      <c r="V56" s="761">
        <v>88.058000000000007</v>
      </c>
      <c r="W56" s="761">
        <v>27.114999999999998</v>
      </c>
      <c r="X56" s="761">
        <v>2.3090000000000002</v>
      </c>
      <c r="Y56" s="761">
        <v>29.423999999999999</v>
      </c>
      <c r="Z56" s="761">
        <v>35.146999999999998</v>
      </c>
      <c r="AA56" s="761">
        <v>88.058000000000007</v>
      </c>
      <c r="AB56" s="761">
        <v>23.486999999999998</v>
      </c>
      <c r="AC56" s="365">
        <f t="shared" si="3"/>
        <v>0.36373913986154777</v>
      </c>
      <c r="AD56" s="368"/>
      <c r="AE56" s="376" t="str">
        <f t="shared" si="4"/>
        <v>2010/2011</v>
      </c>
      <c r="AF56" s="773">
        <v>13.502000000000001</v>
      </c>
      <c r="AG56" s="773">
        <v>2.0299999999999998</v>
      </c>
      <c r="AH56" s="773">
        <v>27.41</v>
      </c>
      <c r="AI56" s="773">
        <v>5.0670000000000002</v>
      </c>
      <c r="AJ56" s="773">
        <v>0.122</v>
      </c>
      <c r="AK56" s="773">
        <v>32.598999999999997</v>
      </c>
      <c r="AL56" s="773">
        <v>3.3149999999999999</v>
      </c>
      <c r="AM56" s="773">
        <v>2.5</v>
      </c>
      <c r="AN56" s="773">
        <v>5.8150000000000004</v>
      </c>
      <c r="AO56" s="773">
        <v>18.600000000000001</v>
      </c>
      <c r="AP56" s="773">
        <v>32.598999999999997</v>
      </c>
      <c r="AQ56" s="773">
        <v>8.1839999999999993</v>
      </c>
      <c r="AR56" s="378">
        <f t="shared" si="5"/>
        <v>0.33520376817530201</v>
      </c>
      <c r="AS56" s="368"/>
      <c r="AT56" s="385" t="str">
        <f t="shared" si="6"/>
        <v>2010/2011</v>
      </c>
      <c r="AU56" s="774">
        <v>8.2959999999999994</v>
      </c>
      <c r="AV56" s="775">
        <v>2.81</v>
      </c>
      <c r="AW56" s="774">
        <v>23.3</v>
      </c>
      <c r="AX56" s="774">
        <v>7.7430000000000003</v>
      </c>
      <c r="AY56" s="774">
        <v>0.443</v>
      </c>
      <c r="AZ56" s="774">
        <v>31.486000000000001</v>
      </c>
      <c r="BA56" s="774">
        <v>4.8499999999999996</v>
      </c>
      <c r="BB56" s="774">
        <v>2.7010000000000001</v>
      </c>
      <c r="BC56" s="774">
        <v>7.5510000000000002</v>
      </c>
      <c r="BD56" s="774">
        <v>16.574999999999999</v>
      </c>
      <c r="BE56" s="774">
        <v>31.486000000000001</v>
      </c>
      <c r="BF56" s="774">
        <v>7.36</v>
      </c>
      <c r="BG56" s="387">
        <f t="shared" si="7"/>
        <v>0.30506507502279701</v>
      </c>
      <c r="BH56" s="368"/>
      <c r="BI56" s="394" t="str">
        <f t="shared" si="8"/>
        <v>2010/2011</v>
      </c>
      <c r="BJ56" s="764">
        <v>26.015999999999998</v>
      </c>
      <c r="BK56" s="764">
        <v>5.25</v>
      </c>
      <c r="BL56" s="764">
        <v>136.667</v>
      </c>
      <c r="BM56" s="764">
        <v>16.582000000000001</v>
      </c>
      <c r="BN56" s="764">
        <v>4.6210000000000004</v>
      </c>
      <c r="BO56" s="764">
        <v>157.87</v>
      </c>
      <c r="BP56" s="764">
        <v>70.325000000000003</v>
      </c>
      <c r="BQ56" s="764">
        <v>52.518999999999998</v>
      </c>
      <c r="BR56" s="764">
        <v>122.84399999999999</v>
      </c>
      <c r="BS56" s="764">
        <v>23.085999999999999</v>
      </c>
      <c r="BT56" s="764">
        <v>157.87</v>
      </c>
      <c r="BU56" s="764">
        <v>11.94</v>
      </c>
      <c r="BV56" s="395">
        <f t="shared" si="9"/>
        <v>8.1820050709244155E-2</v>
      </c>
      <c r="BW56" s="368"/>
      <c r="BX56" s="385" t="str">
        <f t="shared" si="10"/>
        <v>2010/2011</v>
      </c>
      <c r="BY56" s="954">
        <v>0</v>
      </c>
      <c r="BZ56" s="954">
        <v>0</v>
      </c>
      <c r="CA56" s="954">
        <v>0</v>
      </c>
      <c r="CB56" s="954">
        <v>0</v>
      </c>
      <c r="CC56" s="954">
        <v>0</v>
      </c>
      <c r="CD56" s="954">
        <v>0</v>
      </c>
      <c r="CE56" s="954">
        <v>0</v>
      </c>
      <c r="CF56" s="954">
        <v>0</v>
      </c>
      <c r="CG56" s="954">
        <v>0</v>
      </c>
      <c r="CH56" s="954">
        <v>0</v>
      </c>
      <c r="CI56" s="954">
        <v>0</v>
      </c>
      <c r="CJ56" s="954">
        <v>0</v>
      </c>
      <c r="CK56" s="387" t="e">
        <f t="shared" si="11"/>
        <v>#DIV/0!</v>
      </c>
      <c r="CL56" s="368"/>
      <c r="CM56" s="419" t="str">
        <f t="shared" si="12"/>
        <v>2010/2011</v>
      </c>
      <c r="CN56" s="776">
        <v>21.75</v>
      </c>
      <c r="CO56" s="777">
        <v>1.91</v>
      </c>
      <c r="CP56" s="776">
        <v>41.508000000000003</v>
      </c>
      <c r="CQ56" s="776">
        <v>14.722</v>
      </c>
      <c r="CR56" s="776">
        <v>8.8999999999999996E-2</v>
      </c>
      <c r="CS56" s="776">
        <v>56.319000000000003</v>
      </c>
      <c r="CT56" s="776">
        <v>22.6</v>
      </c>
      <c r="CU56" s="776">
        <v>16</v>
      </c>
      <c r="CV56" s="776">
        <v>38.6</v>
      </c>
      <c r="CW56" s="776">
        <v>3.9830000000000001</v>
      </c>
      <c r="CX56" s="776">
        <v>56.319000000000003</v>
      </c>
      <c r="CY56" s="776">
        <v>13.736000000000001</v>
      </c>
      <c r="CZ56" s="420">
        <f t="shared" si="13"/>
        <v>0.32257003968719916</v>
      </c>
      <c r="DA56" s="368"/>
      <c r="DB56" s="432" t="str">
        <f t="shared" si="14"/>
        <v>2010/2011</v>
      </c>
      <c r="DC56" s="778">
        <v>13.138</v>
      </c>
      <c r="DD56" s="779">
        <v>0.73</v>
      </c>
      <c r="DE56" s="778">
        <v>9.6379999999999999</v>
      </c>
      <c r="DF56" s="778">
        <v>4.7990000000000004</v>
      </c>
      <c r="DG56" s="778">
        <v>7.0000000000000001E-3</v>
      </c>
      <c r="DH56" s="778">
        <v>14.444000000000001</v>
      </c>
      <c r="DI56" s="778">
        <v>4.7</v>
      </c>
      <c r="DJ56" s="778">
        <v>2</v>
      </c>
      <c r="DK56" s="778">
        <v>6.7</v>
      </c>
      <c r="DL56" s="778">
        <v>4.8620000000000001</v>
      </c>
      <c r="DM56" s="778">
        <v>14.444000000000001</v>
      </c>
      <c r="DN56" s="778">
        <v>2.8820000000000001</v>
      </c>
      <c r="DO56" s="435">
        <f t="shared" si="15"/>
        <v>0.24926483307386263</v>
      </c>
      <c r="DP56" s="368"/>
      <c r="DQ56" s="445" t="str">
        <f t="shared" si="16"/>
        <v>2010/2011</v>
      </c>
      <c r="DR56" s="780">
        <v>4.8449999999999998</v>
      </c>
      <c r="DS56" s="767">
        <v>3.55</v>
      </c>
      <c r="DT56" s="780">
        <v>17.2</v>
      </c>
      <c r="DU56" s="780">
        <v>2.3380000000000001</v>
      </c>
      <c r="DV56" s="780">
        <v>1.2999999999999999E-2</v>
      </c>
      <c r="DW56" s="780">
        <v>19.550999999999998</v>
      </c>
      <c r="DX56" s="780">
        <v>5.85</v>
      </c>
      <c r="DY56" s="780">
        <v>0.1</v>
      </c>
      <c r="DZ56" s="780">
        <v>5.95</v>
      </c>
      <c r="EA56" s="780">
        <v>9.4939999999999998</v>
      </c>
      <c r="EB56" s="780">
        <v>19.550999999999998</v>
      </c>
      <c r="EC56" s="780">
        <v>4.1070000000000002</v>
      </c>
      <c r="ED56" s="448">
        <f t="shared" si="17"/>
        <v>0.26592851592851596</v>
      </c>
      <c r="EE56" s="368"/>
      <c r="EF56" s="458" t="str">
        <f t="shared" si="18"/>
        <v>2010/2011</v>
      </c>
      <c r="EG56" s="781">
        <v>28.457000000000001</v>
      </c>
      <c r="EH56" s="782">
        <v>2.84</v>
      </c>
      <c r="EI56" s="781">
        <v>80.804000000000002</v>
      </c>
      <c r="EJ56" s="781">
        <v>16.12</v>
      </c>
      <c r="EK56" s="781">
        <v>0.27200000000000002</v>
      </c>
      <c r="EL56" s="781">
        <v>97.195999999999998</v>
      </c>
      <c r="EM56" s="781">
        <v>78.864000000000004</v>
      </c>
      <c r="EN56" s="781">
        <v>2.9</v>
      </c>
      <c r="EO56" s="781">
        <v>81.763999999999996</v>
      </c>
      <c r="EP56" s="781">
        <v>7.1999999999999995E-2</v>
      </c>
      <c r="EQ56" s="781">
        <v>97.195999999999998</v>
      </c>
      <c r="ER56" s="781">
        <v>15.36</v>
      </c>
      <c r="ES56" s="938">
        <f t="shared" si="19"/>
        <v>0.18769245808690552</v>
      </c>
      <c r="ET56" s="368"/>
      <c r="EU56" s="470" t="str">
        <f t="shared" si="20"/>
        <v>2010/2011</v>
      </c>
      <c r="EV56" s="783">
        <v>6.2839999999999998</v>
      </c>
      <c r="EW56" s="769">
        <v>2.68</v>
      </c>
      <c r="EX56" s="783">
        <v>16.844000000000001</v>
      </c>
      <c r="EY56" s="783">
        <v>2.3580000000000001</v>
      </c>
      <c r="EZ56" s="783">
        <v>4.1000000000000002E-2</v>
      </c>
      <c r="FA56" s="783">
        <v>19.242999999999999</v>
      </c>
      <c r="FB56" s="783">
        <v>8.8000000000000007</v>
      </c>
      <c r="FC56" s="783">
        <v>2.8</v>
      </c>
      <c r="FD56" s="783">
        <v>11.6</v>
      </c>
      <c r="FE56" s="783">
        <v>4.3019999999999996</v>
      </c>
      <c r="FF56" s="783">
        <v>19.242999999999999</v>
      </c>
      <c r="FG56" s="783">
        <v>3.3410000000000002</v>
      </c>
      <c r="FH56" s="473">
        <f t="shared" si="21"/>
        <v>0.21009935857124892</v>
      </c>
      <c r="FI56" s="368"/>
      <c r="FJ56" s="376" t="str">
        <f t="shared" si="22"/>
        <v>2010/2011</v>
      </c>
      <c r="FK56" s="643">
        <v>8</v>
      </c>
      <c r="FL56" s="784">
        <v>2.13</v>
      </c>
      <c r="FM56" s="643">
        <v>17</v>
      </c>
      <c r="FN56" s="643">
        <v>2.5219999999999998</v>
      </c>
      <c r="FO56" s="643">
        <v>3.677</v>
      </c>
      <c r="FP56" s="643">
        <v>23.199000000000002</v>
      </c>
      <c r="FQ56" s="643">
        <v>16.5</v>
      </c>
      <c r="FR56" s="643">
        <v>0.8</v>
      </c>
      <c r="FS56" s="643">
        <v>17.3</v>
      </c>
      <c r="FT56" s="643">
        <v>3.0139999999999998</v>
      </c>
      <c r="FU56" s="643">
        <v>23.199000000000002</v>
      </c>
      <c r="FV56" s="643">
        <v>2.8849999999999998</v>
      </c>
      <c r="FW56" s="378">
        <f t="shared" si="23"/>
        <v>0.14202028157920646</v>
      </c>
      <c r="FY56" s="376" t="str">
        <f t="shared" si="24"/>
        <v>2010/2011</v>
      </c>
      <c r="FZ56" s="377">
        <f t="shared" si="25"/>
        <v>67.586000000000027</v>
      </c>
      <c r="GA56" s="478">
        <f t="shared" si="26"/>
        <v>3.2583819134140208</v>
      </c>
      <c r="GB56" s="643">
        <f t="shared" si="28"/>
        <v>220.22100000000009</v>
      </c>
      <c r="GC56" s="643">
        <f t="shared" si="29"/>
        <v>104.85599999999998</v>
      </c>
      <c r="GD56" s="643">
        <f t="shared" si="30"/>
        <v>120.29899999999996</v>
      </c>
      <c r="GE56" s="643">
        <f t="shared" si="31"/>
        <v>445.37599999999998</v>
      </c>
      <c r="GF56" s="643">
        <f t="shared" si="32"/>
        <v>293.62299999999999</v>
      </c>
      <c r="GG56" s="643">
        <f t="shared" si="33"/>
        <v>32.125000000000021</v>
      </c>
      <c r="GH56" s="643">
        <f t="shared" si="34"/>
        <v>325.74799999999993</v>
      </c>
      <c r="GI56" s="643">
        <f t="shared" si="35"/>
        <v>13.903000000000027</v>
      </c>
      <c r="GJ56" s="643">
        <f t="shared" si="36"/>
        <v>445.37599999999998</v>
      </c>
      <c r="GK56" s="643">
        <f t="shared" si="37"/>
        <v>105.72500000000001</v>
      </c>
      <c r="GL56" s="378">
        <f t="shared" si="27"/>
        <v>0.31127539739320664</v>
      </c>
    </row>
    <row r="57" spans="1:194" s="18" customFormat="1" ht="14.4" x14ac:dyDescent="0.3">
      <c r="A57" s="376" t="s">
        <v>387</v>
      </c>
      <c r="B57" s="643">
        <v>220.97900000000001</v>
      </c>
      <c r="C57" s="652">
        <v>3.16</v>
      </c>
      <c r="D57" s="643">
        <v>697.32</v>
      </c>
      <c r="E57" s="643">
        <v>199.00700000000001</v>
      </c>
      <c r="F57" s="643">
        <v>150.26300000000001</v>
      </c>
      <c r="G57" s="643">
        <v>1046.5899999999999</v>
      </c>
      <c r="H57" s="643">
        <v>541.29600000000005</v>
      </c>
      <c r="I57" s="643">
        <v>148.732</v>
      </c>
      <c r="J57" s="643">
        <v>690.02800000000002</v>
      </c>
      <c r="K57" s="643">
        <v>157.661</v>
      </c>
      <c r="L57" s="643">
        <v>1046.5899999999999</v>
      </c>
      <c r="M57" s="643">
        <v>198.90100000000001</v>
      </c>
      <c r="N57" s="378">
        <f t="shared" si="1"/>
        <v>0.23463911882777763</v>
      </c>
      <c r="O57" s="368"/>
      <c r="P57" s="364" t="str">
        <f t="shared" si="2"/>
        <v>2011/2012</v>
      </c>
      <c r="Q57" s="761">
        <v>18.489000000000001</v>
      </c>
      <c r="R57" s="761">
        <v>2.93</v>
      </c>
      <c r="S57" s="761">
        <v>54.244</v>
      </c>
      <c r="T57" s="761">
        <v>23.486999999999998</v>
      </c>
      <c r="U57" s="761">
        <v>3.0790000000000002</v>
      </c>
      <c r="V57" s="761">
        <v>80.81</v>
      </c>
      <c r="W57" s="761">
        <v>27.678000000000001</v>
      </c>
      <c r="X57" s="761">
        <v>4.3150000000000004</v>
      </c>
      <c r="Y57" s="761">
        <v>31.992999999999999</v>
      </c>
      <c r="Z57" s="761">
        <v>28.606000000000002</v>
      </c>
      <c r="AA57" s="761">
        <v>80.81</v>
      </c>
      <c r="AB57" s="761">
        <v>20.210999999999999</v>
      </c>
      <c r="AC57" s="365">
        <f t="shared" si="3"/>
        <v>0.33352035512137157</v>
      </c>
      <c r="AD57" s="368"/>
      <c r="AE57" s="376" t="str">
        <f t="shared" si="4"/>
        <v>2011/2012</v>
      </c>
      <c r="AF57" s="773">
        <v>13.901999999999999</v>
      </c>
      <c r="AG57" s="773">
        <v>2.15</v>
      </c>
      <c r="AH57" s="773">
        <v>29.905000000000001</v>
      </c>
      <c r="AI57" s="773">
        <v>8.1839999999999993</v>
      </c>
      <c r="AJ57" s="773">
        <v>0.128</v>
      </c>
      <c r="AK57" s="773">
        <v>38.216999999999999</v>
      </c>
      <c r="AL57" s="773">
        <v>3.3050000000000002</v>
      </c>
      <c r="AM57" s="773">
        <v>3.2</v>
      </c>
      <c r="AN57" s="773">
        <v>6.5049999999999999</v>
      </c>
      <c r="AO57" s="773">
        <v>24.661000000000001</v>
      </c>
      <c r="AP57" s="773">
        <v>38.216999999999999</v>
      </c>
      <c r="AQ57" s="773">
        <v>7.0510000000000002</v>
      </c>
      <c r="AR57" s="378">
        <f t="shared" si="5"/>
        <v>0.22624013347879099</v>
      </c>
      <c r="AS57" s="368"/>
      <c r="AT57" s="385" t="str">
        <f t="shared" si="6"/>
        <v>2011/2012</v>
      </c>
      <c r="AU57" s="774">
        <v>8.5530000000000008</v>
      </c>
      <c r="AV57" s="775">
        <v>2.96</v>
      </c>
      <c r="AW57" s="774">
        <v>25.288</v>
      </c>
      <c r="AX57" s="774">
        <v>7.36</v>
      </c>
      <c r="AY57" s="774">
        <v>0.48799999999999999</v>
      </c>
      <c r="AZ57" s="774">
        <v>33.136000000000003</v>
      </c>
      <c r="BA57" s="774">
        <v>5.15</v>
      </c>
      <c r="BB57" s="774">
        <v>4.702</v>
      </c>
      <c r="BC57" s="774">
        <v>9.8520000000000003</v>
      </c>
      <c r="BD57" s="774">
        <v>17.352</v>
      </c>
      <c r="BE57" s="774">
        <v>33.136000000000003</v>
      </c>
      <c r="BF57" s="774">
        <v>5.9320000000000004</v>
      </c>
      <c r="BG57" s="387">
        <f t="shared" si="7"/>
        <v>0.21805616821055729</v>
      </c>
      <c r="BH57" s="368"/>
      <c r="BI57" s="394" t="str">
        <f t="shared" si="8"/>
        <v>2011/2012</v>
      </c>
      <c r="BJ57" s="764">
        <v>25.831</v>
      </c>
      <c r="BK57" s="764">
        <v>5.35</v>
      </c>
      <c r="BL57" s="764">
        <v>138.18199999999999</v>
      </c>
      <c r="BM57" s="764">
        <v>11.94</v>
      </c>
      <c r="BN57" s="764">
        <v>7.3620000000000001</v>
      </c>
      <c r="BO57" s="764">
        <v>157.48400000000001</v>
      </c>
      <c r="BP57" s="764">
        <v>69.733999999999995</v>
      </c>
      <c r="BQ57" s="764">
        <v>57.5</v>
      </c>
      <c r="BR57" s="764">
        <v>127.23399999999999</v>
      </c>
      <c r="BS57" s="764">
        <v>16.728000000000002</v>
      </c>
      <c r="BT57" s="764">
        <v>157.48400000000001</v>
      </c>
      <c r="BU57" s="764">
        <v>13.522</v>
      </c>
      <c r="BV57" s="395">
        <f t="shared" si="9"/>
        <v>9.3927564218335396E-2</v>
      </c>
      <c r="BW57" s="368"/>
      <c r="BX57" s="385" t="str">
        <f t="shared" si="10"/>
        <v>2011/2012</v>
      </c>
      <c r="BY57" s="954">
        <v>0</v>
      </c>
      <c r="BZ57" s="954">
        <v>0</v>
      </c>
      <c r="CA57" s="954">
        <v>0</v>
      </c>
      <c r="CB57" s="954">
        <v>0</v>
      </c>
      <c r="CC57" s="954">
        <v>0</v>
      </c>
      <c r="CD57" s="954">
        <v>0</v>
      </c>
      <c r="CE57" s="954">
        <v>0</v>
      </c>
      <c r="CF57" s="954">
        <v>0</v>
      </c>
      <c r="CG57" s="954">
        <v>0</v>
      </c>
      <c r="CH57" s="954">
        <v>0</v>
      </c>
      <c r="CI57" s="954">
        <v>0</v>
      </c>
      <c r="CJ57" s="954">
        <v>0</v>
      </c>
      <c r="CK57" s="387" t="e">
        <f t="shared" si="11"/>
        <v>#DIV/0!</v>
      </c>
      <c r="CL57" s="368"/>
      <c r="CM57" s="419" t="str">
        <f t="shared" si="12"/>
        <v>2011/2012</v>
      </c>
      <c r="CN57" s="776">
        <v>24.814</v>
      </c>
      <c r="CO57" s="777">
        <v>2.27</v>
      </c>
      <c r="CP57" s="776">
        <v>56.24</v>
      </c>
      <c r="CQ57" s="776">
        <v>13.736000000000001</v>
      </c>
      <c r="CR57" s="776">
        <v>0.55000000000000004</v>
      </c>
      <c r="CS57" s="776">
        <v>70.525999999999996</v>
      </c>
      <c r="CT57" s="776">
        <v>22.5</v>
      </c>
      <c r="CU57" s="776">
        <v>15.5</v>
      </c>
      <c r="CV57" s="776">
        <v>38</v>
      </c>
      <c r="CW57" s="776">
        <v>21.626999999999999</v>
      </c>
      <c r="CX57" s="776">
        <v>70.525999999999996</v>
      </c>
      <c r="CY57" s="776">
        <v>10.898999999999999</v>
      </c>
      <c r="CZ57" s="420">
        <f t="shared" si="13"/>
        <v>0.18278632163281736</v>
      </c>
      <c r="DA57" s="368"/>
      <c r="DB57" s="432" t="str">
        <f t="shared" si="14"/>
        <v>2011/2012</v>
      </c>
      <c r="DC57" s="778">
        <v>13.686</v>
      </c>
      <c r="DD57" s="779">
        <v>1.66</v>
      </c>
      <c r="DE57" s="778">
        <v>22.731999999999999</v>
      </c>
      <c r="DF57" s="778">
        <v>2.8820000000000001</v>
      </c>
      <c r="DG57" s="778">
        <v>6.0000000000000001E-3</v>
      </c>
      <c r="DH57" s="778">
        <v>25.62</v>
      </c>
      <c r="DI57" s="778">
        <v>5</v>
      </c>
      <c r="DJ57" s="778">
        <v>2.6</v>
      </c>
      <c r="DK57" s="778">
        <v>7.6</v>
      </c>
      <c r="DL57" s="778">
        <v>11.843999999999999</v>
      </c>
      <c r="DM57" s="778">
        <v>25.62</v>
      </c>
      <c r="DN57" s="778">
        <v>6.1760000000000002</v>
      </c>
      <c r="DO57" s="435">
        <f t="shared" si="15"/>
        <v>0.3176301172598231</v>
      </c>
      <c r="DP57" s="368"/>
      <c r="DQ57" s="445" t="str">
        <f t="shared" si="16"/>
        <v>2011/2012</v>
      </c>
      <c r="DR57" s="780">
        <v>5.17</v>
      </c>
      <c r="DS57" s="767">
        <v>3</v>
      </c>
      <c r="DT57" s="780">
        <v>15.5</v>
      </c>
      <c r="DU57" s="780">
        <v>4.1070000000000002</v>
      </c>
      <c r="DV57" s="780">
        <v>4.0000000000000001E-3</v>
      </c>
      <c r="DW57" s="780">
        <v>19.611000000000001</v>
      </c>
      <c r="DX57" s="780">
        <v>5.85</v>
      </c>
      <c r="DY57" s="780">
        <v>0.1</v>
      </c>
      <c r="DZ57" s="780">
        <v>5.95</v>
      </c>
      <c r="EA57" s="780">
        <v>12.925000000000001</v>
      </c>
      <c r="EB57" s="780">
        <v>19.611000000000001</v>
      </c>
      <c r="EC57" s="780">
        <v>0.73599999999999999</v>
      </c>
      <c r="ED57" s="448">
        <f t="shared" si="17"/>
        <v>3.8993377483443711E-2</v>
      </c>
      <c r="EE57" s="368"/>
      <c r="EF57" s="458" t="str">
        <f t="shared" si="18"/>
        <v>2011/2012</v>
      </c>
      <c r="EG57" s="781">
        <v>29.068999999999999</v>
      </c>
      <c r="EH57" s="782">
        <v>2.99</v>
      </c>
      <c r="EI57" s="781">
        <v>86.873999999999995</v>
      </c>
      <c r="EJ57" s="781">
        <v>15.36</v>
      </c>
      <c r="EK57" s="781">
        <v>1.4999999999999999E-2</v>
      </c>
      <c r="EL57" s="781">
        <v>102.249</v>
      </c>
      <c r="EM57" s="781">
        <v>78.308000000000007</v>
      </c>
      <c r="EN57" s="781">
        <v>3.1</v>
      </c>
      <c r="EO57" s="781">
        <v>81.408000000000001</v>
      </c>
      <c r="EP57" s="781">
        <v>0.89100000000000001</v>
      </c>
      <c r="EQ57" s="781">
        <v>102.249</v>
      </c>
      <c r="ER57" s="781">
        <v>19.95</v>
      </c>
      <c r="ES57" s="938">
        <f t="shared" si="19"/>
        <v>0.24240877774942585</v>
      </c>
      <c r="ET57" s="368"/>
      <c r="EU57" s="470" t="str">
        <f t="shared" si="20"/>
        <v>2011/2012</v>
      </c>
      <c r="EV57" s="783">
        <v>6.657</v>
      </c>
      <c r="EW57" s="769">
        <v>3.35</v>
      </c>
      <c r="EX57" s="783">
        <v>22.324000000000002</v>
      </c>
      <c r="EY57" s="783">
        <v>3.3410000000000002</v>
      </c>
      <c r="EZ57" s="783">
        <v>8.4000000000000005E-2</v>
      </c>
      <c r="FA57" s="783">
        <v>25.748999999999999</v>
      </c>
      <c r="FB57" s="783">
        <v>8.85</v>
      </c>
      <c r="FC57" s="783">
        <v>6.1</v>
      </c>
      <c r="FD57" s="783">
        <v>14.95</v>
      </c>
      <c r="FE57" s="783">
        <v>5.4359999999999999</v>
      </c>
      <c r="FF57" s="783">
        <v>25.748999999999999</v>
      </c>
      <c r="FG57" s="783">
        <v>5.3630000000000004</v>
      </c>
      <c r="FH57" s="473">
        <f t="shared" si="21"/>
        <v>0.26307269694888652</v>
      </c>
      <c r="FI57" s="368"/>
      <c r="FJ57" s="376" t="str">
        <f t="shared" si="22"/>
        <v>2011/2012</v>
      </c>
      <c r="FK57" s="643">
        <v>7.7</v>
      </c>
      <c r="FL57" s="784">
        <v>2.44</v>
      </c>
      <c r="FM57" s="643">
        <v>18.8</v>
      </c>
      <c r="FN57" s="643">
        <v>2.8849999999999998</v>
      </c>
      <c r="FO57" s="643">
        <v>4.0750000000000002</v>
      </c>
      <c r="FP57" s="643">
        <v>25.76</v>
      </c>
      <c r="FQ57" s="643">
        <v>16.7</v>
      </c>
      <c r="FR57" s="643">
        <v>1.4</v>
      </c>
      <c r="FS57" s="643">
        <v>18.100000000000001</v>
      </c>
      <c r="FT57" s="643">
        <v>3.67</v>
      </c>
      <c r="FU57" s="643">
        <v>25.76</v>
      </c>
      <c r="FV57" s="643">
        <v>3.99</v>
      </c>
      <c r="FW57" s="378">
        <f t="shared" si="23"/>
        <v>0.18327974276527328</v>
      </c>
      <c r="FY57" s="376" t="str">
        <f t="shared" si="24"/>
        <v>2011/2012</v>
      </c>
      <c r="FZ57" s="377">
        <f t="shared" si="25"/>
        <v>67.108000000000033</v>
      </c>
      <c r="GA57" s="478">
        <f t="shared" si="26"/>
        <v>3.3860493532812761</v>
      </c>
      <c r="GB57" s="643">
        <f t="shared" si="28"/>
        <v>227.23099999999999</v>
      </c>
      <c r="GC57" s="643">
        <f t="shared" si="29"/>
        <v>105.72500000000001</v>
      </c>
      <c r="GD57" s="643">
        <f t="shared" si="30"/>
        <v>134.47200000000004</v>
      </c>
      <c r="GE57" s="643">
        <f t="shared" si="31"/>
        <v>467.428</v>
      </c>
      <c r="GF57" s="643">
        <f t="shared" si="32"/>
        <v>298.22100000000006</v>
      </c>
      <c r="GG57" s="643">
        <f t="shared" si="33"/>
        <v>50.215000000000011</v>
      </c>
      <c r="GH57" s="643">
        <f t="shared" si="34"/>
        <v>348.43599999999992</v>
      </c>
      <c r="GI57" s="643">
        <f t="shared" si="35"/>
        <v>13.920999999999994</v>
      </c>
      <c r="GJ57" s="643">
        <f t="shared" si="36"/>
        <v>467.428</v>
      </c>
      <c r="GK57" s="643">
        <f t="shared" si="37"/>
        <v>105.07100000000005</v>
      </c>
      <c r="GL57" s="378">
        <f t="shared" si="27"/>
        <v>0.28996542084187715</v>
      </c>
    </row>
    <row r="58" spans="1:194" s="18" customFormat="1" ht="14.4" x14ac:dyDescent="0.3">
      <c r="A58" s="376" t="s">
        <v>388</v>
      </c>
      <c r="B58" s="643">
        <v>215.89699999999999</v>
      </c>
      <c r="C58" s="652">
        <v>3.05</v>
      </c>
      <c r="D58" s="643">
        <v>658.6</v>
      </c>
      <c r="E58" s="643">
        <v>198.90100000000001</v>
      </c>
      <c r="F58" s="643">
        <v>145.33699999999999</v>
      </c>
      <c r="G58" s="643">
        <v>1002.838</v>
      </c>
      <c r="H58" s="643">
        <v>549.00300000000004</v>
      </c>
      <c r="I58" s="643">
        <v>138.167</v>
      </c>
      <c r="J58" s="643">
        <v>687.17</v>
      </c>
      <c r="K58" s="643">
        <v>138.06299999999999</v>
      </c>
      <c r="L58" s="643">
        <v>1002.838</v>
      </c>
      <c r="M58" s="952">
        <v>177.60499999999999</v>
      </c>
      <c r="N58" s="378">
        <f t="shared" si="1"/>
        <v>0.21521800509674238</v>
      </c>
      <c r="O58" s="368"/>
      <c r="P58" s="364" t="str">
        <f t="shared" si="2"/>
        <v>2012/2013</v>
      </c>
      <c r="Q58" s="761">
        <v>19.731999999999999</v>
      </c>
      <c r="R58" s="761">
        <v>3.11</v>
      </c>
      <c r="S58" s="761">
        <v>61.298000000000002</v>
      </c>
      <c r="T58" s="761">
        <v>20.210999999999999</v>
      </c>
      <c r="U58" s="761">
        <v>3.383</v>
      </c>
      <c r="V58" s="761">
        <v>84.891999999999996</v>
      </c>
      <c r="W58" s="761">
        <v>27.867000000000001</v>
      </c>
      <c r="X58" s="761">
        <v>9.9429999999999996</v>
      </c>
      <c r="Y58" s="761">
        <v>37.81</v>
      </c>
      <c r="Z58" s="761">
        <v>27.544</v>
      </c>
      <c r="AA58" s="761">
        <v>84.891999999999996</v>
      </c>
      <c r="AB58" s="761">
        <v>19.538</v>
      </c>
      <c r="AC58" s="365">
        <f t="shared" si="3"/>
        <v>0.29895645255072378</v>
      </c>
      <c r="AD58" s="368"/>
      <c r="AE58" s="376" t="str">
        <f t="shared" si="4"/>
        <v>2012/2013</v>
      </c>
      <c r="AF58" s="773">
        <v>12.978999999999999</v>
      </c>
      <c r="AG58" s="773">
        <v>1.76</v>
      </c>
      <c r="AH58" s="773">
        <v>22.856000000000002</v>
      </c>
      <c r="AI58" s="773">
        <v>7.0510000000000002</v>
      </c>
      <c r="AJ58" s="773">
        <v>0.14299999999999999</v>
      </c>
      <c r="AK58" s="773">
        <v>30.05</v>
      </c>
      <c r="AL58" s="773">
        <v>3.34</v>
      </c>
      <c r="AM58" s="773">
        <v>3.4</v>
      </c>
      <c r="AN58" s="773">
        <v>6.74</v>
      </c>
      <c r="AO58" s="773">
        <v>18.646999999999998</v>
      </c>
      <c r="AP58" s="773">
        <v>30.05</v>
      </c>
      <c r="AQ58" s="773">
        <v>4.6630000000000003</v>
      </c>
      <c r="AR58" s="378">
        <f t="shared" si="5"/>
        <v>0.18367668491747746</v>
      </c>
      <c r="AS58" s="368"/>
      <c r="AT58" s="385" t="str">
        <f t="shared" si="6"/>
        <v>2012/2013</v>
      </c>
      <c r="AU58" s="774">
        <v>9.4969999999999999</v>
      </c>
      <c r="AV58" s="775">
        <v>2.87</v>
      </c>
      <c r="AW58" s="774">
        <v>27.204999999999998</v>
      </c>
      <c r="AX58" s="774">
        <v>5.9320000000000004</v>
      </c>
      <c r="AY58" s="774">
        <v>0.48299999999999998</v>
      </c>
      <c r="AZ58" s="774">
        <v>33.619999999999997</v>
      </c>
      <c r="BA58" s="774">
        <v>5.2409999999999997</v>
      </c>
      <c r="BB58" s="774">
        <v>4.3140000000000001</v>
      </c>
      <c r="BC58" s="774">
        <v>9.5549999999999997</v>
      </c>
      <c r="BD58" s="774">
        <v>18.952999999999999</v>
      </c>
      <c r="BE58" s="774">
        <v>33.619999999999997</v>
      </c>
      <c r="BF58" s="774">
        <v>5.1120000000000001</v>
      </c>
      <c r="BG58" s="387">
        <f t="shared" si="7"/>
        <v>0.1793180861512558</v>
      </c>
      <c r="BH58" s="368"/>
      <c r="BI58" s="394" t="str">
        <f t="shared" si="8"/>
        <v>2012/2013</v>
      </c>
      <c r="BJ58" s="764">
        <v>25.966999999999999</v>
      </c>
      <c r="BK58" s="764">
        <v>5.16</v>
      </c>
      <c r="BL58" s="764">
        <v>133.94900000000001</v>
      </c>
      <c r="BM58" s="764">
        <v>13.522</v>
      </c>
      <c r="BN58" s="764">
        <v>5.2759999999999998</v>
      </c>
      <c r="BO58" s="764">
        <v>152.74700000000001</v>
      </c>
      <c r="BP58" s="764">
        <v>68.25</v>
      </c>
      <c r="BQ58" s="764">
        <v>51</v>
      </c>
      <c r="BR58" s="764">
        <v>119.25</v>
      </c>
      <c r="BS58" s="764">
        <v>22.786000000000001</v>
      </c>
      <c r="BT58" s="764">
        <v>152.74700000000001</v>
      </c>
      <c r="BU58" s="764">
        <v>10.711</v>
      </c>
      <c r="BV58" s="395">
        <f t="shared" si="9"/>
        <v>7.5410459320172346E-2</v>
      </c>
      <c r="BW58" s="368"/>
      <c r="BX58" s="385" t="str">
        <f t="shared" si="10"/>
        <v>2012/2013</v>
      </c>
      <c r="BY58" s="954">
        <v>0</v>
      </c>
      <c r="BZ58" s="954">
        <v>0</v>
      </c>
      <c r="CA58" s="954">
        <v>0</v>
      </c>
      <c r="CB58" s="954">
        <v>0</v>
      </c>
      <c r="CC58" s="954">
        <v>0</v>
      </c>
      <c r="CD58" s="954">
        <v>0</v>
      </c>
      <c r="CE58" s="954">
        <v>0</v>
      </c>
      <c r="CF58" s="954">
        <v>0</v>
      </c>
      <c r="CG58" s="954">
        <v>0</v>
      </c>
      <c r="CH58" s="954">
        <v>0</v>
      </c>
      <c r="CI58" s="954">
        <v>0</v>
      </c>
      <c r="CJ58" s="954">
        <v>0</v>
      </c>
      <c r="CK58" s="387" t="e">
        <f t="shared" si="11"/>
        <v>#DIV/0!</v>
      </c>
      <c r="CL58" s="368"/>
      <c r="CM58" s="419" t="str">
        <f t="shared" si="12"/>
        <v>2012/2013</v>
      </c>
      <c r="CN58" s="776">
        <v>21.295999999999999</v>
      </c>
      <c r="CO58" s="777">
        <v>1.77</v>
      </c>
      <c r="CP58" s="776">
        <v>37.72</v>
      </c>
      <c r="CQ58" s="776">
        <v>10.898999999999999</v>
      </c>
      <c r="CR58" s="776">
        <v>1.1719999999999999</v>
      </c>
      <c r="CS58" s="776">
        <v>49.790999999999997</v>
      </c>
      <c r="CT58" s="776">
        <v>21.65</v>
      </c>
      <c r="CU58" s="776">
        <v>11.9</v>
      </c>
      <c r="CV58" s="776">
        <v>33.549999999999997</v>
      </c>
      <c r="CW58" s="776">
        <v>11.308</v>
      </c>
      <c r="CX58" s="776">
        <v>49.790999999999997</v>
      </c>
      <c r="CY58" s="776">
        <v>4.9329999999999998</v>
      </c>
      <c r="CZ58" s="420">
        <f t="shared" si="13"/>
        <v>0.10996923625663205</v>
      </c>
      <c r="DA58" s="368"/>
      <c r="DB58" s="432" t="str">
        <f t="shared" si="14"/>
        <v>2012/2013</v>
      </c>
      <c r="DC58" s="778">
        <v>12.4</v>
      </c>
      <c r="DD58" s="779">
        <v>0.79</v>
      </c>
      <c r="DE58" s="778">
        <v>9.8409999999999993</v>
      </c>
      <c r="DF58" s="778">
        <v>6.1760000000000002</v>
      </c>
      <c r="DG58" s="778">
        <v>6.0000000000000001E-3</v>
      </c>
      <c r="DH58" s="778">
        <v>16.023</v>
      </c>
      <c r="DI58" s="778">
        <v>4.8</v>
      </c>
      <c r="DJ58" s="778">
        <v>2</v>
      </c>
      <c r="DK58" s="778">
        <v>6.8</v>
      </c>
      <c r="DL58" s="778">
        <v>6.2880000000000003</v>
      </c>
      <c r="DM58" s="778">
        <v>16.023</v>
      </c>
      <c r="DN58" s="778">
        <v>2.9350000000000001</v>
      </c>
      <c r="DO58" s="435">
        <f t="shared" si="15"/>
        <v>0.22425122249388751</v>
      </c>
      <c r="DP58" s="368"/>
      <c r="DQ58" s="445" t="str">
        <f t="shared" si="16"/>
        <v>2012/2013</v>
      </c>
      <c r="DR58" s="780">
        <v>3.6</v>
      </c>
      <c r="DS58" s="767">
        <v>2.58</v>
      </c>
      <c r="DT58" s="780">
        <v>9.3000000000000007</v>
      </c>
      <c r="DU58" s="780">
        <v>0.73599999999999999</v>
      </c>
      <c r="DV58" s="780">
        <v>2E-3</v>
      </c>
      <c r="DW58" s="780">
        <v>10.038</v>
      </c>
      <c r="DX58" s="780">
        <v>5.9</v>
      </c>
      <c r="DY58" s="780">
        <v>0.3</v>
      </c>
      <c r="DZ58" s="780">
        <v>6.2</v>
      </c>
      <c r="EA58" s="780">
        <v>3.55</v>
      </c>
      <c r="EB58" s="780">
        <v>10.038</v>
      </c>
      <c r="EC58" s="780">
        <v>0.28799999999999998</v>
      </c>
      <c r="ED58" s="448">
        <f t="shared" si="17"/>
        <v>2.9538461538461538E-2</v>
      </c>
      <c r="EE58" s="368"/>
      <c r="EF58" s="458" t="str">
        <f t="shared" si="18"/>
        <v>2012/2013</v>
      </c>
      <c r="EG58" s="781">
        <v>29.864999999999998</v>
      </c>
      <c r="EH58" s="782">
        <v>3.18</v>
      </c>
      <c r="EI58" s="781">
        <v>94.882000000000005</v>
      </c>
      <c r="EJ58" s="781">
        <v>19.95</v>
      </c>
      <c r="EK58" s="781">
        <v>1.6E-2</v>
      </c>
      <c r="EL58" s="781">
        <v>114.848</v>
      </c>
      <c r="EM58" s="781">
        <v>80.424000000000007</v>
      </c>
      <c r="EN58" s="781">
        <v>3.4</v>
      </c>
      <c r="EO58" s="781">
        <v>83.823999999999998</v>
      </c>
      <c r="EP58" s="781">
        <v>6.8239999999999998</v>
      </c>
      <c r="EQ58" s="781">
        <v>114.848</v>
      </c>
      <c r="ER58" s="781">
        <v>24.2</v>
      </c>
      <c r="ES58" s="938">
        <f t="shared" si="19"/>
        <v>0.26696672844409142</v>
      </c>
      <c r="ET58" s="368"/>
      <c r="EU58" s="470" t="str">
        <f t="shared" si="20"/>
        <v>2012/2013</v>
      </c>
      <c r="EV58" s="783">
        <v>5.63</v>
      </c>
      <c r="EW58" s="769">
        <v>2.8</v>
      </c>
      <c r="EX58" s="783">
        <v>15.760999999999999</v>
      </c>
      <c r="EY58" s="783">
        <v>5.3630000000000004</v>
      </c>
      <c r="EZ58" s="783">
        <v>4.4999999999999998E-2</v>
      </c>
      <c r="FA58" s="783">
        <v>21.169</v>
      </c>
      <c r="FB58" s="783">
        <v>8.3000000000000007</v>
      </c>
      <c r="FC58" s="783">
        <v>3.1</v>
      </c>
      <c r="FD58" s="783">
        <v>11.4</v>
      </c>
      <c r="FE58" s="783">
        <v>7.19</v>
      </c>
      <c r="FF58" s="783">
        <v>21.169</v>
      </c>
      <c r="FG58" s="783">
        <v>2.5790000000000002</v>
      </c>
      <c r="FH58" s="473">
        <f t="shared" si="21"/>
        <v>0.13873050026896183</v>
      </c>
      <c r="FI58" s="368"/>
      <c r="FJ58" s="376" t="str">
        <f t="shared" si="22"/>
        <v>2012/2013</v>
      </c>
      <c r="FK58" s="643">
        <v>7.8</v>
      </c>
      <c r="FL58" s="784">
        <v>2.0499999999999998</v>
      </c>
      <c r="FM58" s="643">
        <v>16</v>
      </c>
      <c r="FN58" s="643">
        <v>3.99</v>
      </c>
      <c r="FO58" s="643">
        <v>3.6219999999999999</v>
      </c>
      <c r="FP58" s="643">
        <v>23.611999999999998</v>
      </c>
      <c r="FQ58" s="643">
        <v>16.8</v>
      </c>
      <c r="FR58" s="643">
        <v>0.85</v>
      </c>
      <c r="FS58" s="643">
        <v>17.649999999999999</v>
      </c>
      <c r="FT58" s="643">
        <v>3.4390000000000001</v>
      </c>
      <c r="FU58" s="643">
        <v>23.611999999999998</v>
      </c>
      <c r="FV58" s="643">
        <v>2.5230000000000001</v>
      </c>
      <c r="FW58" s="378">
        <f t="shared" si="23"/>
        <v>0.11963582910522075</v>
      </c>
      <c r="FY58" s="376" t="str">
        <f t="shared" si="24"/>
        <v>2012/2013</v>
      </c>
      <c r="FZ58" s="377">
        <f t="shared" si="25"/>
        <v>67.131</v>
      </c>
      <c r="GA58" s="478">
        <f t="shared" si="26"/>
        <v>3.422978951602091</v>
      </c>
      <c r="GB58" s="643">
        <f t="shared" si="28"/>
        <v>229.78799999999998</v>
      </c>
      <c r="GC58" s="643">
        <f t="shared" si="29"/>
        <v>105.07100000000005</v>
      </c>
      <c r="GD58" s="643">
        <f t="shared" si="30"/>
        <v>131.18899999999996</v>
      </c>
      <c r="GE58" s="643">
        <f t="shared" si="31"/>
        <v>466.048</v>
      </c>
      <c r="GF58" s="643">
        <f t="shared" si="32"/>
        <v>306.43100000000004</v>
      </c>
      <c r="GG58" s="643">
        <f t="shared" si="33"/>
        <v>47.959999999999994</v>
      </c>
      <c r="GH58" s="643">
        <f t="shared" si="34"/>
        <v>354.39099999999996</v>
      </c>
      <c r="GI58" s="643">
        <f t="shared" si="35"/>
        <v>11.533999999999974</v>
      </c>
      <c r="GJ58" s="643">
        <f t="shared" si="36"/>
        <v>466.048</v>
      </c>
      <c r="GK58" s="643">
        <f t="shared" si="37"/>
        <v>100.12299999999996</v>
      </c>
      <c r="GL58" s="378">
        <f t="shared" si="27"/>
        <v>0.27361617817858847</v>
      </c>
    </row>
    <row r="59" spans="1:194" s="18" customFormat="1" ht="14.4" x14ac:dyDescent="0.3">
      <c r="A59" s="376" t="s">
        <v>430</v>
      </c>
      <c r="B59" s="406">
        <v>219.655</v>
      </c>
      <c r="C59" s="406">
        <v>3.26</v>
      </c>
      <c r="D59" s="406">
        <v>715.08</v>
      </c>
      <c r="E59" s="406">
        <v>177.60499999999999</v>
      </c>
      <c r="F59" s="406">
        <v>158.63900000000001</v>
      </c>
      <c r="G59" s="406">
        <v>1051.3240000000001</v>
      </c>
      <c r="H59" s="406">
        <v>564.08699999999999</v>
      </c>
      <c r="I59" s="406">
        <v>126.67400000000001</v>
      </c>
      <c r="J59" s="406">
        <v>690.76099999999997</v>
      </c>
      <c r="K59" s="406">
        <v>165.87</v>
      </c>
      <c r="L59" s="406">
        <v>1051.3240000000001</v>
      </c>
      <c r="M59" s="951">
        <v>194.69300000000001</v>
      </c>
      <c r="N59" s="378">
        <f t="shared" si="1"/>
        <v>0.22727755591380655</v>
      </c>
      <c r="O59" s="371"/>
      <c r="P59" s="552" t="str">
        <f t="shared" si="2"/>
        <v>2013/2014</v>
      </c>
      <c r="Q59" s="402">
        <v>18.344999999999999</v>
      </c>
      <c r="R59" s="402">
        <v>3.17</v>
      </c>
      <c r="S59" s="402">
        <v>58.104999999999997</v>
      </c>
      <c r="T59" s="402">
        <v>19.538</v>
      </c>
      <c r="U59" s="402">
        <v>4.694</v>
      </c>
      <c r="V59" s="402">
        <v>82.337000000000003</v>
      </c>
      <c r="W59" s="402">
        <v>28.091000000000001</v>
      </c>
      <c r="X59" s="402">
        <v>6.17</v>
      </c>
      <c r="Y59" s="402">
        <v>34.261000000000003</v>
      </c>
      <c r="Z59" s="402">
        <v>32.011000000000003</v>
      </c>
      <c r="AA59" s="402">
        <v>82.337000000000003</v>
      </c>
      <c r="AB59" s="402">
        <v>16.065000000000001</v>
      </c>
      <c r="AC59" s="365">
        <f t="shared" si="3"/>
        <v>0.24241006760019315</v>
      </c>
      <c r="AD59" s="371"/>
      <c r="AE59" s="376" t="str">
        <f t="shared" si="4"/>
        <v>2013/2014</v>
      </c>
      <c r="AF59" s="406">
        <v>12.613</v>
      </c>
      <c r="AG59" s="406">
        <v>2.0099999999999998</v>
      </c>
      <c r="AH59" s="406">
        <v>25.303000000000001</v>
      </c>
      <c r="AI59" s="406">
        <v>4.6630000000000003</v>
      </c>
      <c r="AJ59" s="406">
        <v>0.157</v>
      </c>
      <c r="AK59" s="406">
        <v>30.123000000000001</v>
      </c>
      <c r="AL59" s="406">
        <v>3.35</v>
      </c>
      <c r="AM59" s="406">
        <v>3.6</v>
      </c>
      <c r="AN59" s="406">
        <v>6.95</v>
      </c>
      <c r="AO59" s="406">
        <v>18.614999999999998</v>
      </c>
      <c r="AP59" s="406">
        <v>30.123000000000001</v>
      </c>
      <c r="AQ59" s="406">
        <v>4.5579999999999998</v>
      </c>
      <c r="AR59" s="378">
        <f t="shared" si="5"/>
        <v>0.17829063172305887</v>
      </c>
      <c r="AS59" s="371"/>
      <c r="AT59" s="385" t="str">
        <f t="shared" si="6"/>
        <v>2013/2014</v>
      </c>
      <c r="AU59" s="607">
        <v>10.442</v>
      </c>
      <c r="AV59" s="608">
        <v>3.59</v>
      </c>
      <c r="AW59" s="607">
        <v>37.53</v>
      </c>
      <c r="AX59" s="607">
        <v>5.1120000000000001</v>
      </c>
      <c r="AY59" s="607">
        <v>0.44600000000000001</v>
      </c>
      <c r="AZ59" s="607">
        <v>43.088000000000001</v>
      </c>
      <c r="BA59" s="607">
        <v>5.2080000000000002</v>
      </c>
      <c r="BB59" s="607">
        <v>4.2140000000000004</v>
      </c>
      <c r="BC59" s="607">
        <v>9.4220000000000006</v>
      </c>
      <c r="BD59" s="607">
        <v>23.268000000000001</v>
      </c>
      <c r="BE59" s="607">
        <v>43.088000000000001</v>
      </c>
      <c r="BF59" s="607">
        <v>10.398</v>
      </c>
      <c r="BG59" s="387">
        <f t="shared" si="7"/>
        <v>0.31807892321810954</v>
      </c>
      <c r="BH59" s="371"/>
      <c r="BI59" s="394" t="str">
        <f t="shared" si="8"/>
        <v>2013/2014</v>
      </c>
      <c r="BJ59" s="657">
        <v>25.884</v>
      </c>
      <c r="BK59" s="657">
        <v>5.59</v>
      </c>
      <c r="BL59" s="657">
        <v>144.583</v>
      </c>
      <c r="BM59" s="657">
        <v>10.711</v>
      </c>
      <c r="BN59" s="657">
        <v>3.976</v>
      </c>
      <c r="BO59" s="657">
        <v>159.27000000000001</v>
      </c>
      <c r="BP59" s="657">
        <v>68.3</v>
      </c>
      <c r="BQ59" s="657">
        <v>49</v>
      </c>
      <c r="BR59" s="657">
        <v>117.3</v>
      </c>
      <c r="BS59" s="657">
        <v>32.031999999999996</v>
      </c>
      <c r="BT59" s="657">
        <v>159.27000000000001</v>
      </c>
      <c r="BU59" s="657">
        <v>9.9380000000000006</v>
      </c>
      <c r="BV59" s="395">
        <f t="shared" si="9"/>
        <v>6.6549701336619083E-2</v>
      </c>
      <c r="BW59" s="371"/>
      <c r="BX59" s="385" t="str">
        <f t="shared" si="10"/>
        <v>2013/2014</v>
      </c>
      <c r="BY59" s="955">
        <v>0</v>
      </c>
      <c r="BZ59" s="955">
        <v>0</v>
      </c>
      <c r="CA59" s="955">
        <v>0</v>
      </c>
      <c r="CB59" s="955">
        <v>0</v>
      </c>
      <c r="CC59" s="955">
        <v>0</v>
      </c>
      <c r="CD59" s="955">
        <v>0</v>
      </c>
      <c r="CE59" s="955">
        <v>0</v>
      </c>
      <c r="CF59" s="955">
        <v>0</v>
      </c>
      <c r="CG59" s="955">
        <v>0</v>
      </c>
      <c r="CH59" s="955">
        <v>0</v>
      </c>
      <c r="CI59" s="958">
        <v>0</v>
      </c>
      <c r="CJ59" s="955">
        <v>0</v>
      </c>
      <c r="CK59" s="387" t="e">
        <f t="shared" si="11"/>
        <v>#DIV/0!</v>
      </c>
      <c r="CL59" s="371"/>
      <c r="CM59" s="419" t="str">
        <f t="shared" si="12"/>
        <v>2013/2014</v>
      </c>
      <c r="CN59" s="610">
        <v>23.399000000000001</v>
      </c>
      <c r="CO59" s="611">
        <v>2.23</v>
      </c>
      <c r="CP59" s="610">
        <v>52.091000000000001</v>
      </c>
      <c r="CQ59" s="610">
        <v>4.9329999999999998</v>
      </c>
      <c r="CR59" s="610">
        <v>0.86199999999999999</v>
      </c>
      <c r="CS59" s="610">
        <v>57.886000000000003</v>
      </c>
      <c r="CT59" s="610">
        <v>21.6</v>
      </c>
      <c r="CU59" s="610">
        <v>12.5</v>
      </c>
      <c r="CV59" s="610">
        <v>34.1</v>
      </c>
      <c r="CW59" s="610">
        <v>18.609000000000002</v>
      </c>
      <c r="CX59" s="610">
        <v>57.886000000000003</v>
      </c>
      <c r="CY59" s="610">
        <v>5.1769999999999996</v>
      </c>
      <c r="CZ59" s="420">
        <f t="shared" si="13"/>
        <v>9.8218520556261721E-2</v>
      </c>
      <c r="DA59" s="371"/>
      <c r="DB59" s="432" t="str">
        <f t="shared" si="14"/>
        <v>2013/2014</v>
      </c>
      <c r="DC59" s="613">
        <v>12.954000000000001</v>
      </c>
      <c r="DD59" s="614">
        <v>1.08</v>
      </c>
      <c r="DE59" s="613">
        <v>13.941000000000001</v>
      </c>
      <c r="DF59" s="613">
        <v>2.9350000000000001</v>
      </c>
      <c r="DG59" s="613">
        <v>1.2E-2</v>
      </c>
      <c r="DH59" s="613">
        <v>16.888000000000002</v>
      </c>
      <c r="DI59" s="613">
        <v>4.8</v>
      </c>
      <c r="DJ59" s="613">
        <v>2</v>
      </c>
      <c r="DK59" s="613">
        <v>6.8</v>
      </c>
      <c r="DL59" s="613">
        <v>8.1</v>
      </c>
      <c r="DM59" s="613">
        <v>16.888000000000002</v>
      </c>
      <c r="DN59" s="613">
        <v>1.988</v>
      </c>
      <c r="DO59" s="435">
        <f t="shared" si="15"/>
        <v>0.13342281879194631</v>
      </c>
      <c r="DP59" s="368"/>
      <c r="DQ59" s="445" t="str">
        <f t="shared" si="16"/>
        <v>2013/2014</v>
      </c>
      <c r="DR59" s="450">
        <v>3.5</v>
      </c>
      <c r="DS59" s="450">
        <v>3</v>
      </c>
      <c r="DT59" s="450">
        <v>10.5</v>
      </c>
      <c r="DU59" s="450">
        <v>0.28799999999999998</v>
      </c>
      <c r="DV59" s="450">
        <v>2E-3</v>
      </c>
      <c r="DW59" s="450">
        <v>10.79</v>
      </c>
      <c r="DX59" s="450">
        <v>5.95</v>
      </c>
      <c r="DY59" s="450">
        <v>0.1</v>
      </c>
      <c r="DZ59" s="450">
        <v>6.05</v>
      </c>
      <c r="EA59" s="450">
        <v>2.25</v>
      </c>
      <c r="EB59" s="450">
        <v>10.79</v>
      </c>
      <c r="EC59" s="450">
        <v>2.4900000000000002</v>
      </c>
      <c r="ED59" s="448">
        <f t="shared" si="17"/>
        <v>0.3</v>
      </c>
      <c r="EE59" s="368"/>
      <c r="EF59" s="458" t="str">
        <f t="shared" si="18"/>
        <v>2013/2014</v>
      </c>
      <c r="EG59" s="617">
        <v>30.003</v>
      </c>
      <c r="EH59" s="618">
        <v>3.12</v>
      </c>
      <c r="EI59" s="617">
        <v>93.506</v>
      </c>
      <c r="EJ59" s="617">
        <v>24.2</v>
      </c>
      <c r="EK59" s="617">
        <v>2.5000000000000001E-2</v>
      </c>
      <c r="EL59" s="617">
        <v>117.73099999999999</v>
      </c>
      <c r="EM59" s="617">
        <v>89.048000000000002</v>
      </c>
      <c r="EN59" s="617">
        <v>4.8</v>
      </c>
      <c r="EO59" s="617">
        <v>93.847999999999999</v>
      </c>
      <c r="EP59" s="617">
        <v>6.0529999999999999</v>
      </c>
      <c r="EQ59" s="617">
        <v>117.73099999999999</v>
      </c>
      <c r="ER59" s="617">
        <v>17.829999999999998</v>
      </c>
      <c r="ES59" s="938">
        <f t="shared" si="19"/>
        <v>0.17847669192500573</v>
      </c>
      <c r="ET59" s="368"/>
      <c r="EU59" s="470" t="str">
        <f t="shared" si="20"/>
        <v>2013/2014</v>
      </c>
      <c r="EV59" s="475">
        <v>6.5659999999999998</v>
      </c>
      <c r="EW59" s="475">
        <v>3.39</v>
      </c>
      <c r="EX59" s="475">
        <v>22.277999999999999</v>
      </c>
      <c r="EY59" s="475">
        <v>2.5790000000000002</v>
      </c>
      <c r="EZ59" s="475">
        <v>6.8000000000000005E-2</v>
      </c>
      <c r="FA59" s="475">
        <v>24.925000000000001</v>
      </c>
      <c r="FB59" s="475">
        <v>8.1</v>
      </c>
      <c r="FC59" s="475">
        <v>3.4</v>
      </c>
      <c r="FD59" s="475">
        <v>11.5</v>
      </c>
      <c r="FE59" s="475">
        <v>9.7550000000000008</v>
      </c>
      <c r="FF59" s="475">
        <v>24.925000000000001</v>
      </c>
      <c r="FG59" s="475">
        <v>3.67</v>
      </c>
      <c r="FH59" s="473">
        <f t="shared" si="21"/>
        <v>0.17266525523406254</v>
      </c>
      <c r="FI59" s="368"/>
      <c r="FJ59" s="376" t="str">
        <f t="shared" si="22"/>
        <v>2013/2014</v>
      </c>
      <c r="FK59" s="621">
        <v>7.7</v>
      </c>
      <c r="FL59" s="622">
        <v>2.44</v>
      </c>
      <c r="FM59" s="621">
        <v>18.75</v>
      </c>
      <c r="FN59" s="621">
        <v>2.5230000000000001</v>
      </c>
      <c r="FO59" s="621">
        <v>4.03</v>
      </c>
      <c r="FP59" s="621">
        <v>25.303000000000001</v>
      </c>
      <c r="FQ59" s="621">
        <v>16.8</v>
      </c>
      <c r="FR59" s="621">
        <v>0.95</v>
      </c>
      <c r="FS59" s="621">
        <v>17.75</v>
      </c>
      <c r="FT59" s="621">
        <v>4.4409999999999998</v>
      </c>
      <c r="FU59" s="621">
        <v>25.303000000000001</v>
      </c>
      <c r="FV59" s="621">
        <v>3.1120000000000001</v>
      </c>
      <c r="FW59" s="378">
        <f t="shared" si="23"/>
        <v>0.14023703303140914</v>
      </c>
      <c r="FY59" s="376" t="str">
        <f t="shared" si="24"/>
        <v>2013/2014</v>
      </c>
      <c r="FZ59" s="377">
        <f t="shared" ref="FZ59" si="38">B59-Q59-AF59-AU59-BJ59-BY59-CN59-DC59-DR59-EG59-EV59-FK59</f>
        <v>68.248999999999967</v>
      </c>
      <c r="GA59" s="478">
        <f t="shared" ref="GA59" si="39">GB59/FZ59</f>
        <v>3.494454131196064</v>
      </c>
      <c r="GB59" s="643">
        <f t="shared" ref="GB59" si="40">D59-S59-AH59-AW59-BL59-CA59-CP59-DE59-DT59-EI59-EX59-FM59</f>
        <v>238.49300000000005</v>
      </c>
      <c r="GC59" s="643">
        <f t="shared" ref="GC59" si="41">E59-T59-AI59-AX59-BM59-CB59-CQ59-DF59-DU59-EJ59-EY59-FN59</f>
        <v>100.12299999999996</v>
      </c>
      <c r="GD59" s="643">
        <f t="shared" ref="GD59" si="42">F59-U59-AJ59-AY59-BN59-CC59-CR59-DG59-DV59-EK59-EZ59-FO59</f>
        <v>144.36699999999999</v>
      </c>
      <c r="GE59" s="643">
        <f t="shared" ref="GE59" si="43">G59-V59-AK59-AZ59-BO59-CD59-CS59-DH59-DW59-EL59-FA59-FP59</f>
        <v>482.98300000000012</v>
      </c>
      <c r="GF59" s="643">
        <f t="shared" ref="GF59" si="44">H59-W59-AL59-BA59-BP59-CE59-CT59-DI59-DX59-EM59-FB59-FQ59</f>
        <v>312.83999999999992</v>
      </c>
      <c r="GG59" s="643">
        <f t="shared" ref="GG59" si="45">I59-X59-AM59-BB59-BQ59-CF59-CU59-DJ59-DY59-EN59-FC59-FR59</f>
        <v>39.940000000000012</v>
      </c>
      <c r="GH59" s="643">
        <f t="shared" ref="GH59" si="46">J59-Y59-AN59-BC59-BR59-CG59-CV59-DK59-DZ59-EO59-FD59-FS59</f>
        <v>352.77999999999992</v>
      </c>
      <c r="GI59" s="643">
        <f t="shared" ref="GI59" si="47">K59-Z59-AO59-BD59-BS59-CH59-CW59-DL59-EA59-EP59-FE59-FT59</f>
        <v>10.736000000000011</v>
      </c>
      <c r="GJ59" s="643">
        <f t="shared" ref="GJ59" si="48">L59-AA59-AP59-BE59-BT59-CI59-CX59-DM59-EB59-EQ59-FF59-FU59</f>
        <v>482.98300000000012</v>
      </c>
      <c r="GK59" s="643">
        <f t="shared" ref="GK59" si="49">M59-AB59-AQ59-BF59-BU59-CJ59-CY59-DN59-EC59-ER59-FG59-FV59</f>
        <v>119.46700000000004</v>
      </c>
      <c r="GL59" s="378">
        <f t="shared" si="27"/>
        <v>0.32864303084320928</v>
      </c>
    </row>
    <row r="60" spans="1:194" s="18" customFormat="1" ht="14.4" x14ac:dyDescent="0.3">
      <c r="A60" s="376" t="s">
        <v>438</v>
      </c>
      <c r="B60" s="406">
        <v>221.52099999999999</v>
      </c>
      <c r="C60" s="406">
        <v>3.29</v>
      </c>
      <c r="D60" s="406">
        <v>727.97799999999995</v>
      </c>
      <c r="E60" s="406">
        <v>194.69300000000001</v>
      </c>
      <c r="F60" s="406">
        <v>159.17500000000001</v>
      </c>
      <c r="G60" s="406">
        <v>1081.846</v>
      </c>
      <c r="H60" s="406">
        <v>568.70100000000002</v>
      </c>
      <c r="I60" s="406">
        <v>131.48400000000001</v>
      </c>
      <c r="J60" s="406">
        <v>700.18499999999995</v>
      </c>
      <c r="K60" s="406">
        <v>164.154</v>
      </c>
      <c r="L60" s="406">
        <v>1081.846</v>
      </c>
      <c r="M60" s="951">
        <v>217.50700000000001</v>
      </c>
      <c r="N60" s="378">
        <f t="shared" si="1"/>
        <v>0.25164547706397605</v>
      </c>
      <c r="O60" s="371"/>
      <c r="P60" s="552" t="str">
        <f t="shared" si="2"/>
        <v>2014/2015</v>
      </c>
      <c r="Q60" s="402">
        <v>18.771000000000001</v>
      </c>
      <c r="R60" s="402">
        <v>2.94</v>
      </c>
      <c r="S60" s="402">
        <v>55.146999999999998</v>
      </c>
      <c r="T60" s="402">
        <v>16.065000000000001</v>
      </c>
      <c r="U60" s="402">
        <v>4.117</v>
      </c>
      <c r="V60" s="402">
        <v>75.328999999999994</v>
      </c>
      <c r="W60" s="402">
        <v>28.242000000000001</v>
      </c>
      <c r="X60" s="402">
        <v>3.0920000000000001</v>
      </c>
      <c r="Y60" s="402">
        <v>31.334</v>
      </c>
      <c r="Z60" s="402">
        <v>23.518000000000001</v>
      </c>
      <c r="AA60" s="402">
        <v>75.328999999999994</v>
      </c>
      <c r="AB60" s="402">
        <v>20.477</v>
      </c>
      <c r="AC60" s="365">
        <f t="shared" si="3"/>
        <v>0.37331364398745714</v>
      </c>
      <c r="AD60" s="371"/>
      <c r="AE60" s="376" t="str">
        <f t="shared" si="4"/>
        <v>2014/2015</v>
      </c>
      <c r="AF60" s="406">
        <v>12.384</v>
      </c>
      <c r="AG60" s="406">
        <v>1.92</v>
      </c>
      <c r="AH60" s="406">
        <v>23.742999999999999</v>
      </c>
      <c r="AI60" s="406">
        <v>4.5579999999999998</v>
      </c>
      <c r="AJ60" s="406">
        <v>0.159</v>
      </c>
      <c r="AK60" s="406">
        <v>28.46</v>
      </c>
      <c r="AL60" s="406">
        <v>3.4</v>
      </c>
      <c r="AM60" s="406">
        <v>3.8</v>
      </c>
      <c r="AN60" s="406">
        <v>7.2</v>
      </c>
      <c r="AO60" s="406">
        <v>16.59</v>
      </c>
      <c r="AP60" s="406">
        <v>28.46</v>
      </c>
      <c r="AQ60" s="406">
        <v>4.67</v>
      </c>
      <c r="AR60" s="378">
        <f t="shared" si="5"/>
        <v>0.19630096679277007</v>
      </c>
      <c r="AS60" s="371"/>
      <c r="AT60" s="385" t="str">
        <f t="shared" si="6"/>
        <v>2014/2015</v>
      </c>
      <c r="AU60" s="668">
        <v>9.48</v>
      </c>
      <c r="AV60" s="409">
        <v>3.1</v>
      </c>
      <c r="AW60" s="409">
        <v>29.42</v>
      </c>
      <c r="AX60" s="409">
        <v>10.398</v>
      </c>
      <c r="AY60" s="409">
        <v>0.48599999999999999</v>
      </c>
      <c r="AZ60" s="409">
        <v>40.304000000000002</v>
      </c>
      <c r="BA60" s="409">
        <v>5.33</v>
      </c>
      <c r="BB60" s="409">
        <v>3.72</v>
      </c>
      <c r="BC60" s="409">
        <v>9.0500000000000007</v>
      </c>
      <c r="BD60" s="409">
        <v>24.164000000000001</v>
      </c>
      <c r="BE60" s="409">
        <v>40.304000000000002</v>
      </c>
      <c r="BF60" s="409">
        <v>7.09</v>
      </c>
      <c r="BG60" s="387">
        <f t="shared" si="7"/>
        <v>0.21346420184259651</v>
      </c>
      <c r="BH60" s="371"/>
      <c r="BI60" s="394" t="str">
        <f t="shared" si="8"/>
        <v>2014/2015</v>
      </c>
      <c r="BJ60" s="657">
        <v>26.747</v>
      </c>
      <c r="BK60" s="657">
        <v>5.87</v>
      </c>
      <c r="BL60" s="657">
        <v>156.91200000000001</v>
      </c>
      <c r="BM60" s="657">
        <v>9.9380000000000006</v>
      </c>
      <c r="BN60" s="657">
        <v>5.9790000000000001</v>
      </c>
      <c r="BO60" s="657">
        <v>172.82900000000001</v>
      </c>
      <c r="BP60" s="657">
        <v>69.677000000000007</v>
      </c>
      <c r="BQ60" s="657">
        <v>55</v>
      </c>
      <c r="BR60" s="657">
        <v>124.67700000000001</v>
      </c>
      <c r="BS60" s="657">
        <v>35.454999999999998</v>
      </c>
      <c r="BT60" s="657">
        <v>172.82900000000001</v>
      </c>
      <c r="BU60" s="657">
        <v>12.696999999999999</v>
      </c>
      <c r="BV60" s="395">
        <f t="shared" si="9"/>
        <v>7.9290835061074608E-2</v>
      </c>
      <c r="BW60" s="371"/>
      <c r="BX60" s="385" t="str">
        <f t="shared" si="10"/>
        <v>2014/2015</v>
      </c>
      <c r="BY60" s="955">
        <v>0</v>
      </c>
      <c r="BZ60" s="955">
        <v>0</v>
      </c>
      <c r="CA60" s="955">
        <v>0</v>
      </c>
      <c r="CB60" s="955">
        <v>0</v>
      </c>
      <c r="CC60" s="955">
        <v>0</v>
      </c>
      <c r="CD60" s="955">
        <v>0</v>
      </c>
      <c r="CE60" s="955">
        <v>0</v>
      </c>
      <c r="CF60" s="955">
        <v>0</v>
      </c>
      <c r="CG60" s="955">
        <v>0</v>
      </c>
      <c r="CH60" s="955">
        <v>0</v>
      </c>
      <c r="CI60" s="955">
        <v>0</v>
      </c>
      <c r="CJ60" s="955">
        <v>0</v>
      </c>
      <c r="CK60" s="387" t="e">
        <f t="shared" si="11"/>
        <v>#DIV/0!</v>
      </c>
      <c r="CL60" s="371"/>
      <c r="CM60" s="419" t="str">
        <f t="shared" si="12"/>
        <v>2014/2015</v>
      </c>
      <c r="CN60" s="422">
        <v>23.635999999999999</v>
      </c>
      <c r="CO60" s="422">
        <v>2.5</v>
      </c>
      <c r="CP60" s="422">
        <v>59.08</v>
      </c>
      <c r="CQ60" s="422">
        <v>5.1769999999999996</v>
      </c>
      <c r="CR60" s="422">
        <v>0.32800000000000001</v>
      </c>
      <c r="CS60" s="422">
        <v>64.584999999999994</v>
      </c>
      <c r="CT60" s="422">
        <v>22.5</v>
      </c>
      <c r="CU60" s="422">
        <v>13</v>
      </c>
      <c r="CV60" s="422">
        <v>35.5</v>
      </c>
      <c r="CW60" s="422">
        <v>22.8</v>
      </c>
      <c r="CX60" s="422">
        <v>64.584999999999994</v>
      </c>
      <c r="CY60" s="422">
        <v>6.2850000000000001</v>
      </c>
      <c r="CZ60" s="420">
        <f t="shared" si="13"/>
        <v>0.10780445969125216</v>
      </c>
      <c r="DA60" s="371"/>
      <c r="DB60" s="432" t="str">
        <f t="shared" si="14"/>
        <v>2014/2015</v>
      </c>
      <c r="DC60" s="437">
        <v>11.923</v>
      </c>
      <c r="DD60" s="437">
        <v>1.0900000000000001</v>
      </c>
      <c r="DE60" s="437">
        <v>12.996</v>
      </c>
      <c r="DF60" s="437">
        <v>1.988</v>
      </c>
      <c r="DG60" s="437">
        <v>0.6</v>
      </c>
      <c r="DH60" s="437">
        <v>15.584</v>
      </c>
      <c r="DI60" s="437">
        <v>4.8</v>
      </c>
      <c r="DJ60" s="437">
        <v>2</v>
      </c>
      <c r="DK60" s="437">
        <v>6.8</v>
      </c>
      <c r="DL60" s="437">
        <v>5.5389999999999997</v>
      </c>
      <c r="DM60" s="437">
        <v>15.584</v>
      </c>
      <c r="DN60" s="437">
        <v>3.2450000000000001</v>
      </c>
      <c r="DO60" s="435">
        <f t="shared" si="15"/>
        <v>0.26298727611637901</v>
      </c>
      <c r="DP60" s="371"/>
      <c r="DQ60" s="445" t="str">
        <f t="shared" si="16"/>
        <v>2014/2015</v>
      </c>
      <c r="DR60" s="450">
        <v>4.9569999999999999</v>
      </c>
      <c r="DS60" s="450">
        <v>2.81</v>
      </c>
      <c r="DT60" s="450">
        <v>13.93</v>
      </c>
      <c r="DU60" s="450">
        <v>2.4900000000000002</v>
      </c>
      <c r="DV60" s="450">
        <v>3.5000000000000003E-2</v>
      </c>
      <c r="DW60" s="450">
        <v>16.454999999999998</v>
      </c>
      <c r="DX60" s="450">
        <v>6.05</v>
      </c>
      <c r="DY60" s="450">
        <v>0.3</v>
      </c>
      <c r="DZ60" s="450">
        <v>6.35</v>
      </c>
      <c r="EA60" s="450">
        <v>5.3010000000000002</v>
      </c>
      <c r="EB60" s="450">
        <v>16.454999999999998</v>
      </c>
      <c r="EC60" s="450">
        <v>4.8040000000000003</v>
      </c>
      <c r="ED60" s="448">
        <f t="shared" si="17"/>
        <v>0.41232512230709811</v>
      </c>
      <c r="EE60" s="371"/>
      <c r="EF60" s="458" t="str">
        <f t="shared" si="18"/>
        <v>2014/2015</v>
      </c>
      <c r="EG60" s="462">
        <v>30.472999999999999</v>
      </c>
      <c r="EH60" s="462">
        <v>3.15</v>
      </c>
      <c r="EI60" s="462">
        <v>95.85</v>
      </c>
      <c r="EJ60" s="462">
        <v>17.829999999999998</v>
      </c>
      <c r="EK60" s="462">
        <v>5.0999999999999997E-2</v>
      </c>
      <c r="EL60" s="462">
        <v>113.73099999999999</v>
      </c>
      <c r="EM60" s="462">
        <v>88.602000000000004</v>
      </c>
      <c r="EN60" s="462">
        <v>4.5</v>
      </c>
      <c r="EO60" s="462">
        <v>93.102000000000004</v>
      </c>
      <c r="EP60" s="462">
        <v>3.4089999999999998</v>
      </c>
      <c r="EQ60" s="462">
        <v>113.73099999999999</v>
      </c>
      <c r="ER60" s="462">
        <v>17.22</v>
      </c>
      <c r="ES60" s="938">
        <f t="shared" si="19"/>
        <v>0.17842525722456504</v>
      </c>
      <c r="ET60" s="371"/>
      <c r="EU60" s="470" t="str">
        <f t="shared" si="20"/>
        <v>2014/2015</v>
      </c>
      <c r="EV60" s="475">
        <v>6.3</v>
      </c>
      <c r="EW60" s="475">
        <v>3.93</v>
      </c>
      <c r="EX60" s="475">
        <v>24.75</v>
      </c>
      <c r="EY60" s="475">
        <v>3.67</v>
      </c>
      <c r="EZ60" s="475">
        <v>2.7E-2</v>
      </c>
      <c r="FA60" s="475">
        <v>28.446999999999999</v>
      </c>
      <c r="FB60" s="475">
        <v>7.5</v>
      </c>
      <c r="FC60" s="475">
        <v>4</v>
      </c>
      <c r="FD60" s="475">
        <v>11.5</v>
      </c>
      <c r="FE60" s="475">
        <v>11.269</v>
      </c>
      <c r="FF60" s="475">
        <v>28.446999999999999</v>
      </c>
      <c r="FG60" s="475">
        <v>5.6779999999999999</v>
      </c>
      <c r="FH60" s="473">
        <f t="shared" si="21"/>
        <v>0.24937414906232158</v>
      </c>
      <c r="FI60" s="371"/>
      <c r="FJ60" s="376" t="str">
        <f t="shared" si="22"/>
        <v>2014/2015</v>
      </c>
      <c r="FK60" s="406">
        <v>7.71</v>
      </c>
      <c r="FL60" s="406">
        <v>1.98</v>
      </c>
      <c r="FM60" s="406">
        <v>15.25</v>
      </c>
      <c r="FN60" s="406">
        <v>3.1120000000000001</v>
      </c>
      <c r="FO60" s="406">
        <v>5.9470000000000001</v>
      </c>
      <c r="FP60" s="406">
        <v>24.309000000000001</v>
      </c>
      <c r="FQ60" s="406">
        <v>16.8</v>
      </c>
      <c r="FR60" s="406">
        <v>0.7</v>
      </c>
      <c r="FS60" s="406">
        <v>17.5</v>
      </c>
      <c r="FT60" s="406">
        <v>4.0590000000000002</v>
      </c>
      <c r="FU60" s="406">
        <v>24.309000000000001</v>
      </c>
      <c r="FV60" s="406">
        <v>2.75</v>
      </c>
      <c r="FW60" s="378">
        <f t="shared" si="23"/>
        <v>0.1275569367781437</v>
      </c>
      <c r="FY60" s="376" t="str">
        <f t="shared" si="24"/>
        <v>2014/2015</v>
      </c>
      <c r="FZ60" s="377">
        <f t="shared" ref="FZ60" si="50">B60-Q60-AF60-AU60-BJ60-BY60-CN60-DC60-DR60-EG60-EV60-FK60</f>
        <v>69.140000000000029</v>
      </c>
      <c r="GA60" s="478">
        <f t="shared" ref="GA60" si="51">GB60/FZ60</f>
        <v>3.4842348857390766</v>
      </c>
      <c r="GB60" s="643">
        <f t="shared" ref="GB60" si="52">D60-S60-AH60-AW60-BL60-CA60-CP60-DE60-DT60-EI60-EX60-FM60</f>
        <v>240.89999999999986</v>
      </c>
      <c r="GC60" s="643">
        <f t="shared" ref="GC60" si="53">E60-T60-AI60-AX60-BM60-CB60-CQ60-DF60-DU60-EJ60-EY60-FN60</f>
        <v>119.46700000000004</v>
      </c>
      <c r="GD60" s="643">
        <f t="shared" ref="GD60" si="54">F60-U60-AJ60-AY60-BN60-CC60-CR60-DG60-DV60-EK60-EZ60-FO60</f>
        <v>141.44600000000005</v>
      </c>
      <c r="GE60" s="643">
        <f t="shared" ref="GE60" si="55">G60-V60-AK60-AZ60-BO60-CD60-CS60-DH60-DW60-EL60-FA60-FP60</f>
        <v>501.81299999999993</v>
      </c>
      <c r="GF60" s="643">
        <f t="shared" ref="GF60" si="56">H60-W60-AL60-BA60-BP60-CE60-CT60-DI60-DX60-EM60-FB60-FQ60</f>
        <v>315.8</v>
      </c>
      <c r="GG60" s="643">
        <f t="shared" ref="GG60" si="57">I60-X60-AM60-BB60-BQ60-CF60-CU60-DJ60-DY60-EN60-FC60-FR60</f>
        <v>41.372</v>
      </c>
      <c r="GH60" s="643">
        <f t="shared" ref="GH60" si="58">J60-Y60-AN60-BC60-BR60-CG60-CV60-DK60-DZ60-EO60-FD60-FS60</f>
        <v>357.17199999999991</v>
      </c>
      <c r="GI60" s="643">
        <f t="shared" ref="GI60" si="59">K60-Z60-AO60-BD60-BS60-CH60-CW60-DL60-EA60-EP60-FE60-FT60</f>
        <v>12.049999999999994</v>
      </c>
      <c r="GJ60" s="643">
        <f t="shared" ref="GJ60" si="60">L60-AA60-AP60-BE60-BT60-CI60-CX60-DM60-EB60-EQ60-FF60-FU60</f>
        <v>501.81299999999993</v>
      </c>
      <c r="GK60" s="643">
        <f t="shared" ref="GK60" si="61">M60-AB60-AQ60-BF60-BU60-CJ60-CY60-DN60-EC60-ER60-FG60-FV60</f>
        <v>132.59100000000001</v>
      </c>
      <c r="GL60" s="378">
        <f t="shared" si="27"/>
        <v>0.35910915384240383</v>
      </c>
    </row>
    <row r="61" spans="1:194" s="18" customFormat="1" ht="14.4" x14ac:dyDescent="0.3">
      <c r="A61" s="376" t="s">
        <v>454</v>
      </c>
      <c r="B61" s="406">
        <v>225.078</v>
      </c>
      <c r="C61" s="406">
        <v>3.27</v>
      </c>
      <c r="D61" s="406">
        <v>736.99599999999998</v>
      </c>
      <c r="E61" s="406">
        <v>217.50700000000001</v>
      </c>
      <c r="F61" s="406">
        <v>169.953</v>
      </c>
      <c r="G61" s="406">
        <v>1124.4559999999999</v>
      </c>
      <c r="H61" s="406">
        <v>572.66800000000001</v>
      </c>
      <c r="I61" s="406">
        <v>136.51400000000001</v>
      </c>
      <c r="J61" s="406">
        <v>709.18200000000002</v>
      </c>
      <c r="K61" s="406">
        <v>172.85400000000001</v>
      </c>
      <c r="L61" s="406">
        <v>1124.4559999999999</v>
      </c>
      <c r="M61" s="951">
        <v>242.42</v>
      </c>
      <c r="N61" s="378">
        <f t="shared" si="1"/>
        <v>0.27484138969384464</v>
      </c>
      <c r="O61" s="371"/>
      <c r="P61" s="552" t="str">
        <f t="shared" si="2"/>
        <v>2015/2016</v>
      </c>
      <c r="Q61" s="402">
        <v>19.149000000000001</v>
      </c>
      <c r="R61" s="402">
        <v>2.93</v>
      </c>
      <c r="S61" s="402">
        <v>56.116999999999997</v>
      </c>
      <c r="T61" s="402">
        <v>20.477</v>
      </c>
      <c r="U61" s="402">
        <v>3.073</v>
      </c>
      <c r="V61" s="402">
        <v>79.667000000000002</v>
      </c>
      <c r="W61" s="402">
        <v>27.88</v>
      </c>
      <c r="X61" s="402">
        <v>4.141</v>
      </c>
      <c r="Y61" s="402">
        <v>32.021000000000001</v>
      </c>
      <c r="Z61" s="402">
        <v>21.094000000000001</v>
      </c>
      <c r="AA61" s="402">
        <v>79.667000000000002</v>
      </c>
      <c r="AB61" s="402">
        <v>26.552</v>
      </c>
      <c r="AC61" s="365">
        <f t="shared" si="3"/>
        <v>0.49989645109667702</v>
      </c>
      <c r="AD61" s="371"/>
      <c r="AE61" s="376" t="str">
        <f t="shared" si="4"/>
        <v>2015/2016</v>
      </c>
      <c r="AF61" s="406">
        <v>12.8</v>
      </c>
      <c r="AG61" s="406">
        <v>1.89</v>
      </c>
      <c r="AH61" s="406">
        <v>24.167999999999999</v>
      </c>
      <c r="AI61" s="406">
        <v>4.67</v>
      </c>
      <c r="AJ61" s="406">
        <v>0.15</v>
      </c>
      <c r="AK61" s="406">
        <v>28.988</v>
      </c>
      <c r="AL61" s="406">
        <v>3.4249999999999998</v>
      </c>
      <c r="AM61" s="406">
        <v>3.8</v>
      </c>
      <c r="AN61" s="406">
        <v>7.2249999999999996</v>
      </c>
      <c r="AO61" s="406">
        <v>16.123999999999999</v>
      </c>
      <c r="AP61" s="406">
        <v>28.988</v>
      </c>
      <c r="AQ61" s="406">
        <v>5.6390000000000002</v>
      </c>
      <c r="AR61" s="378">
        <f t="shared" si="5"/>
        <v>0.24150927234571079</v>
      </c>
      <c r="AS61" s="371"/>
      <c r="AT61" s="385" t="str">
        <f t="shared" si="6"/>
        <v>2015/2016</v>
      </c>
      <c r="AU61" s="668">
        <v>9.577</v>
      </c>
      <c r="AV61" s="409">
        <v>2.88</v>
      </c>
      <c r="AW61" s="409">
        <v>27.594000000000001</v>
      </c>
      <c r="AX61" s="409">
        <v>7.09</v>
      </c>
      <c r="AY61" s="409">
        <v>0.49099999999999999</v>
      </c>
      <c r="AZ61" s="409">
        <v>35.174999999999997</v>
      </c>
      <c r="BA61" s="409">
        <v>5.1929999999999996</v>
      </c>
      <c r="BB61" s="409">
        <v>2.67</v>
      </c>
      <c r="BC61" s="409">
        <v>7.8630000000000004</v>
      </c>
      <c r="BD61" s="409">
        <v>22.134</v>
      </c>
      <c r="BE61" s="409">
        <v>35.174999999999997</v>
      </c>
      <c r="BF61" s="409">
        <v>5.1779999999999999</v>
      </c>
      <c r="BG61" s="387">
        <f t="shared" si="7"/>
        <v>0.17261726172617262</v>
      </c>
      <c r="BH61" s="371"/>
      <c r="BI61" s="394" t="str">
        <f t="shared" si="8"/>
        <v>2015/2016</v>
      </c>
      <c r="BJ61" s="657">
        <v>26.827000000000002</v>
      </c>
      <c r="BK61" s="657">
        <v>5.98</v>
      </c>
      <c r="BL61" s="657">
        <v>160.47999999999999</v>
      </c>
      <c r="BM61" s="657">
        <v>12.696999999999999</v>
      </c>
      <c r="BN61" s="657">
        <v>6.9169999999999998</v>
      </c>
      <c r="BO61" s="657">
        <v>180.09399999999999</v>
      </c>
      <c r="BP61" s="657">
        <v>70.849999999999994</v>
      </c>
      <c r="BQ61" s="657">
        <v>59</v>
      </c>
      <c r="BR61" s="657">
        <v>129.85</v>
      </c>
      <c r="BS61" s="657">
        <v>34.686</v>
      </c>
      <c r="BT61" s="657">
        <v>180.09399999999999</v>
      </c>
      <c r="BU61" s="657">
        <v>15.558</v>
      </c>
      <c r="BV61" s="395">
        <f t="shared" si="9"/>
        <v>9.4556814314192633E-2</v>
      </c>
      <c r="BW61" s="371"/>
      <c r="BX61" s="385" t="str">
        <f t="shared" si="10"/>
        <v>2015/2016</v>
      </c>
      <c r="BY61" s="955">
        <v>0</v>
      </c>
      <c r="BZ61" s="955">
        <v>0</v>
      </c>
      <c r="CA61" s="955">
        <v>0</v>
      </c>
      <c r="CB61" s="955">
        <v>0</v>
      </c>
      <c r="CC61" s="955">
        <v>0</v>
      </c>
      <c r="CD61" s="955">
        <v>0</v>
      </c>
      <c r="CE61" s="955">
        <v>0</v>
      </c>
      <c r="CF61" s="955">
        <v>0</v>
      </c>
      <c r="CG61" s="955">
        <v>0</v>
      </c>
      <c r="CH61" s="955">
        <v>0</v>
      </c>
      <c r="CI61" s="955">
        <v>0</v>
      </c>
      <c r="CJ61" s="955">
        <v>0</v>
      </c>
      <c r="CK61" s="387" t="e">
        <f t="shared" si="11"/>
        <v>#DIV/0!</v>
      </c>
      <c r="CL61" s="371"/>
      <c r="CM61" s="419" t="str">
        <f t="shared" si="12"/>
        <v>2015/2016</v>
      </c>
      <c r="CN61" s="422">
        <v>25.577000000000002</v>
      </c>
      <c r="CO61" s="422">
        <v>2.39</v>
      </c>
      <c r="CP61" s="422">
        <v>61.043999999999997</v>
      </c>
      <c r="CQ61" s="422">
        <v>6.2850000000000001</v>
      </c>
      <c r="CR61" s="422">
        <v>0.81499999999999995</v>
      </c>
      <c r="CS61" s="422">
        <v>68.144000000000005</v>
      </c>
      <c r="CT61" s="422">
        <v>23</v>
      </c>
      <c r="CU61" s="422">
        <v>14</v>
      </c>
      <c r="CV61" s="422">
        <v>37</v>
      </c>
      <c r="CW61" s="422">
        <v>25.542999999999999</v>
      </c>
      <c r="CX61" s="422">
        <v>68.144000000000005</v>
      </c>
      <c r="CY61" s="422">
        <v>5.601</v>
      </c>
      <c r="CZ61" s="420">
        <f t="shared" si="13"/>
        <v>8.9554386582031562E-2</v>
      </c>
      <c r="DA61" s="371"/>
      <c r="DB61" s="432" t="str">
        <f t="shared" si="14"/>
        <v>2015/2016</v>
      </c>
      <c r="DC61" s="437">
        <v>11.571</v>
      </c>
      <c r="DD61" s="437">
        <v>1.19</v>
      </c>
      <c r="DE61" s="437">
        <v>13.747999999999999</v>
      </c>
      <c r="DF61" s="437">
        <v>3.2450000000000001</v>
      </c>
      <c r="DG61" s="437">
        <v>6.6000000000000003E-2</v>
      </c>
      <c r="DH61" s="437">
        <v>17.059000000000001</v>
      </c>
      <c r="DI61" s="437">
        <v>4.8</v>
      </c>
      <c r="DJ61" s="437">
        <v>2.1</v>
      </c>
      <c r="DK61" s="437">
        <v>6.9</v>
      </c>
      <c r="DL61" s="437">
        <v>7.6</v>
      </c>
      <c r="DM61" s="437">
        <v>17.059000000000001</v>
      </c>
      <c r="DN61" s="437">
        <v>2.5590000000000002</v>
      </c>
      <c r="DO61" s="435">
        <f t="shared" si="15"/>
        <v>0.17648275862068966</v>
      </c>
      <c r="DP61" s="371"/>
      <c r="DQ61" s="445" t="str">
        <f t="shared" si="16"/>
        <v>2015/2016</v>
      </c>
      <c r="DR61" s="450">
        <v>3.9449999999999998</v>
      </c>
      <c r="DS61" s="450">
        <v>2.86</v>
      </c>
      <c r="DT61" s="450">
        <v>11.3</v>
      </c>
      <c r="DU61" s="450">
        <v>4.8040000000000003</v>
      </c>
      <c r="DV61" s="450">
        <v>1.2E-2</v>
      </c>
      <c r="DW61" s="450">
        <v>16.116</v>
      </c>
      <c r="DX61" s="450">
        <v>5.7</v>
      </c>
      <c r="DY61" s="450">
        <v>0.2</v>
      </c>
      <c r="DZ61" s="450">
        <v>5.9</v>
      </c>
      <c r="EA61" s="450">
        <v>9.6</v>
      </c>
      <c r="EB61" s="450">
        <v>16.116</v>
      </c>
      <c r="EC61" s="450">
        <v>0.61599999999999999</v>
      </c>
      <c r="ED61" s="448">
        <f t="shared" si="17"/>
        <v>3.974193548387097E-2</v>
      </c>
      <c r="EE61" s="371"/>
      <c r="EF61" s="458" t="str">
        <f t="shared" si="18"/>
        <v>2015/2016</v>
      </c>
      <c r="EG61" s="462">
        <v>31.47</v>
      </c>
      <c r="EH61" s="462">
        <v>2.75</v>
      </c>
      <c r="EI61" s="462">
        <v>86.53</v>
      </c>
      <c r="EJ61" s="462">
        <v>17.22</v>
      </c>
      <c r="EK61" s="462">
        <v>0.47099999999999997</v>
      </c>
      <c r="EL61" s="462">
        <v>104.221</v>
      </c>
      <c r="EM61" s="462">
        <v>84.350999999999999</v>
      </c>
      <c r="EN61" s="462">
        <v>4.2</v>
      </c>
      <c r="EO61" s="462">
        <v>88.551000000000002</v>
      </c>
      <c r="EP61" s="462">
        <v>1.1299999999999999</v>
      </c>
      <c r="EQ61" s="462">
        <v>104.221</v>
      </c>
      <c r="ER61" s="462">
        <v>14.54</v>
      </c>
      <c r="ES61" s="938">
        <f t="shared" si="19"/>
        <v>0.16213021710284228</v>
      </c>
      <c r="ET61" s="371"/>
      <c r="EU61" s="470" t="str">
        <f t="shared" si="20"/>
        <v>2015/2016</v>
      </c>
      <c r="EV61" s="475">
        <v>7.1150000000000002</v>
      </c>
      <c r="EW61" s="475">
        <v>3.83</v>
      </c>
      <c r="EX61" s="475">
        <v>27.274000000000001</v>
      </c>
      <c r="EY61" s="475">
        <v>5.6779999999999999</v>
      </c>
      <c r="EZ61" s="475">
        <v>2.7E-2</v>
      </c>
      <c r="FA61" s="475">
        <v>32.978999999999999</v>
      </c>
      <c r="FB61" s="475">
        <v>7.1</v>
      </c>
      <c r="FC61" s="475">
        <v>5.0999999999999996</v>
      </c>
      <c r="FD61" s="475">
        <v>12.2</v>
      </c>
      <c r="FE61" s="475">
        <v>17.431000000000001</v>
      </c>
      <c r="FF61" s="475">
        <v>32.978999999999999</v>
      </c>
      <c r="FG61" s="475">
        <v>3.3479999999999999</v>
      </c>
      <c r="FH61" s="473">
        <f t="shared" si="21"/>
        <v>0.11298977422294218</v>
      </c>
      <c r="FI61" s="371"/>
      <c r="FJ61" s="376" t="str">
        <f t="shared" si="22"/>
        <v>2015/2016</v>
      </c>
      <c r="FK61" s="406">
        <v>7.86</v>
      </c>
      <c r="FL61" s="406">
        <v>2.48</v>
      </c>
      <c r="FM61" s="406">
        <v>19.5</v>
      </c>
      <c r="FN61" s="406">
        <v>2.75</v>
      </c>
      <c r="FO61" s="406">
        <v>4.3819999999999997</v>
      </c>
      <c r="FP61" s="406">
        <v>26.632000000000001</v>
      </c>
      <c r="FQ61" s="406">
        <v>16.8</v>
      </c>
      <c r="FR61" s="406">
        <v>1.2</v>
      </c>
      <c r="FS61" s="406">
        <v>18</v>
      </c>
      <c r="FT61" s="406">
        <v>5.5339999999999998</v>
      </c>
      <c r="FU61" s="406">
        <v>26.632000000000001</v>
      </c>
      <c r="FV61" s="406">
        <v>3.0979999999999999</v>
      </c>
      <c r="FW61" s="378">
        <f t="shared" si="23"/>
        <v>0.13163933033058553</v>
      </c>
      <c r="FY61" s="376" t="str">
        <f t="shared" si="24"/>
        <v>2015/2016</v>
      </c>
      <c r="FZ61" s="377">
        <f t="shared" ref="FZ61" si="62">B61-Q61-AF61-AU61-BJ61-BY61-CN61-DC61-DR61-EG61-EV61-FK61</f>
        <v>69.187000000000012</v>
      </c>
      <c r="GA61" s="478">
        <f t="shared" ref="GA61" si="63">GB61/FZ61</f>
        <v>3.6024253111133588</v>
      </c>
      <c r="GB61" s="643">
        <f t="shared" ref="GB61" si="64">D61-S61-AH61-AW61-BL61-CA61-CP61-DE61-DT61-EI61-EX61-FM61</f>
        <v>249.24099999999999</v>
      </c>
      <c r="GC61" s="643">
        <f t="shared" ref="GC61" si="65">E61-T61-AI61-AX61-BM61-CB61-CQ61-DF61-DU61-EJ61-EY61-FN61</f>
        <v>132.59100000000001</v>
      </c>
      <c r="GD61" s="643">
        <f t="shared" ref="GD61" si="66">F61-U61-AJ61-AY61-BN61-CC61-CR61-DG61-DV61-EK61-EZ61-FO61</f>
        <v>153.54899999999998</v>
      </c>
      <c r="GE61" s="643">
        <f t="shared" ref="GE61" si="67">G61-V61-AK61-AZ61-BO61-CD61-CS61-DH61-DW61-EL61-FA61-FP61</f>
        <v>535.38099999999997</v>
      </c>
      <c r="GF61" s="643">
        <f t="shared" ref="GF61" si="68">H61-W61-AL61-BA61-BP61-CE61-CT61-DI61-DX61-EM61-FB61-FQ61</f>
        <v>323.56900000000002</v>
      </c>
      <c r="GG61" s="643">
        <f t="shared" ref="GG61" si="69">I61-X61-AM61-BB61-BQ61-CF61-CU61-DJ61-DY61-EN61-FC61-FR61</f>
        <v>40.102999999999994</v>
      </c>
      <c r="GH61" s="643">
        <f t="shared" ref="GH61" si="70">J61-Y61-AN61-BC61-BR61-CG61-CV61-DK61-DZ61-EO61-FD61-FS61</f>
        <v>363.67200000000003</v>
      </c>
      <c r="GI61" s="643">
        <f t="shared" ref="GI61" si="71">K61-Z61-AO61-BD61-BS61-CH61-CW61-DL61-EA61-EP61-FE61-FT61</f>
        <v>11.978000000000026</v>
      </c>
      <c r="GJ61" s="643">
        <f t="shared" ref="GJ61" si="72">L61-AA61-AP61-BE61-BT61-CI61-CX61-DM61-EB61-EQ61-FF61-FU61</f>
        <v>535.38099999999997</v>
      </c>
      <c r="GK61" s="643">
        <f t="shared" ref="GK61" si="73">M61-AB61-AQ61-BF61-BU61-CJ61-CY61-DN61-EC61-ER61-FG61-FV61</f>
        <v>159.73099999999997</v>
      </c>
      <c r="GL61" s="378">
        <f t="shared" si="27"/>
        <v>0.42521229868228388</v>
      </c>
    </row>
    <row r="62" spans="1:194" s="18" customFormat="1" ht="14.4" x14ac:dyDescent="0.3">
      <c r="A62" s="376" t="s">
        <v>501</v>
      </c>
      <c r="B62" s="406">
        <v>222.10499999999999</v>
      </c>
      <c r="C62" s="406">
        <v>3.39</v>
      </c>
      <c r="D62" s="406">
        <v>753.09</v>
      </c>
      <c r="E62" s="406">
        <v>242.42</v>
      </c>
      <c r="F62" s="406">
        <v>175.45099999999999</v>
      </c>
      <c r="G62" s="406">
        <v>1170.961</v>
      </c>
      <c r="H62" s="406">
        <v>588.34500000000003</v>
      </c>
      <c r="I62" s="406">
        <v>147.52099999999999</v>
      </c>
      <c r="J62" s="406">
        <v>735.86599999999999</v>
      </c>
      <c r="K62" s="406">
        <v>179.744</v>
      </c>
      <c r="L62" s="406">
        <v>1170.961</v>
      </c>
      <c r="M62" s="951">
        <v>255.351</v>
      </c>
      <c r="N62" s="946">
        <f t="shared" si="1"/>
        <v>0.27888620700953465</v>
      </c>
      <c r="O62" s="371"/>
      <c r="P62" s="552" t="str">
        <f t="shared" si="2"/>
        <v>2016/2017</v>
      </c>
      <c r="Q62" s="402">
        <v>17.762</v>
      </c>
      <c r="R62" s="402">
        <v>3.54</v>
      </c>
      <c r="S62" s="402">
        <v>62.859000000000002</v>
      </c>
      <c r="T62" s="402">
        <v>26.552</v>
      </c>
      <c r="U62" s="402">
        <v>3.13</v>
      </c>
      <c r="V62" s="402">
        <v>92.540999999999997</v>
      </c>
      <c r="W62" s="402">
        <v>27.652000000000001</v>
      </c>
      <c r="X62" s="402">
        <v>5.1710000000000003</v>
      </c>
      <c r="Y62" s="402">
        <v>32.823</v>
      </c>
      <c r="Z62" s="402">
        <v>28.167999999999999</v>
      </c>
      <c r="AA62" s="402">
        <v>92.540999999999997</v>
      </c>
      <c r="AB62" s="402">
        <v>31.55</v>
      </c>
      <c r="AC62" s="947">
        <f t="shared" si="3"/>
        <v>0.51728943614631673</v>
      </c>
      <c r="AD62" s="371"/>
      <c r="AE62" s="376" t="str">
        <f t="shared" si="4"/>
        <v>2016/2017</v>
      </c>
      <c r="AF62" s="406">
        <v>12.9</v>
      </c>
      <c r="AG62" s="406">
        <v>2.71</v>
      </c>
      <c r="AH62" s="406">
        <v>35</v>
      </c>
      <c r="AI62" s="406">
        <v>5.6390000000000002</v>
      </c>
      <c r="AJ62" s="406">
        <v>0.15</v>
      </c>
      <c r="AK62" s="406">
        <v>40.789000000000001</v>
      </c>
      <c r="AL62" s="406">
        <v>3.46</v>
      </c>
      <c r="AM62" s="406">
        <v>4.5</v>
      </c>
      <c r="AN62" s="406">
        <v>7.96</v>
      </c>
      <c r="AO62" s="406">
        <v>24</v>
      </c>
      <c r="AP62" s="406">
        <v>40.789000000000001</v>
      </c>
      <c r="AQ62" s="406">
        <v>8.8290000000000006</v>
      </c>
      <c r="AR62" s="946">
        <f t="shared" si="5"/>
        <v>0.27625156445556948</v>
      </c>
      <c r="AS62" s="371"/>
      <c r="AT62" s="385" t="str">
        <f t="shared" si="6"/>
        <v>2016/2017</v>
      </c>
      <c r="AU62" s="409">
        <v>8.8780000000000001</v>
      </c>
      <c r="AV62" s="409">
        <v>3.57</v>
      </c>
      <c r="AW62" s="409">
        <v>31.7</v>
      </c>
      <c r="AX62" s="409">
        <v>5.1779999999999999</v>
      </c>
      <c r="AY62" s="409">
        <v>0.48499999999999999</v>
      </c>
      <c r="AZ62" s="409">
        <v>37.363</v>
      </c>
      <c r="BA62" s="409">
        <v>5.2</v>
      </c>
      <c r="BB62" s="409">
        <v>5</v>
      </c>
      <c r="BC62" s="409">
        <v>10.199999999999999</v>
      </c>
      <c r="BD62" s="409">
        <v>20</v>
      </c>
      <c r="BE62" s="409">
        <v>37.363</v>
      </c>
      <c r="BF62" s="409">
        <v>7.1630000000000003</v>
      </c>
      <c r="BG62" s="944">
        <f t="shared" si="7"/>
        <v>0.23718543046357618</v>
      </c>
      <c r="BH62" s="371"/>
      <c r="BI62" s="394" t="str">
        <f t="shared" si="8"/>
        <v>2016/2017</v>
      </c>
      <c r="BJ62" s="412">
        <v>27.196000000000002</v>
      </c>
      <c r="BK62" s="412">
        <v>5.35</v>
      </c>
      <c r="BL62" s="412">
        <v>145.471</v>
      </c>
      <c r="BM62" s="412">
        <v>15.558</v>
      </c>
      <c r="BN62" s="412">
        <v>5.5</v>
      </c>
      <c r="BO62" s="412">
        <v>166.529</v>
      </c>
      <c r="BP62" s="412">
        <v>72</v>
      </c>
      <c r="BQ62" s="412">
        <v>56.5</v>
      </c>
      <c r="BR62" s="412">
        <v>128.5</v>
      </c>
      <c r="BS62" s="412">
        <v>27</v>
      </c>
      <c r="BT62" s="412">
        <v>166.529</v>
      </c>
      <c r="BU62" s="412">
        <v>11.029</v>
      </c>
      <c r="BV62" s="945">
        <f t="shared" si="9"/>
        <v>7.0926045016077174E-2</v>
      </c>
      <c r="BW62" s="371"/>
      <c r="BX62" s="385" t="str">
        <f t="shared" si="10"/>
        <v>2016/2017</v>
      </c>
      <c r="BY62" s="956">
        <v>0</v>
      </c>
      <c r="BZ62" s="956">
        <v>0</v>
      </c>
      <c r="CA62" s="956">
        <v>0</v>
      </c>
      <c r="CB62" s="956">
        <v>0</v>
      </c>
      <c r="CC62" s="956">
        <v>0</v>
      </c>
      <c r="CD62" s="956">
        <v>0</v>
      </c>
      <c r="CE62" s="956">
        <v>0</v>
      </c>
      <c r="CF62" s="956">
        <v>0</v>
      </c>
      <c r="CG62" s="956">
        <v>0</v>
      </c>
      <c r="CH62" s="956">
        <v>0</v>
      </c>
      <c r="CI62" s="956">
        <v>0</v>
      </c>
      <c r="CJ62" s="956">
        <v>0</v>
      </c>
      <c r="CK62" s="957" t="e">
        <f t="shared" si="11"/>
        <v>#DIV/0!</v>
      </c>
      <c r="CL62" s="371"/>
      <c r="CM62" s="419" t="str">
        <f t="shared" si="12"/>
        <v>2016/2017</v>
      </c>
      <c r="CN62" s="422">
        <v>27.004000000000001</v>
      </c>
      <c r="CO62" s="422">
        <v>2.69</v>
      </c>
      <c r="CP62" s="422">
        <v>72.528999999999996</v>
      </c>
      <c r="CQ62" s="422">
        <v>5.601</v>
      </c>
      <c r="CR62" s="422">
        <v>0.5</v>
      </c>
      <c r="CS62" s="422">
        <v>78.63</v>
      </c>
      <c r="CT62" s="422">
        <v>23</v>
      </c>
      <c r="CU62" s="422">
        <v>17</v>
      </c>
      <c r="CV62" s="422">
        <v>40</v>
      </c>
      <c r="CW62" s="422">
        <v>28</v>
      </c>
      <c r="CX62" s="422">
        <v>78.63</v>
      </c>
      <c r="CY62" s="422">
        <v>10.63</v>
      </c>
      <c r="CZ62" s="943">
        <f t="shared" si="13"/>
        <v>0.15632352941176472</v>
      </c>
      <c r="DA62" s="371"/>
      <c r="DB62" s="432" t="str">
        <f t="shared" si="14"/>
        <v>2016/2017</v>
      </c>
      <c r="DC62" s="437">
        <v>12.372999999999999</v>
      </c>
      <c r="DD62" s="437">
        <v>1.21</v>
      </c>
      <c r="DE62" s="437">
        <v>14.984999999999999</v>
      </c>
      <c r="DF62" s="437">
        <v>2.5590000000000002</v>
      </c>
      <c r="DG62" s="437">
        <v>0.09</v>
      </c>
      <c r="DH62" s="437">
        <v>17.634</v>
      </c>
      <c r="DI62" s="437">
        <v>4.8</v>
      </c>
      <c r="DJ62" s="437">
        <v>2.1</v>
      </c>
      <c r="DK62" s="437">
        <v>6.9</v>
      </c>
      <c r="DL62" s="437">
        <v>7</v>
      </c>
      <c r="DM62" s="437">
        <v>17.634</v>
      </c>
      <c r="DN62" s="437">
        <v>3.734</v>
      </c>
      <c r="DO62" s="942">
        <f t="shared" si="15"/>
        <v>0.26863309352517983</v>
      </c>
      <c r="DP62" s="371"/>
      <c r="DQ62" s="445" t="str">
        <f t="shared" si="16"/>
        <v>2016/2017</v>
      </c>
      <c r="DR62" s="450">
        <v>4.9000000000000004</v>
      </c>
      <c r="DS62" s="450">
        <v>3.27</v>
      </c>
      <c r="DT62" s="450">
        <v>16</v>
      </c>
      <c r="DU62" s="450">
        <v>0.61599999999999999</v>
      </c>
      <c r="DV62" s="450">
        <v>5.0000000000000001E-3</v>
      </c>
      <c r="DW62" s="450">
        <v>16.620999999999999</v>
      </c>
      <c r="DX62" s="450">
        <v>5.8</v>
      </c>
      <c r="DY62" s="450">
        <v>0.1</v>
      </c>
      <c r="DZ62" s="450">
        <v>5.9</v>
      </c>
      <c r="EA62" s="450">
        <v>10.199999999999999</v>
      </c>
      <c r="EB62" s="450">
        <v>16.620999999999999</v>
      </c>
      <c r="EC62" s="450">
        <v>0.52100000000000002</v>
      </c>
      <c r="ED62" s="941">
        <f t="shared" si="17"/>
        <v>3.2360248447204969E-2</v>
      </c>
      <c r="EE62" s="371"/>
      <c r="EF62" s="458" t="str">
        <f t="shared" si="18"/>
        <v>2016/2017</v>
      </c>
      <c r="EG62" s="462">
        <v>30.22</v>
      </c>
      <c r="EH62" s="462">
        <v>2.88</v>
      </c>
      <c r="EI62" s="462">
        <v>87</v>
      </c>
      <c r="EJ62" s="462">
        <v>14.54</v>
      </c>
      <c r="EK62" s="462">
        <v>6</v>
      </c>
      <c r="EL62" s="462">
        <v>107.54</v>
      </c>
      <c r="EM62" s="462">
        <v>92.8</v>
      </c>
      <c r="EN62" s="462">
        <v>4.7</v>
      </c>
      <c r="EO62" s="462">
        <v>97.5</v>
      </c>
      <c r="EP62" s="462">
        <v>0.4</v>
      </c>
      <c r="EQ62" s="462">
        <v>107.54</v>
      </c>
      <c r="ER62" s="462">
        <v>9.64</v>
      </c>
      <c r="ES62" s="940">
        <f t="shared" si="19"/>
        <v>9.8467824310520938E-2</v>
      </c>
      <c r="ET62" s="371"/>
      <c r="EU62" s="470" t="str">
        <f t="shared" si="20"/>
        <v>2016/2017</v>
      </c>
      <c r="EV62" s="475">
        <v>6.45</v>
      </c>
      <c r="EW62" s="475">
        <v>4.16</v>
      </c>
      <c r="EX62" s="475">
        <v>26.8</v>
      </c>
      <c r="EY62" s="475">
        <v>3.3479999999999999</v>
      </c>
      <c r="EZ62" s="475">
        <v>3.5000000000000003E-2</v>
      </c>
      <c r="FA62" s="475">
        <v>30.183</v>
      </c>
      <c r="FB62" s="475">
        <v>6.8</v>
      </c>
      <c r="FC62" s="475">
        <v>4</v>
      </c>
      <c r="FD62" s="475">
        <v>10.8</v>
      </c>
      <c r="FE62" s="475">
        <v>17.3</v>
      </c>
      <c r="FF62" s="475">
        <v>30.183</v>
      </c>
      <c r="FG62" s="475">
        <v>2.0830000000000002</v>
      </c>
      <c r="FH62" s="937">
        <f t="shared" si="21"/>
        <v>7.412811387900356E-2</v>
      </c>
      <c r="FI62" s="371"/>
      <c r="FJ62" s="376" t="str">
        <f t="shared" si="22"/>
        <v>2016/2017</v>
      </c>
      <c r="FK62" s="406">
        <v>7.8150000000000004</v>
      </c>
      <c r="FL62" s="406">
        <v>2.21</v>
      </c>
      <c r="FM62" s="406">
        <v>17.25</v>
      </c>
      <c r="FN62" s="406">
        <v>3.0979999999999999</v>
      </c>
      <c r="FO62" s="406">
        <v>4.5</v>
      </c>
      <c r="FP62" s="406">
        <v>24.847999999999999</v>
      </c>
      <c r="FQ62" s="406">
        <v>16.7</v>
      </c>
      <c r="FR62" s="406">
        <v>0.7</v>
      </c>
      <c r="FS62" s="406">
        <v>17.399999999999999</v>
      </c>
      <c r="FT62" s="406">
        <v>6</v>
      </c>
      <c r="FU62" s="406">
        <v>24.847999999999999</v>
      </c>
      <c r="FV62" s="406">
        <v>1.448</v>
      </c>
      <c r="FW62" s="378">
        <f t="shared" si="23"/>
        <v>6.1880341880341881E-2</v>
      </c>
      <c r="FY62" s="376" t="str">
        <f t="shared" si="24"/>
        <v>2016/2017</v>
      </c>
      <c r="FZ62" s="377">
        <f t="shared" ref="FZ62:FZ63" si="74">B62-Q62-AF62-AU62-BJ62-BY62-CN62-DC62-DR62-EG62-EV62-FK62</f>
        <v>66.606999999999999</v>
      </c>
      <c r="GA62" s="478">
        <f t="shared" ref="GA62:GA63" si="75">GB62/FZ62</f>
        <v>3.6557118621165934</v>
      </c>
      <c r="GB62" s="643">
        <f t="shared" ref="GB62:GB63" si="76">D62-S62-AH62-AW62-BL62-CA62-CP62-DE62-DT62-EI62-EX62-FM62</f>
        <v>243.49599999999992</v>
      </c>
      <c r="GC62" s="643">
        <f t="shared" ref="GC62:GC63" si="77">E62-T62-AI62-AX62-BM62-CB62-CQ62-DF62-DU62-EJ62-EY62-FN62</f>
        <v>159.73099999999997</v>
      </c>
      <c r="GD62" s="643">
        <f t="shared" ref="GD62:GD63" si="78">F62-U62-AJ62-AY62-BN62-CC62-CR62-DG62-DV62-EK62-EZ62-FO62</f>
        <v>155.05599999999998</v>
      </c>
      <c r="GE62" s="643">
        <f t="shared" ref="GE62:GE63" si="79">G62-V62-AK62-AZ62-BO62-CD62-CS62-DH62-DW62-EL62-FA62-FP62</f>
        <v>558.28300000000013</v>
      </c>
      <c r="GF62" s="643">
        <f t="shared" ref="GF62:GF63" si="80">H62-W62-AL62-BA62-BP62-CE62-CT62-DI62-DX62-EM62-FB62-FQ62</f>
        <v>330.13299999999987</v>
      </c>
      <c r="GG62" s="643">
        <f t="shared" ref="GG62:GG63" si="81">I62-X62-AM62-BB62-BQ62-CF62-CU62-DJ62-DY62-EN62-FC62-FR62</f>
        <v>47.749999999999986</v>
      </c>
      <c r="GH62" s="643">
        <f t="shared" ref="GH62:GH63" si="82">J62-Y62-AN62-BC62-BR62-CG62-CV62-DK62-DZ62-EO62-FD62-FS62</f>
        <v>377.88299999999998</v>
      </c>
      <c r="GI62" s="643">
        <f t="shared" ref="GI62:GI63" si="83">K62-Z62-AO62-BD62-BS62-CH62-CW62-DL62-EA62-EP62-FE62-FT62</f>
        <v>11.675999999999991</v>
      </c>
      <c r="GJ62" s="643">
        <f t="shared" ref="GJ62:GJ63" si="84">L62-AA62-AP62-BE62-BT62-CI62-CX62-DM62-EB62-EQ62-FF62-FU62</f>
        <v>558.28300000000013</v>
      </c>
      <c r="GK62" s="643">
        <f t="shared" ref="GK62:GK63" si="85">M62-AB62-AQ62-BF62-BU62-CJ62-CY62-DN62-EC62-ER62-FG62-FV62</f>
        <v>168.72399999999999</v>
      </c>
      <c r="GL62" s="378">
        <f t="shared" si="27"/>
        <v>0.43311539458721271</v>
      </c>
    </row>
    <row r="63" spans="1:194" s="18" customFormat="1" ht="14.4" x14ac:dyDescent="0.3">
      <c r="A63" s="376" t="s">
        <v>502</v>
      </c>
      <c r="B63" s="406">
        <v>222.23500000000001</v>
      </c>
      <c r="C63" s="406">
        <v>3.32</v>
      </c>
      <c r="D63" s="406">
        <v>737.82600000000002</v>
      </c>
      <c r="E63" s="406">
        <v>255.351</v>
      </c>
      <c r="F63" s="406">
        <v>178.53299999999999</v>
      </c>
      <c r="G63" s="406">
        <v>1171.71</v>
      </c>
      <c r="H63" s="406">
        <v>596.53899999999999</v>
      </c>
      <c r="I63" s="406">
        <v>138.53700000000001</v>
      </c>
      <c r="J63" s="406">
        <v>735.07600000000002</v>
      </c>
      <c r="K63" s="406">
        <v>178.34700000000001</v>
      </c>
      <c r="L63" s="406">
        <v>1171.71</v>
      </c>
      <c r="M63" s="951">
        <v>258.28699999999998</v>
      </c>
      <c r="N63" s="946">
        <f t="shared" si="1"/>
        <v>0.2827682245794117</v>
      </c>
      <c r="O63" s="371"/>
      <c r="P63" s="552" t="str">
        <f t="shared" si="2"/>
        <v>2017/2018</v>
      </c>
      <c r="Q63" s="402">
        <v>15.590999999999999</v>
      </c>
      <c r="R63" s="402">
        <v>3.18</v>
      </c>
      <c r="S63" s="402">
        <v>49.539000000000001</v>
      </c>
      <c r="T63" s="402">
        <v>31.55</v>
      </c>
      <c r="U63" s="402">
        <v>3.4020000000000001</v>
      </c>
      <c r="V63" s="402">
        <v>84.491</v>
      </c>
      <c r="W63" s="402">
        <v>27.786000000000001</v>
      </c>
      <c r="X63" s="402">
        <v>4.6269999999999998</v>
      </c>
      <c r="Y63" s="402">
        <v>32.412999999999997</v>
      </c>
      <c r="Z63" s="402">
        <v>27.216000000000001</v>
      </c>
      <c r="AA63" s="402">
        <v>84.491</v>
      </c>
      <c r="AB63" s="402">
        <v>24.861999999999998</v>
      </c>
      <c r="AC63" s="947">
        <f t="shared" si="3"/>
        <v>0.41694477519327844</v>
      </c>
      <c r="AD63" s="371"/>
      <c r="AE63" s="376" t="str">
        <f t="shared" si="4"/>
        <v>2017/2018</v>
      </c>
      <c r="AF63" s="406">
        <v>12.8</v>
      </c>
      <c r="AG63" s="406">
        <v>1.95</v>
      </c>
      <c r="AH63" s="406">
        <v>25</v>
      </c>
      <c r="AI63" s="406">
        <v>8.8290000000000006</v>
      </c>
      <c r="AJ63" s="406">
        <v>0.15</v>
      </c>
      <c r="AK63" s="406">
        <v>33.978999999999999</v>
      </c>
      <c r="AL63" s="406">
        <v>3.5</v>
      </c>
      <c r="AM63" s="406">
        <v>4.5</v>
      </c>
      <c r="AN63" s="406">
        <v>8</v>
      </c>
      <c r="AO63" s="406">
        <v>19</v>
      </c>
      <c r="AP63" s="406">
        <v>33.978999999999999</v>
      </c>
      <c r="AQ63" s="406">
        <v>6.9790000000000001</v>
      </c>
      <c r="AR63" s="946">
        <f t="shared" si="5"/>
        <v>0.25848148148148148</v>
      </c>
      <c r="AS63" s="371"/>
      <c r="AT63" s="385" t="str">
        <f t="shared" si="6"/>
        <v>2017/2018</v>
      </c>
      <c r="AU63" s="409">
        <v>9</v>
      </c>
      <c r="AV63" s="409">
        <v>3.15</v>
      </c>
      <c r="AW63" s="409">
        <v>28.35</v>
      </c>
      <c r="AX63" s="409">
        <v>7.1630000000000003</v>
      </c>
      <c r="AY63" s="409">
        <v>0.45</v>
      </c>
      <c r="AZ63" s="409">
        <v>35.963000000000001</v>
      </c>
      <c r="BA63" s="409">
        <v>5.3</v>
      </c>
      <c r="BB63" s="409">
        <v>3.5</v>
      </c>
      <c r="BC63" s="409">
        <v>8.8000000000000007</v>
      </c>
      <c r="BD63" s="409">
        <v>22</v>
      </c>
      <c r="BE63" s="409">
        <v>35.963000000000001</v>
      </c>
      <c r="BF63" s="409">
        <v>5.1630000000000003</v>
      </c>
      <c r="BG63" s="944">
        <f t="shared" si="7"/>
        <v>0.16762987012987013</v>
      </c>
      <c r="BH63" s="371"/>
      <c r="BI63" s="394" t="str">
        <f t="shared" si="8"/>
        <v>2017/2018</v>
      </c>
      <c r="BJ63" s="412">
        <v>26.5</v>
      </c>
      <c r="BK63" s="412">
        <v>5.7</v>
      </c>
      <c r="BL63" s="412">
        <v>151</v>
      </c>
      <c r="BM63" s="412">
        <v>11.029</v>
      </c>
      <c r="BN63" s="412">
        <v>6.5</v>
      </c>
      <c r="BO63" s="412">
        <v>168.529</v>
      </c>
      <c r="BP63" s="412">
        <v>71.75</v>
      </c>
      <c r="BQ63" s="412">
        <v>55.5</v>
      </c>
      <c r="BR63" s="412">
        <v>127.25</v>
      </c>
      <c r="BS63" s="412">
        <v>31</v>
      </c>
      <c r="BT63" s="412">
        <v>168.529</v>
      </c>
      <c r="BU63" s="412">
        <v>10.279</v>
      </c>
      <c r="BV63" s="945">
        <f t="shared" si="9"/>
        <v>6.4954186413902049E-2</v>
      </c>
      <c r="BW63" s="371"/>
      <c r="BX63" s="385" t="str">
        <f t="shared" si="10"/>
        <v>2017/2018</v>
      </c>
      <c r="BY63" s="956">
        <v>0</v>
      </c>
      <c r="BZ63" s="956">
        <v>0</v>
      </c>
      <c r="CA63" s="956">
        <v>0</v>
      </c>
      <c r="CB63" s="956">
        <v>0</v>
      </c>
      <c r="CC63" s="956">
        <v>0</v>
      </c>
      <c r="CD63" s="956">
        <v>0</v>
      </c>
      <c r="CE63" s="956">
        <v>0</v>
      </c>
      <c r="CF63" s="956">
        <v>0</v>
      </c>
      <c r="CG63" s="956">
        <v>0</v>
      </c>
      <c r="CH63" s="956">
        <v>0</v>
      </c>
      <c r="CI63" s="956">
        <v>0</v>
      </c>
      <c r="CJ63" s="956">
        <v>0</v>
      </c>
      <c r="CK63" s="957" t="e">
        <f t="shared" si="11"/>
        <v>#DIV/0!</v>
      </c>
      <c r="CL63" s="371"/>
      <c r="CM63" s="419" t="str">
        <f t="shared" si="12"/>
        <v>2017/2018</v>
      </c>
      <c r="CN63" s="422">
        <v>27.5</v>
      </c>
      <c r="CO63" s="422">
        <v>2.44</v>
      </c>
      <c r="CP63" s="422">
        <v>67</v>
      </c>
      <c r="CQ63" s="422">
        <v>10.63</v>
      </c>
      <c r="CR63" s="422">
        <v>0.5</v>
      </c>
      <c r="CS63" s="422">
        <v>78.13</v>
      </c>
      <c r="CT63" s="422">
        <v>23</v>
      </c>
      <c r="CU63" s="422">
        <v>16.5</v>
      </c>
      <c r="CV63" s="422">
        <v>39.5</v>
      </c>
      <c r="CW63" s="422">
        <v>29</v>
      </c>
      <c r="CX63" s="422">
        <v>78.13</v>
      </c>
      <c r="CY63" s="422">
        <v>9.6300000000000008</v>
      </c>
      <c r="CZ63" s="943">
        <f t="shared" si="13"/>
        <v>0.14058394160583942</v>
      </c>
      <c r="DA63" s="371"/>
      <c r="DB63" s="432" t="str">
        <f t="shared" si="14"/>
        <v>2017/2018</v>
      </c>
      <c r="DC63" s="437">
        <v>11.5</v>
      </c>
      <c r="DD63" s="437">
        <v>1.1299999999999999</v>
      </c>
      <c r="DE63" s="437">
        <v>13</v>
      </c>
      <c r="DF63" s="437">
        <v>3.734</v>
      </c>
      <c r="DG63" s="437">
        <v>0.05</v>
      </c>
      <c r="DH63" s="437">
        <v>16.783999999999999</v>
      </c>
      <c r="DI63" s="437">
        <v>4.8</v>
      </c>
      <c r="DJ63" s="437">
        <v>2.1</v>
      </c>
      <c r="DK63" s="437">
        <v>6.9</v>
      </c>
      <c r="DL63" s="437">
        <v>7</v>
      </c>
      <c r="DM63" s="437">
        <v>16.783999999999999</v>
      </c>
      <c r="DN63" s="437">
        <v>2.8839999999999999</v>
      </c>
      <c r="DO63" s="942">
        <f t="shared" si="15"/>
        <v>0.20748201438848921</v>
      </c>
      <c r="DP63" s="371"/>
      <c r="DQ63" s="445" t="str">
        <f t="shared" si="16"/>
        <v>2017/2018</v>
      </c>
      <c r="DR63" s="450">
        <v>5.4</v>
      </c>
      <c r="DS63" s="450">
        <v>3.15</v>
      </c>
      <c r="DT63" s="450">
        <v>17</v>
      </c>
      <c r="DU63" s="450">
        <v>0.52100000000000002</v>
      </c>
      <c r="DV63" s="450">
        <v>0.01</v>
      </c>
      <c r="DW63" s="450">
        <v>17.530999999999999</v>
      </c>
      <c r="DX63" s="450">
        <v>5.9</v>
      </c>
      <c r="DY63" s="450">
        <v>0.1</v>
      </c>
      <c r="DZ63" s="450">
        <v>6</v>
      </c>
      <c r="EA63" s="450">
        <v>11</v>
      </c>
      <c r="EB63" s="450">
        <v>17.530999999999999</v>
      </c>
      <c r="EC63" s="450">
        <v>0.53100000000000003</v>
      </c>
      <c r="ED63" s="941">
        <f t="shared" si="17"/>
        <v>3.1235294117647059E-2</v>
      </c>
      <c r="EE63" s="371"/>
      <c r="EF63" s="458" t="str">
        <f t="shared" si="18"/>
        <v>2017/2018</v>
      </c>
      <c r="EG63" s="462">
        <v>31.75</v>
      </c>
      <c r="EH63" s="462">
        <v>3.06</v>
      </c>
      <c r="EI63" s="462">
        <v>97</v>
      </c>
      <c r="EJ63" s="462">
        <v>9.64</v>
      </c>
      <c r="EK63" s="462">
        <v>4</v>
      </c>
      <c r="EL63" s="462">
        <v>110.64</v>
      </c>
      <c r="EM63" s="462">
        <v>95</v>
      </c>
      <c r="EN63" s="462">
        <v>5</v>
      </c>
      <c r="EO63" s="462">
        <v>100</v>
      </c>
      <c r="EP63" s="462">
        <v>0.5</v>
      </c>
      <c r="EQ63" s="462">
        <v>110.64</v>
      </c>
      <c r="ER63" s="462">
        <v>10.14</v>
      </c>
      <c r="ES63" s="940">
        <f t="shared" si="19"/>
        <v>0.10089552238805971</v>
      </c>
      <c r="ET63" s="371"/>
      <c r="EU63" s="470" t="str">
        <f t="shared" si="20"/>
        <v>2017/2018</v>
      </c>
      <c r="EV63" s="475">
        <v>6.6</v>
      </c>
      <c r="EW63" s="475">
        <v>3.79</v>
      </c>
      <c r="EX63" s="475">
        <v>25</v>
      </c>
      <c r="EY63" s="475">
        <v>2.0830000000000002</v>
      </c>
      <c r="EZ63" s="475">
        <v>2.5000000000000001E-2</v>
      </c>
      <c r="FA63" s="475">
        <v>27.108000000000001</v>
      </c>
      <c r="FB63" s="475">
        <v>6.7</v>
      </c>
      <c r="FC63" s="475">
        <v>3.9</v>
      </c>
      <c r="FD63" s="475">
        <v>10.6</v>
      </c>
      <c r="FE63" s="475">
        <v>14.5</v>
      </c>
      <c r="FF63" s="475">
        <v>27.108000000000001</v>
      </c>
      <c r="FG63" s="475">
        <v>2.008</v>
      </c>
      <c r="FH63" s="937">
        <f t="shared" si="21"/>
        <v>0.08</v>
      </c>
      <c r="FI63" s="371"/>
      <c r="FJ63" s="376" t="str">
        <f t="shared" si="22"/>
        <v>2017/2018</v>
      </c>
      <c r="FK63" s="406">
        <v>7.7</v>
      </c>
      <c r="FL63" s="406">
        <v>2.27</v>
      </c>
      <c r="FM63" s="406">
        <v>17.5</v>
      </c>
      <c r="FN63" s="406">
        <v>1.448</v>
      </c>
      <c r="FO63" s="406">
        <v>5.8</v>
      </c>
      <c r="FP63" s="406">
        <v>24.748000000000001</v>
      </c>
      <c r="FQ63" s="406">
        <v>16.7</v>
      </c>
      <c r="FR63" s="406">
        <v>0.7</v>
      </c>
      <c r="FS63" s="406">
        <v>17.399999999999999</v>
      </c>
      <c r="FT63" s="406">
        <v>6</v>
      </c>
      <c r="FU63" s="406">
        <v>24.748000000000001</v>
      </c>
      <c r="FV63" s="406">
        <v>1.3480000000000001</v>
      </c>
      <c r="FW63" s="378">
        <f t="shared" si="23"/>
        <v>5.7606837606837616E-2</v>
      </c>
      <c r="FY63" s="376" t="str">
        <f t="shared" si="24"/>
        <v>2017/2018</v>
      </c>
      <c r="FZ63" s="377">
        <f t="shared" si="74"/>
        <v>67.893999999999991</v>
      </c>
      <c r="GA63" s="478">
        <f t="shared" si="75"/>
        <v>3.6444604825168652</v>
      </c>
      <c r="GB63" s="643">
        <f t="shared" si="76"/>
        <v>247.43700000000001</v>
      </c>
      <c r="GC63" s="643">
        <f t="shared" si="77"/>
        <v>168.72399999999999</v>
      </c>
      <c r="GD63" s="643">
        <f t="shared" si="78"/>
        <v>157.64599999999999</v>
      </c>
      <c r="GE63" s="643">
        <f t="shared" si="79"/>
        <v>573.80700000000013</v>
      </c>
      <c r="GF63" s="643">
        <f t="shared" si="80"/>
        <v>336.10300000000001</v>
      </c>
      <c r="GG63" s="643">
        <f t="shared" si="81"/>
        <v>42.109999999999992</v>
      </c>
      <c r="GH63" s="643">
        <f t="shared" si="82"/>
        <v>378.21300000000008</v>
      </c>
      <c r="GI63" s="643">
        <f t="shared" si="83"/>
        <v>11.131</v>
      </c>
      <c r="GJ63" s="643">
        <f t="shared" si="84"/>
        <v>573.80700000000013</v>
      </c>
      <c r="GK63" s="643">
        <f t="shared" si="85"/>
        <v>184.46299999999994</v>
      </c>
      <c r="GL63" s="378">
        <f t="shared" si="27"/>
        <v>0.47377897180899131</v>
      </c>
    </row>
    <row r="64" spans="1:194" ht="14.4" x14ac:dyDescent="0.3">
      <c r="A64" s="379"/>
      <c r="B64" s="406"/>
      <c r="C64" s="406"/>
      <c r="D64" s="406"/>
      <c r="E64" s="406"/>
      <c r="F64" s="406"/>
      <c r="G64" s="406"/>
      <c r="H64" s="406"/>
      <c r="I64" s="406"/>
      <c r="J64" s="406"/>
      <c r="K64" s="487"/>
      <c r="L64" s="406"/>
      <c r="M64" s="406"/>
      <c r="N64" s="380"/>
      <c r="O64" s="371"/>
      <c r="P64" s="369"/>
      <c r="Q64" s="402"/>
      <c r="R64" s="402"/>
      <c r="S64" s="402"/>
      <c r="T64" s="402"/>
      <c r="U64" s="402"/>
      <c r="V64" s="402"/>
      <c r="W64" s="402"/>
      <c r="X64" s="402"/>
      <c r="Y64" s="402"/>
      <c r="Z64" s="488"/>
      <c r="AA64" s="402"/>
      <c r="AB64" s="402"/>
      <c r="AC64" s="370"/>
      <c r="AD64" s="371"/>
      <c r="AE64" s="379"/>
      <c r="AF64" s="406"/>
      <c r="AG64" s="406"/>
      <c r="AH64" s="406"/>
      <c r="AI64" s="406"/>
      <c r="AJ64" s="406"/>
      <c r="AK64" s="406"/>
      <c r="AL64" s="406"/>
      <c r="AM64" s="406"/>
      <c r="AN64" s="406"/>
      <c r="AO64" s="487"/>
      <c r="AP64" s="406"/>
      <c r="AQ64" s="406"/>
      <c r="AR64" s="380"/>
      <c r="AS64" s="371"/>
      <c r="AT64" s="388"/>
      <c r="AU64" s="409"/>
      <c r="AV64" s="409"/>
      <c r="AW64" s="409"/>
      <c r="AX64" s="409"/>
      <c r="AY64" s="409"/>
      <c r="AZ64" s="409"/>
      <c r="BA64" s="409"/>
      <c r="BB64" s="409"/>
      <c r="BC64" s="409"/>
      <c r="BD64" s="485"/>
      <c r="BE64" s="409"/>
      <c r="BF64" s="409"/>
      <c r="BG64" s="389"/>
      <c r="BH64" s="371"/>
      <c r="BI64" s="396"/>
      <c r="BJ64" s="412"/>
      <c r="BK64" s="412"/>
      <c r="BL64" s="412"/>
      <c r="BM64" s="412"/>
      <c r="BN64" s="412"/>
      <c r="BO64" s="412"/>
      <c r="BP64" s="412"/>
      <c r="BQ64" s="412"/>
      <c r="BR64" s="412"/>
      <c r="BS64" s="486"/>
      <c r="BT64" s="412"/>
      <c r="BU64" s="412"/>
      <c r="BV64" s="397"/>
      <c r="BW64" s="371"/>
      <c r="BX64" s="388"/>
      <c r="BY64" s="409"/>
      <c r="BZ64" s="409"/>
      <c r="CA64" s="409"/>
      <c r="CB64" s="409"/>
      <c r="CC64" s="409"/>
      <c r="CD64" s="409"/>
      <c r="CE64" s="409"/>
      <c r="CF64" s="409"/>
      <c r="CG64" s="409"/>
      <c r="CH64" s="485"/>
      <c r="CI64" s="409"/>
      <c r="CJ64" s="409"/>
      <c r="CK64" s="389"/>
      <c r="CL64" s="371"/>
      <c r="CM64" s="421"/>
      <c r="CN64" s="422"/>
      <c r="CO64" s="422"/>
      <c r="CP64" s="422"/>
      <c r="CQ64" s="422"/>
      <c r="CR64" s="422"/>
      <c r="CS64" s="422"/>
      <c r="CT64" s="422"/>
      <c r="CU64" s="422"/>
      <c r="CV64" s="422"/>
      <c r="CW64" s="484"/>
      <c r="CX64" s="422"/>
      <c r="CY64" s="422"/>
      <c r="CZ64" s="423"/>
      <c r="DA64" s="371"/>
      <c r="DB64" s="436"/>
      <c r="DC64" s="437"/>
      <c r="DD64" s="437"/>
      <c r="DE64" s="437"/>
      <c r="DF64" s="437"/>
      <c r="DG64" s="437"/>
      <c r="DH64" s="437"/>
      <c r="DI64" s="437"/>
      <c r="DJ64" s="437"/>
      <c r="DK64" s="437"/>
      <c r="DL64" s="483"/>
      <c r="DM64" s="437"/>
      <c r="DN64" s="437"/>
      <c r="DO64" s="438"/>
      <c r="DP64" s="371"/>
      <c r="DQ64" s="449"/>
      <c r="DR64" s="450"/>
      <c r="DS64" s="450"/>
      <c r="DT64" s="450"/>
      <c r="DU64" s="450"/>
      <c r="DV64" s="450"/>
      <c r="DW64" s="450"/>
      <c r="DX64" s="450"/>
      <c r="DY64" s="450"/>
      <c r="DZ64" s="450"/>
      <c r="EA64" s="482"/>
      <c r="EB64" s="450"/>
      <c r="EC64" s="450"/>
      <c r="ED64" s="451"/>
      <c r="EE64" s="371"/>
      <c r="EF64" s="461"/>
      <c r="EG64" s="462"/>
      <c r="EH64" s="462"/>
      <c r="EI64" s="462"/>
      <c r="EJ64" s="462"/>
      <c r="EK64" s="462"/>
      <c r="EL64" s="462"/>
      <c r="EM64" s="462"/>
      <c r="EN64" s="462"/>
      <c r="EO64" s="462"/>
      <c r="EP64" s="481"/>
      <c r="EQ64" s="462"/>
      <c r="ER64" s="462"/>
      <c r="ES64" s="463"/>
      <c r="ET64" s="371"/>
      <c r="EU64" s="474"/>
      <c r="EV64" s="475"/>
      <c r="EW64" s="475"/>
      <c r="EX64" s="475"/>
      <c r="EY64" s="475"/>
      <c r="EZ64" s="475"/>
      <c r="FA64" s="475"/>
      <c r="FB64" s="475"/>
      <c r="FC64" s="475"/>
      <c r="FD64" s="475"/>
      <c r="FE64" s="480"/>
      <c r="FF64" s="475"/>
      <c r="FG64" s="475"/>
      <c r="FH64" s="476"/>
      <c r="FI64" s="371"/>
      <c r="FJ64" s="379"/>
      <c r="FK64" s="406"/>
      <c r="FL64" s="406"/>
      <c r="FM64" s="406"/>
      <c r="FN64" s="406"/>
      <c r="FO64" s="406"/>
      <c r="FP64" s="406"/>
      <c r="FQ64" s="406"/>
      <c r="FR64" s="406"/>
      <c r="FS64" s="406"/>
      <c r="FT64" s="487"/>
      <c r="FU64" s="406"/>
      <c r="FV64" s="406"/>
      <c r="FW64" s="380"/>
      <c r="FY64" s="379"/>
      <c r="FZ64" s="406"/>
      <c r="GA64" s="406"/>
      <c r="GB64" s="406"/>
      <c r="GC64" s="406"/>
      <c r="GD64" s="406"/>
      <c r="GE64" s="406"/>
      <c r="GF64" s="406"/>
      <c r="GG64" s="406"/>
      <c r="GH64" s="406"/>
      <c r="GI64" s="487"/>
      <c r="GJ64" s="406"/>
      <c r="GK64" s="406"/>
      <c r="GL64" s="380"/>
    </row>
    <row r="65" spans="1:194" ht="14.4" x14ac:dyDescent="0.3">
      <c r="A65" s="379"/>
      <c r="B65" s="406"/>
      <c r="C65" s="406"/>
      <c r="D65" s="406"/>
      <c r="E65" s="406"/>
      <c r="F65" s="406"/>
      <c r="G65" s="406"/>
      <c r="H65" s="406"/>
      <c r="I65" s="406"/>
      <c r="J65" s="406"/>
      <c r="K65" s="487"/>
      <c r="L65" s="406"/>
      <c r="M65" s="406"/>
      <c r="N65" s="380"/>
      <c r="O65" s="371"/>
      <c r="P65" s="369"/>
      <c r="Q65" s="402"/>
      <c r="R65" s="402"/>
      <c r="S65" s="402"/>
      <c r="T65" s="402"/>
      <c r="U65" s="402"/>
      <c r="V65" s="402"/>
      <c r="W65" s="402"/>
      <c r="X65" s="402"/>
      <c r="Y65" s="402"/>
      <c r="Z65" s="488"/>
      <c r="AA65" s="402"/>
      <c r="AB65" s="402"/>
      <c r="AC65" s="370"/>
      <c r="AD65" s="371"/>
      <c r="AE65" s="379"/>
      <c r="AF65" s="406"/>
      <c r="AG65" s="406"/>
      <c r="AH65" s="406"/>
      <c r="AI65" s="406"/>
      <c r="AJ65" s="406"/>
      <c r="AK65" s="406"/>
      <c r="AL65" s="406"/>
      <c r="AM65" s="406"/>
      <c r="AN65" s="406"/>
      <c r="AO65" s="487"/>
      <c r="AP65" s="406"/>
      <c r="AQ65" s="406"/>
      <c r="AR65" s="380"/>
      <c r="AS65" s="371"/>
      <c r="AT65" s="388"/>
      <c r="AU65" s="409"/>
      <c r="AV65" s="409"/>
      <c r="AW65" s="409"/>
      <c r="AX65" s="409"/>
      <c r="AY65" s="409"/>
      <c r="AZ65" s="409"/>
      <c r="BA65" s="409"/>
      <c r="BB65" s="409"/>
      <c r="BC65" s="409"/>
      <c r="BD65" s="485"/>
      <c r="BE65" s="409"/>
      <c r="BF65" s="409"/>
      <c r="BG65" s="389"/>
      <c r="BH65" s="371"/>
      <c r="BI65" s="396"/>
      <c r="BJ65" s="412"/>
      <c r="BK65" s="412"/>
      <c r="BL65" s="412"/>
      <c r="BM65" s="412"/>
      <c r="BN65" s="412"/>
      <c r="BO65" s="412"/>
      <c r="BP65" s="412"/>
      <c r="BQ65" s="412"/>
      <c r="BR65" s="412"/>
      <c r="BS65" s="486"/>
      <c r="BT65" s="412"/>
      <c r="BU65" s="412"/>
      <c r="BV65" s="397"/>
      <c r="BW65" s="371"/>
      <c r="BX65" s="388"/>
      <c r="BY65" s="409"/>
      <c r="BZ65" s="409"/>
      <c r="CA65" s="409"/>
      <c r="CB65" s="409"/>
      <c r="CC65" s="409"/>
      <c r="CD65" s="409"/>
      <c r="CE65" s="409"/>
      <c r="CF65" s="409"/>
      <c r="CG65" s="409"/>
      <c r="CH65" s="485"/>
      <c r="CI65" s="409"/>
      <c r="CJ65" s="409"/>
      <c r="CK65" s="389"/>
      <c r="CL65" s="371"/>
      <c r="CM65" s="421"/>
      <c r="CN65" s="422"/>
      <c r="CO65" s="422"/>
      <c r="CP65" s="422"/>
      <c r="CQ65" s="422"/>
      <c r="CR65" s="422"/>
      <c r="CS65" s="422"/>
      <c r="CT65" s="422"/>
      <c r="CU65" s="422"/>
      <c r="CV65" s="422"/>
      <c r="CW65" s="484"/>
      <c r="CX65" s="422"/>
      <c r="CY65" s="422"/>
      <c r="CZ65" s="423"/>
      <c r="DA65" s="371"/>
      <c r="DB65" s="436"/>
      <c r="DC65" s="437"/>
      <c r="DD65" s="437"/>
      <c r="DE65" s="437"/>
      <c r="DF65" s="437"/>
      <c r="DG65" s="437"/>
      <c r="DH65" s="437"/>
      <c r="DI65" s="437"/>
      <c r="DJ65" s="437"/>
      <c r="DK65" s="437"/>
      <c r="DL65" s="483"/>
      <c r="DM65" s="437"/>
      <c r="DN65" s="437"/>
      <c r="DO65" s="438"/>
      <c r="DP65" s="371"/>
      <c r="DQ65" s="449"/>
      <c r="DR65" s="450"/>
      <c r="DS65" s="450"/>
      <c r="DT65" s="450"/>
      <c r="DU65" s="450"/>
      <c r="DV65" s="450"/>
      <c r="DW65" s="450"/>
      <c r="DX65" s="450"/>
      <c r="DY65" s="450"/>
      <c r="DZ65" s="450"/>
      <c r="EA65" s="482"/>
      <c r="EB65" s="450"/>
      <c r="EC65" s="450"/>
      <c r="ED65" s="451"/>
      <c r="EE65" s="371"/>
      <c r="EF65" s="461"/>
      <c r="EG65" s="462"/>
      <c r="EH65" s="462"/>
      <c r="EI65" s="462"/>
      <c r="EJ65" s="462"/>
      <c r="EK65" s="462"/>
      <c r="EL65" s="462"/>
      <c r="EM65" s="462"/>
      <c r="EN65" s="462"/>
      <c r="EO65" s="462"/>
      <c r="EP65" s="481"/>
      <c r="EQ65" s="462"/>
      <c r="ER65" s="462"/>
      <c r="ES65" s="463"/>
      <c r="ET65" s="371"/>
      <c r="EU65" s="474"/>
      <c r="EV65" s="475"/>
      <c r="EW65" s="475"/>
      <c r="EX65" s="475"/>
      <c r="EY65" s="475"/>
      <c r="EZ65" s="475"/>
      <c r="FA65" s="475"/>
      <c r="FB65" s="475"/>
      <c r="FC65" s="475"/>
      <c r="FD65" s="475"/>
      <c r="FE65" s="480"/>
      <c r="FF65" s="475"/>
      <c r="FG65" s="475"/>
      <c r="FH65" s="476"/>
      <c r="FI65" s="371"/>
      <c r="FJ65" s="379"/>
      <c r="FK65" s="406"/>
      <c r="FL65" s="406"/>
      <c r="FM65" s="406"/>
      <c r="FN65" s="406"/>
      <c r="FO65" s="406"/>
      <c r="FP65" s="406"/>
      <c r="FQ65" s="406"/>
      <c r="FR65" s="406"/>
      <c r="FS65" s="406"/>
      <c r="FT65" s="487"/>
      <c r="FU65" s="406"/>
      <c r="FV65" s="406"/>
      <c r="FW65" s="380"/>
      <c r="FY65" s="379"/>
      <c r="FZ65" s="406"/>
      <c r="GA65" s="406"/>
      <c r="GB65" s="406"/>
      <c r="GC65" s="406"/>
      <c r="GD65" s="406"/>
      <c r="GE65" s="406"/>
      <c r="GF65" s="406"/>
      <c r="GG65" s="406"/>
      <c r="GH65" s="406"/>
      <c r="GI65" s="487"/>
      <c r="GJ65" s="406"/>
      <c r="GK65" s="406"/>
      <c r="GL65" s="380"/>
    </row>
  </sheetData>
  <mergeCells count="13">
    <mergeCell ref="FY3:GL3"/>
    <mergeCell ref="A3:N3"/>
    <mergeCell ref="DB3:DO3"/>
    <mergeCell ref="DQ3:ED3"/>
    <mergeCell ref="EF3:ES3"/>
    <mergeCell ref="EU3:FH3"/>
    <mergeCell ref="FJ3:FW3"/>
    <mergeCell ref="BX3:CK3"/>
    <mergeCell ref="P3:AC3"/>
    <mergeCell ref="AE3:AR3"/>
    <mergeCell ref="AT3:BG3"/>
    <mergeCell ref="BI3:BV3"/>
    <mergeCell ref="CM3:CZ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65"/>
  <sheetViews>
    <sheetView zoomScaleNormal="100" workbookViewId="0">
      <selection activeCell="JF63" sqref="A6:XFD63"/>
    </sheetView>
  </sheetViews>
  <sheetFormatPr defaultRowHeight="13.2" x14ac:dyDescent="0.25"/>
  <cols>
    <col min="1" max="1" width="10.6640625" style="331" customWidth="1"/>
    <col min="2" max="5" width="10.6640625" style="398" customWidth="1"/>
    <col min="6" max="6" width="10.6640625" style="479" customWidth="1"/>
    <col min="7" max="13" width="10.6640625" style="398" customWidth="1"/>
    <col min="14" max="14" width="10.6640625" style="331" customWidth="1"/>
    <col min="15" max="15" width="8.6640625" style="331" customWidth="1"/>
    <col min="16" max="16" width="10.6640625" style="331" customWidth="1"/>
    <col min="17" max="20" width="10.6640625" style="398" customWidth="1"/>
    <col min="21" max="21" width="10.6640625" style="479" customWidth="1"/>
    <col min="22" max="28" width="10.6640625" style="398" customWidth="1"/>
    <col min="29" max="29" width="10.6640625" style="331" customWidth="1"/>
    <col min="30" max="30" width="8.6640625" style="331" customWidth="1"/>
    <col min="31" max="31" width="10.6640625" style="331" customWidth="1"/>
    <col min="32" max="35" width="10.6640625" style="398" customWidth="1"/>
    <col min="36" max="36" width="10.6640625" style="479" customWidth="1"/>
    <col min="37" max="43" width="10.6640625" style="398" customWidth="1"/>
    <col min="44" max="44" width="10.6640625" style="331" customWidth="1"/>
    <col min="45" max="45" width="8.6640625" style="331" customWidth="1"/>
    <col min="46" max="46" width="10.6640625" style="331" customWidth="1"/>
    <col min="47" max="50" width="10.6640625" style="398" customWidth="1"/>
    <col min="51" max="51" width="10.6640625" style="479" customWidth="1"/>
    <col min="52" max="58" width="10.6640625" style="398" customWidth="1"/>
    <col min="59" max="59" width="10.6640625" style="331" customWidth="1"/>
    <col min="60" max="60" width="8.6640625" style="331" customWidth="1"/>
    <col min="61" max="61" width="10.6640625" style="331" customWidth="1"/>
    <col min="62" max="65" width="10.6640625" style="398" customWidth="1"/>
    <col min="66" max="66" width="10.6640625" style="479" customWidth="1"/>
    <col min="67" max="73" width="10.6640625" style="398" customWidth="1"/>
    <col min="74" max="74" width="10.6640625" style="331" customWidth="1"/>
    <col min="75" max="75" width="8.6640625" style="331" customWidth="1"/>
    <col min="76" max="76" width="10.6640625" style="331" customWidth="1"/>
    <col min="77" max="80" width="10.6640625" style="398" customWidth="1"/>
    <col min="81" max="81" width="10.6640625" style="479" customWidth="1"/>
    <col min="82" max="88" width="10.6640625" style="398" customWidth="1"/>
    <col min="89" max="89" width="10.6640625" style="331" customWidth="1"/>
    <col min="90" max="90" width="8.6640625" style="331" customWidth="1"/>
    <col min="91" max="91" width="10.6640625" style="331" customWidth="1"/>
    <col min="92" max="95" width="10.6640625" style="398" customWidth="1"/>
    <col min="96" max="96" width="10.6640625" style="479" customWidth="1"/>
    <col min="97" max="103" width="10.6640625" style="398" customWidth="1"/>
    <col min="104" max="104" width="10.6640625" style="331" customWidth="1"/>
    <col min="105" max="105" width="8.6640625" style="331" customWidth="1"/>
    <col min="106" max="106" width="10.6640625" style="331" customWidth="1"/>
    <col min="107" max="110" width="10.6640625" style="398" customWidth="1"/>
    <col min="111" max="111" width="10.6640625" style="479" customWidth="1"/>
    <col min="112" max="118" width="10.6640625" style="398" customWidth="1"/>
    <col min="119" max="119" width="10.6640625" style="331" customWidth="1"/>
    <col min="120" max="120" width="8.6640625" style="331" customWidth="1"/>
    <col min="121" max="121" width="10.6640625" style="331" customWidth="1"/>
    <col min="122" max="125" width="10.6640625" style="398" customWidth="1"/>
    <col min="126" max="126" width="10.6640625" style="479" customWidth="1"/>
    <col min="127" max="133" width="10.6640625" style="398" customWidth="1"/>
    <col min="134" max="134" width="10.6640625" style="331" customWidth="1"/>
    <col min="135" max="135" width="8.6640625" style="331" customWidth="1"/>
    <col min="136" max="136" width="10.6640625" style="331" customWidth="1"/>
    <col min="137" max="140" width="10.6640625" style="398" customWidth="1"/>
    <col min="141" max="141" width="10.6640625" style="479" customWidth="1"/>
    <col min="142" max="148" width="10.6640625" style="398" customWidth="1"/>
    <col min="149" max="149" width="10.6640625" style="331" customWidth="1"/>
    <col min="150" max="150" width="8.6640625" style="331" customWidth="1"/>
    <col min="151" max="151" width="10.6640625" style="331" customWidth="1"/>
    <col min="152" max="155" width="10.6640625" style="398" customWidth="1"/>
    <col min="156" max="156" width="10.6640625" style="479" customWidth="1"/>
    <col min="157" max="163" width="10.6640625" style="398" customWidth="1"/>
    <col min="164" max="164" width="10.6640625" style="331" customWidth="1"/>
    <col min="165" max="165" width="8.6640625" style="331" customWidth="1"/>
    <col min="166" max="166" width="10.6640625" style="331" customWidth="1"/>
    <col min="167" max="170" width="10.6640625" style="398" customWidth="1"/>
    <col min="171" max="171" width="10.6640625" style="479" customWidth="1"/>
    <col min="172" max="178" width="10.6640625" style="398" customWidth="1"/>
    <col min="179" max="179" width="10.6640625" style="331" customWidth="1"/>
    <col min="180" max="180" width="8.6640625" style="331" customWidth="1"/>
    <col min="181" max="181" width="10.6640625" style="331" customWidth="1"/>
    <col min="182" max="185" width="10.6640625" style="398" customWidth="1"/>
    <col min="186" max="186" width="10.6640625" style="479" customWidth="1"/>
    <col min="187" max="193" width="10.6640625" style="398" customWidth="1"/>
    <col min="194" max="194" width="10.6640625" style="331" customWidth="1"/>
    <col min="195" max="195" width="8.6640625" style="331" customWidth="1"/>
    <col min="196" max="196" width="10.6640625" style="331" customWidth="1"/>
    <col min="197" max="200" width="10.6640625" style="398" customWidth="1"/>
    <col min="201" max="201" width="10.6640625" style="479" customWidth="1"/>
    <col min="202" max="208" width="10.6640625" style="398" customWidth="1"/>
    <col min="209" max="209" width="10.6640625" style="331" customWidth="1"/>
    <col min="210" max="210" width="8.6640625" style="331" customWidth="1"/>
    <col min="211" max="211" width="10.6640625" style="331" customWidth="1"/>
    <col min="212" max="215" width="10.6640625" style="398" customWidth="1"/>
    <col min="216" max="216" width="10.6640625" style="479" customWidth="1"/>
    <col min="217" max="223" width="10.6640625" style="398" customWidth="1"/>
    <col min="224" max="224" width="10.6640625" style="331" customWidth="1"/>
    <col min="225" max="225" width="8.6640625" style="331" customWidth="1"/>
    <col min="226" max="226" width="10.6640625" style="331" customWidth="1"/>
    <col min="227" max="230" width="10.6640625" style="398" customWidth="1"/>
    <col min="231" max="231" width="10.6640625" style="479" customWidth="1"/>
    <col min="232" max="238" width="10.6640625" style="398" customWidth="1"/>
    <col min="239" max="239" width="10.6640625" style="331" customWidth="1"/>
    <col min="240" max="240" width="8.6640625" style="331" customWidth="1"/>
    <col min="241" max="241" width="10.6640625" style="331" customWidth="1"/>
    <col min="242" max="245" width="10.6640625" style="398" customWidth="1"/>
    <col min="246" max="246" width="10.6640625" style="479" customWidth="1"/>
    <col min="247" max="253" width="10.6640625" style="398" customWidth="1"/>
    <col min="254" max="254" width="10.6640625" style="331" customWidth="1"/>
    <col min="255" max="255" width="8.6640625" style="331" customWidth="1"/>
    <col min="256" max="256" width="10.6640625" style="331" customWidth="1"/>
    <col min="257" max="260" width="10.6640625" style="398" customWidth="1"/>
    <col min="261" max="261" width="10.6640625" style="479" customWidth="1"/>
    <col min="262" max="268" width="10.6640625" style="398" customWidth="1"/>
    <col min="269" max="269" width="10.6640625" style="331" customWidth="1"/>
    <col min="270" max="270" width="8.6640625" style="331" customWidth="1"/>
    <col min="271" max="271" width="10.6640625" style="331" customWidth="1"/>
    <col min="272" max="275" width="10.6640625" style="398" customWidth="1"/>
    <col min="276" max="276" width="10.6640625" style="479" customWidth="1"/>
    <col min="277" max="283" width="10.6640625" style="398" customWidth="1"/>
    <col min="284" max="284" width="10.6640625" style="331" customWidth="1"/>
    <col min="285" max="285" width="8.6640625" style="331" customWidth="1"/>
  </cols>
  <sheetData>
    <row r="1" spans="1:285" ht="15.6" x14ac:dyDescent="0.3">
      <c r="A1" s="356" t="s">
        <v>400</v>
      </c>
      <c r="P1" s="356"/>
      <c r="AE1" s="356"/>
      <c r="AT1" s="356"/>
      <c r="BI1" s="356"/>
      <c r="BX1" s="356"/>
      <c r="CM1" s="356"/>
      <c r="DB1" s="356"/>
      <c r="DQ1" s="356"/>
      <c r="EF1" s="356"/>
      <c r="EU1" s="356"/>
      <c r="FJ1" s="356"/>
      <c r="FY1" s="356"/>
      <c r="GN1" s="356"/>
      <c r="HC1" s="356"/>
      <c r="HR1" s="356"/>
      <c r="IG1" s="356"/>
      <c r="IV1" s="356"/>
      <c r="JK1" s="356"/>
    </row>
    <row r="3" spans="1:285" ht="18" customHeight="1" x14ac:dyDescent="0.35">
      <c r="A3" s="904" t="s">
        <v>398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6"/>
      <c r="O3" s="357"/>
      <c r="P3" s="922" t="s">
        <v>401</v>
      </c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4"/>
      <c r="AD3" s="357"/>
      <c r="AE3" s="904" t="s">
        <v>402</v>
      </c>
      <c r="AF3" s="905"/>
      <c r="AG3" s="905"/>
      <c r="AH3" s="905"/>
      <c r="AI3" s="905"/>
      <c r="AJ3" s="905"/>
      <c r="AK3" s="905"/>
      <c r="AL3" s="905"/>
      <c r="AM3" s="905"/>
      <c r="AN3" s="905"/>
      <c r="AO3" s="905"/>
      <c r="AP3" s="905"/>
      <c r="AQ3" s="905"/>
      <c r="AR3" s="906"/>
      <c r="AS3" s="357"/>
      <c r="AT3" s="919" t="s">
        <v>403</v>
      </c>
      <c r="AU3" s="920"/>
      <c r="AV3" s="920"/>
      <c r="AW3" s="920"/>
      <c r="AX3" s="920"/>
      <c r="AY3" s="920"/>
      <c r="AZ3" s="920"/>
      <c r="BA3" s="920"/>
      <c r="BB3" s="920"/>
      <c r="BC3" s="920"/>
      <c r="BD3" s="920"/>
      <c r="BE3" s="920"/>
      <c r="BF3" s="920"/>
      <c r="BG3" s="921"/>
      <c r="BH3" s="357"/>
      <c r="BI3" s="925" t="s">
        <v>404</v>
      </c>
      <c r="BJ3" s="926"/>
      <c r="BK3" s="926"/>
      <c r="BL3" s="926"/>
      <c r="BM3" s="926"/>
      <c r="BN3" s="926"/>
      <c r="BO3" s="926"/>
      <c r="BP3" s="926"/>
      <c r="BQ3" s="926"/>
      <c r="BR3" s="926"/>
      <c r="BS3" s="926"/>
      <c r="BT3" s="926"/>
      <c r="BU3" s="926"/>
      <c r="BV3" s="927"/>
      <c r="BW3" s="357"/>
      <c r="BX3" s="922" t="s">
        <v>432</v>
      </c>
      <c r="BY3" s="923"/>
      <c r="BZ3" s="923"/>
      <c r="CA3" s="923"/>
      <c r="CB3" s="923"/>
      <c r="CC3" s="923"/>
      <c r="CD3" s="923"/>
      <c r="CE3" s="923"/>
      <c r="CF3" s="923"/>
      <c r="CG3" s="923"/>
      <c r="CH3" s="923"/>
      <c r="CI3" s="923"/>
      <c r="CJ3" s="923"/>
      <c r="CK3" s="924"/>
      <c r="CL3" s="357"/>
      <c r="CM3" s="919" t="s">
        <v>433</v>
      </c>
      <c r="CN3" s="920"/>
      <c r="CO3" s="920"/>
      <c r="CP3" s="920"/>
      <c r="CQ3" s="920"/>
      <c r="CR3" s="920"/>
      <c r="CS3" s="920"/>
      <c r="CT3" s="920"/>
      <c r="CU3" s="920"/>
      <c r="CV3" s="920"/>
      <c r="CW3" s="920"/>
      <c r="CX3" s="920"/>
      <c r="CY3" s="920"/>
      <c r="CZ3" s="921"/>
      <c r="DA3" s="357"/>
      <c r="DB3" s="928" t="s">
        <v>405</v>
      </c>
      <c r="DC3" s="929"/>
      <c r="DD3" s="929"/>
      <c r="DE3" s="929"/>
      <c r="DF3" s="929"/>
      <c r="DG3" s="929"/>
      <c r="DH3" s="929"/>
      <c r="DI3" s="929"/>
      <c r="DJ3" s="929"/>
      <c r="DK3" s="929"/>
      <c r="DL3" s="929"/>
      <c r="DM3" s="929"/>
      <c r="DN3" s="929"/>
      <c r="DO3" s="930"/>
      <c r="DP3" s="357"/>
      <c r="DQ3" s="907" t="s">
        <v>406</v>
      </c>
      <c r="DR3" s="908"/>
      <c r="DS3" s="908"/>
      <c r="DT3" s="908"/>
      <c r="DU3" s="908"/>
      <c r="DV3" s="908"/>
      <c r="DW3" s="908"/>
      <c r="DX3" s="908"/>
      <c r="DY3" s="908"/>
      <c r="DZ3" s="908"/>
      <c r="EA3" s="908"/>
      <c r="EB3" s="908"/>
      <c r="EC3" s="908"/>
      <c r="ED3" s="909"/>
      <c r="EE3" s="357"/>
      <c r="EF3" s="910" t="s">
        <v>407</v>
      </c>
      <c r="EG3" s="911"/>
      <c r="EH3" s="911"/>
      <c r="EI3" s="911"/>
      <c r="EJ3" s="911"/>
      <c r="EK3" s="911"/>
      <c r="EL3" s="911"/>
      <c r="EM3" s="911"/>
      <c r="EN3" s="911"/>
      <c r="EO3" s="911"/>
      <c r="EP3" s="911"/>
      <c r="EQ3" s="911"/>
      <c r="ER3" s="911"/>
      <c r="ES3" s="912"/>
      <c r="ET3" s="357"/>
      <c r="EU3" s="913" t="s">
        <v>408</v>
      </c>
      <c r="EV3" s="914"/>
      <c r="EW3" s="914"/>
      <c r="EX3" s="914"/>
      <c r="EY3" s="914"/>
      <c r="EZ3" s="914"/>
      <c r="FA3" s="914"/>
      <c r="FB3" s="914"/>
      <c r="FC3" s="914"/>
      <c r="FD3" s="914"/>
      <c r="FE3" s="914"/>
      <c r="FF3" s="914"/>
      <c r="FG3" s="914"/>
      <c r="FH3" s="915"/>
      <c r="FI3" s="357"/>
      <c r="FJ3" s="916" t="s">
        <v>409</v>
      </c>
      <c r="FK3" s="917"/>
      <c r="FL3" s="917"/>
      <c r="FM3" s="917"/>
      <c r="FN3" s="917"/>
      <c r="FO3" s="917"/>
      <c r="FP3" s="917"/>
      <c r="FQ3" s="917"/>
      <c r="FR3" s="917"/>
      <c r="FS3" s="917"/>
      <c r="FT3" s="917"/>
      <c r="FU3" s="917"/>
      <c r="FV3" s="917"/>
      <c r="FW3" s="918"/>
      <c r="FX3" s="357"/>
      <c r="FY3" s="928" t="s">
        <v>423</v>
      </c>
      <c r="FZ3" s="929"/>
      <c r="GA3" s="929"/>
      <c r="GB3" s="929"/>
      <c r="GC3" s="929"/>
      <c r="GD3" s="929"/>
      <c r="GE3" s="929"/>
      <c r="GF3" s="929"/>
      <c r="GG3" s="929"/>
      <c r="GH3" s="929"/>
      <c r="GI3" s="929"/>
      <c r="GJ3" s="929"/>
      <c r="GK3" s="929"/>
      <c r="GL3" s="930"/>
      <c r="GM3" s="357"/>
      <c r="GN3" s="922" t="s">
        <v>424</v>
      </c>
      <c r="GO3" s="923"/>
      <c r="GP3" s="923"/>
      <c r="GQ3" s="923"/>
      <c r="GR3" s="923"/>
      <c r="GS3" s="923"/>
      <c r="GT3" s="923"/>
      <c r="GU3" s="923"/>
      <c r="GV3" s="923"/>
      <c r="GW3" s="923"/>
      <c r="GX3" s="923"/>
      <c r="GY3" s="923"/>
      <c r="GZ3" s="923"/>
      <c r="HA3" s="924"/>
      <c r="HB3" s="357"/>
      <c r="HC3" s="925" t="s">
        <v>425</v>
      </c>
      <c r="HD3" s="926"/>
      <c r="HE3" s="926"/>
      <c r="HF3" s="926"/>
      <c r="HG3" s="926"/>
      <c r="HH3" s="926"/>
      <c r="HI3" s="926"/>
      <c r="HJ3" s="926"/>
      <c r="HK3" s="926"/>
      <c r="HL3" s="926"/>
      <c r="HM3" s="926"/>
      <c r="HN3" s="926"/>
      <c r="HO3" s="926"/>
      <c r="HP3" s="927"/>
      <c r="HQ3" s="357"/>
      <c r="HR3" s="919" t="s">
        <v>426</v>
      </c>
      <c r="HS3" s="920"/>
      <c r="HT3" s="920"/>
      <c r="HU3" s="920"/>
      <c r="HV3" s="920"/>
      <c r="HW3" s="920"/>
      <c r="HX3" s="920"/>
      <c r="HY3" s="920"/>
      <c r="HZ3" s="920"/>
      <c r="IA3" s="920"/>
      <c r="IB3" s="920"/>
      <c r="IC3" s="920"/>
      <c r="ID3" s="920"/>
      <c r="IE3" s="921"/>
      <c r="IF3" s="357"/>
      <c r="IG3" s="931" t="s">
        <v>439</v>
      </c>
      <c r="IH3" s="932"/>
      <c r="II3" s="932"/>
      <c r="IJ3" s="932"/>
      <c r="IK3" s="932"/>
      <c r="IL3" s="932"/>
      <c r="IM3" s="932"/>
      <c r="IN3" s="932"/>
      <c r="IO3" s="932"/>
      <c r="IP3" s="932"/>
      <c r="IQ3" s="932"/>
      <c r="IR3" s="932"/>
      <c r="IS3" s="932"/>
      <c r="IT3" s="933"/>
      <c r="IU3" s="357"/>
      <c r="IV3" s="934" t="s">
        <v>440</v>
      </c>
      <c r="IW3" s="935"/>
      <c r="IX3" s="935"/>
      <c r="IY3" s="935"/>
      <c r="IZ3" s="935"/>
      <c r="JA3" s="935"/>
      <c r="JB3" s="935"/>
      <c r="JC3" s="935"/>
      <c r="JD3" s="935"/>
      <c r="JE3" s="935"/>
      <c r="JF3" s="935"/>
      <c r="JG3" s="935"/>
      <c r="JH3" s="935"/>
      <c r="JI3" s="936"/>
      <c r="JJ3" s="357"/>
      <c r="JK3" s="904" t="s">
        <v>427</v>
      </c>
      <c r="JL3" s="905"/>
      <c r="JM3" s="905"/>
      <c r="JN3" s="905"/>
      <c r="JO3" s="905"/>
      <c r="JP3" s="905"/>
      <c r="JQ3" s="905"/>
      <c r="JR3" s="905"/>
      <c r="JS3" s="905"/>
      <c r="JT3" s="905"/>
      <c r="JU3" s="905"/>
      <c r="JV3" s="905"/>
      <c r="JW3" s="905"/>
      <c r="JX3" s="906"/>
      <c r="JY3" s="357"/>
    </row>
    <row r="4" spans="1:285" s="18" customFormat="1" ht="24" x14ac:dyDescent="0.25">
      <c r="A4" s="372" t="s">
        <v>300</v>
      </c>
      <c r="B4" s="403" t="s">
        <v>325</v>
      </c>
      <c r="C4" s="403" t="s">
        <v>122</v>
      </c>
      <c r="D4" s="403" t="s">
        <v>410</v>
      </c>
      <c r="E4" s="403" t="s">
        <v>204</v>
      </c>
      <c r="F4" s="403" t="s">
        <v>326</v>
      </c>
      <c r="G4" s="403" t="s">
        <v>298</v>
      </c>
      <c r="H4" s="403" t="s">
        <v>327</v>
      </c>
      <c r="I4" s="403" t="s">
        <v>209</v>
      </c>
      <c r="J4" s="403" t="s">
        <v>328</v>
      </c>
      <c r="K4" s="403" t="s">
        <v>329</v>
      </c>
      <c r="L4" s="403" t="s">
        <v>330</v>
      </c>
      <c r="M4" s="403" t="s">
        <v>331</v>
      </c>
      <c r="N4" s="373" t="s">
        <v>332</v>
      </c>
      <c r="O4" s="360"/>
      <c r="P4" s="358" t="s">
        <v>300</v>
      </c>
      <c r="Q4" s="399" t="s">
        <v>325</v>
      </c>
      <c r="R4" s="399" t="s">
        <v>122</v>
      </c>
      <c r="S4" s="399" t="s">
        <v>410</v>
      </c>
      <c r="T4" s="399" t="s">
        <v>204</v>
      </c>
      <c r="U4" s="399" t="s">
        <v>326</v>
      </c>
      <c r="V4" s="399" t="s">
        <v>298</v>
      </c>
      <c r="W4" s="399" t="s">
        <v>327</v>
      </c>
      <c r="X4" s="399" t="s">
        <v>209</v>
      </c>
      <c r="Y4" s="399" t="s">
        <v>328</v>
      </c>
      <c r="Z4" s="399" t="s">
        <v>329</v>
      </c>
      <c r="AA4" s="399" t="s">
        <v>330</v>
      </c>
      <c r="AB4" s="399" t="s">
        <v>331</v>
      </c>
      <c r="AC4" s="359" t="s">
        <v>332</v>
      </c>
      <c r="AD4" s="360"/>
      <c r="AE4" s="372" t="s">
        <v>300</v>
      </c>
      <c r="AF4" s="403" t="s">
        <v>325</v>
      </c>
      <c r="AG4" s="403" t="s">
        <v>122</v>
      </c>
      <c r="AH4" s="403" t="s">
        <v>410</v>
      </c>
      <c r="AI4" s="403" t="s">
        <v>204</v>
      </c>
      <c r="AJ4" s="403" t="s">
        <v>326</v>
      </c>
      <c r="AK4" s="403" t="s">
        <v>298</v>
      </c>
      <c r="AL4" s="403" t="s">
        <v>327</v>
      </c>
      <c r="AM4" s="403" t="s">
        <v>209</v>
      </c>
      <c r="AN4" s="403" t="s">
        <v>328</v>
      </c>
      <c r="AO4" s="403" t="s">
        <v>329</v>
      </c>
      <c r="AP4" s="403" t="s">
        <v>330</v>
      </c>
      <c r="AQ4" s="403" t="s">
        <v>331</v>
      </c>
      <c r="AR4" s="373" t="s">
        <v>332</v>
      </c>
      <c r="AS4" s="360"/>
      <c r="AT4" s="381" t="s">
        <v>300</v>
      </c>
      <c r="AU4" s="407" t="s">
        <v>325</v>
      </c>
      <c r="AV4" s="407" t="s">
        <v>122</v>
      </c>
      <c r="AW4" s="407" t="s">
        <v>410</v>
      </c>
      <c r="AX4" s="407" t="s">
        <v>204</v>
      </c>
      <c r="AY4" s="407" t="s">
        <v>326</v>
      </c>
      <c r="AZ4" s="407" t="s">
        <v>298</v>
      </c>
      <c r="BA4" s="407" t="s">
        <v>327</v>
      </c>
      <c r="BB4" s="407" t="s">
        <v>209</v>
      </c>
      <c r="BC4" s="407" t="s">
        <v>328</v>
      </c>
      <c r="BD4" s="407" t="s">
        <v>329</v>
      </c>
      <c r="BE4" s="407" t="s">
        <v>330</v>
      </c>
      <c r="BF4" s="407" t="s">
        <v>331</v>
      </c>
      <c r="BG4" s="382" t="s">
        <v>332</v>
      </c>
      <c r="BH4" s="360"/>
      <c r="BI4" s="390" t="s">
        <v>300</v>
      </c>
      <c r="BJ4" s="410" t="s">
        <v>325</v>
      </c>
      <c r="BK4" s="410" t="s">
        <v>122</v>
      </c>
      <c r="BL4" s="410" t="s">
        <v>410</v>
      </c>
      <c r="BM4" s="410" t="s">
        <v>204</v>
      </c>
      <c r="BN4" s="410" t="s">
        <v>326</v>
      </c>
      <c r="BO4" s="410" t="s">
        <v>298</v>
      </c>
      <c r="BP4" s="410" t="s">
        <v>327</v>
      </c>
      <c r="BQ4" s="410" t="s">
        <v>209</v>
      </c>
      <c r="BR4" s="410" t="s">
        <v>328</v>
      </c>
      <c r="BS4" s="410" t="s">
        <v>329</v>
      </c>
      <c r="BT4" s="410" t="s">
        <v>330</v>
      </c>
      <c r="BU4" s="410" t="s">
        <v>331</v>
      </c>
      <c r="BV4" s="391" t="s">
        <v>332</v>
      </c>
      <c r="BW4" s="360"/>
      <c r="BX4" s="358" t="s">
        <v>300</v>
      </c>
      <c r="BY4" s="399" t="s">
        <v>325</v>
      </c>
      <c r="BZ4" s="399" t="s">
        <v>122</v>
      </c>
      <c r="CA4" s="399" t="s">
        <v>410</v>
      </c>
      <c r="CB4" s="399" t="s">
        <v>204</v>
      </c>
      <c r="CC4" s="399" t="s">
        <v>326</v>
      </c>
      <c r="CD4" s="399" t="s">
        <v>298</v>
      </c>
      <c r="CE4" s="399" t="s">
        <v>327</v>
      </c>
      <c r="CF4" s="399" t="s">
        <v>209</v>
      </c>
      <c r="CG4" s="399" t="s">
        <v>328</v>
      </c>
      <c r="CH4" s="399" t="s">
        <v>329</v>
      </c>
      <c r="CI4" s="399" t="s">
        <v>330</v>
      </c>
      <c r="CJ4" s="399" t="s">
        <v>331</v>
      </c>
      <c r="CK4" s="359" t="s">
        <v>332</v>
      </c>
      <c r="CL4" s="360"/>
      <c r="CM4" s="381" t="s">
        <v>300</v>
      </c>
      <c r="CN4" s="407" t="s">
        <v>325</v>
      </c>
      <c r="CO4" s="407" t="s">
        <v>122</v>
      </c>
      <c r="CP4" s="407" t="s">
        <v>410</v>
      </c>
      <c r="CQ4" s="407" t="s">
        <v>204</v>
      </c>
      <c r="CR4" s="407" t="s">
        <v>326</v>
      </c>
      <c r="CS4" s="407" t="s">
        <v>298</v>
      </c>
      <c r="CT4" s="407" t="s">
        <v>327</v>
      </c>
      <c r="CU4" s="407" t="s">
        <v>209</v>
      </c>
      <c r="CV4" s="407" t="s">
        <v>328</v>
      </c>
      <c r="CW4" s="407" t="s">
        <v>329</v>
      </c>
      <c r="CX4" s="407" t="s">
        <v>330</v>
      </c>
      <c r="CY4" s="407" t="s">
        <v>331</v>
      </c>
      <c r="CZ4" s="382" t="s">
        <v>332</v>
      </c>
      <c r="DA4" s="360"/>
      <c r="DB4" s="413" t="s">
        <v>300</v>
      </c>
      <c r="DC4" s="414" t="s">
        <v>325</v>
      </c>
      <c r="DD4" s="414" t="s">
        <v>122</v>
      </c>
      <c r="DE4" s="414" t="s">
        <v>410</v>
      </c>
      <c r="DF4" s="414" t="s">
        <v>204</v>
      </c>
      <c r="DG4" s="414" t="s">
        <v>326</v>
      </c>
      <c r="DH4" s="414" t="s">
        <v>298</v>
      </c>
      <c r="DI4" s="414" t="s">
        <v>327</v>
      </c>
      <c r="DJ4" s="414" t="s">
        <v>209</v>
      </c>
      <c r="DK4" s="414" t="s">
        <v>328</v>
      </c>
      <c r="DL4" s="414" t="s">
        <v>329</v>
      </c>
      <c r="DM4" s="414" t="s">
        <v>330</v>
      </c>
      <c r="DN4" s="414" t="s">
        <v>331</v>
      </c>
      <c r="DO4" s="415" t="s">
        <v>332</v>
      </c>
      <c r="DP4" s="360"/>
      <c r="DQ4" s="426" t="s">
        <v>300</v>
      </c>
      <c r="DR4" s="427" t="s">
        <v>325</v>
      </c>
      <c r="DS4" s="427" t="s">
        <v>122</v>
      </c>
      <c r="DT4" s="427" t="s">
        <v>410</v>
      </c>
      <c r="DU4" s="427" t="s">
        <v>204</v>
      </c>
      <c r="DV4" s="427" t="s">
        <v>326</v>
      </c>
      <c r="DW4" s="427" t="s">
        <v>298</v>
      </c>
      <c r="DX4" s="427" t="s">
        <v>327</v>
      </c>
      <c r="DY4" s="427" t="s">
        <v>209</v>
      </c>
      <c r="DZ4" s="427" t="s">
        <v>328</v>
      </c>
      <c r="EA4" s="427" t="s">
        <v>329</v>
      </c>
      <c r="EB4" s="427" t="s">
        <v>330</v>
      </c>
      <c r="EC4" s="427" t="s">
        <v>331</v>
      </c>
      <c r="ED4" s="428" t="s">
        <v>332</v>
      </c>
      <c r="EE4" s="360"/>
      <c r="EF4" s="439" t="s">
        <v>300</v>
      </c>
      <c r="EG4" s="440" t="s">
        <v>325</v>
      </c>
      <c r="EH4" s="440" t="s">
        <v>122</v>
      </c>
      <c r="EI4" s="440" t="s">
        <v>410</v>
      </c>
      <c r="EJ4" s="440" t="s">
        <v>204</v>
      </c>
      <c r="EK4" s="440" t="s">
        <v>326</v>
      </c>
      <c r="EL4" s="440" t="s">
        <v>298</v>
      </c>
      <c r="EM4" s="440" t="s">
        <v>327</v>
      </c>
      <c r="EN4" s="440" t="s">
        <v>209</v>
      </c>
      <c r="EO4" s="440" t="s">
        <v>328</v>
      </c>
      <c r="EP4" s="440" t="s">
        <v>329</v>
      </c>
      <c r="EQ4" s="440" t="s">
        <v>330</v>
      </c>
      <c r="ER4" s="440" t="s">
        <v>331</v>
      </c>
      <c r="ES4" s="441" t="s">
        <v>332</v>
      </c>
      <c r="ET4" s="360"/>
      <c r="EU4" s="452" t="s">
        <v>300</v>
      </c>
      <c r="EV4" s="453" t="s">
        <v>325</v>
      </c>
      <c r="EW4" s="453" t="s">
        <v>122</v>
      </c>
      <c r="EX4" s="453" t="s">
        <v>410</v>
      </c>
      <c r="EY4" s="453" t="s">
        <v>204</v>
      </c>
      <c r="EZ4" s="453" t="s">
        <v>326</v>
      </c>
      <c r="FA4" s="453" t="s">
        <v>298</v>
      </c>
      <c r="FB4" s="453" t="s">
        <v>327</v>
      </c>
      <c r="FC4" s="453" t="s">
        <v>209</v>
      </c>
      <c r="FD4" s="453" t="s">
        <v>328</v>
      </c>
      <c r="FE4" s="453" t="s">
        <v>329</v>
      </c>
      <c r="FF4" s="453" t="s">
        <v>330</v>
      </c>
      <c r="FG4" s="453" t="s">
        <v>331</v>
      </c>
      <c r="FH4" s="454" t="s">
        <v>332</v>
      </c>
      <c r="FI4" s="360"/>
      <c r="FJ4" s="464" t="s">
        <v>300</v>
      </c>
      <c r="FK4" s="465" t="s">
        <v>325</v>
      </c>
      <c r="FL4" s="465" t="s">
        <v>122</v>
      </c>
      <c r="FM4" s="465" t="s">
        <v>410</v>
      </c>
      <c r="FN4" s="465" t="s">
        <v>204</v>
      </c>
      <c r="FO4" s="465" t="s">
        <v>326</v>
      </c>
      <c r="FP4" s="465" t="s">
        <v>298</v>
      </c>
      <c r="FQ4" s="465" t="s">
        <v>327</v>
      </c>
      <c r="FR4" s="465" t="s">
        <v>209</v>
      </c>
      <c r="FS4" s="465" t="s">
        <v>328</v>
      </c>
      <c r="FT4" s="465" t="s">
        <v>329</v>
      </c>
      <c r="FU4" s="465" t="s">
        <v>330</v>
      </c>
      <c r="FV4" s="465" t="s">
        <v>331</v>
      </c>
      <c r="FW4" s="466" t="s">
        <v>332</v>
      </c>
      <c r="FX4" s="360"/>
      <c r="FY4" s="413" t="s">
        <v>300</v>
      </c>
      <c r="FZ4" s="414" t="s">
        <v>325</v>
      </c>
      <c r="GA4" s="414" t="s">
        <v>122</v>
      </c>
      <c r="GB4" s="414" t="s">
        <v>410</v>
      </c>
      <c r="GC4" s="414" t="s">
        <v>204</v>
      </c>
      <c r="GD4" s="414" t="s">
        <v>326</v>
      </c>
      <c r="GE4" s="414" t="s">
        <v>298</v>
      </c>
      <c r="GF4" s="414" t="s">
        <v>327</v>
      </c>
      <c r="GG4" s="414" t="s">
        <v>209</v>
      </c>
      <c r="GH4" s="414" t="s">
        <v>328</v>
      </c>
      <c r="GI4" s="414" t="s">
        <v>329</v>
      </c>
      <c r="GJ4" s="414" t="s">
        <v>330</v>
      </c>
      <c r="GK4" s="414" t="s">
        <v>331</v>
      </c>
      <c r="GL4" s="415" t="s">
        <v>332</v>
      </c>
      <c r="GM4" s="360"/>
      <c r="GN4" s="358" t="s">
        <v>300</v>
      </c>
      <c r="GO4" s="399" t="s">
        <v>325</v>
      </c>
      <c r="GP4" s="399" t="s">
        <v>122</v>
      </c>
      <c r="GQ4" s="399" t="s">
        <v>410</v>
      </c>
      <c r="GR4" s="399" t="s">
        <v>204</v>
      </c>
      <c r="GS4" s="399" t="s">
        <v>326</v>
      </c>
      <c r="GT4" s="399" t="s">
        <v>298</v>
      </c>
      <c r="GU4" s="399" t="s">
        <v>327</v>
      </c>
      <c r="GV4" s="399" t="s">
        <v>209</v>
      </c>
      <c r="GW4" s="399" t="s">
        <v>328</v>
      </c>
      <c r="GX4" s="399" t="s">
        <v>329</v>
      </c>
      <c r="GY4" s="399" t="s">
        <v>330</v>
      </c>
      <c r="GZ4" s="399" t="s">
        <v>331</v>
      </c>
      <c r="HA4" s="359" t="s">
        <v>332</v>
      </c>
      <c r="HB4" s="360"/>
      <c r="HC4" s="390" t="s">
        <v>300</v>
      </c>
      <c r="HD4" s="410" t="s">
        <v>325</v>
      </c>
      <c r="HE4" s="410" t="s">
        <v>122</v>
      </c>
      <c r="HF4" s="410" t="s">
        <v>410</v>
      </c>
      <c r="HG4" s="410" t="s">
        <v>204</v>
      </c>
      <c r="HH4" s="410" t="s">
        <v>326</v>
      </c>
      <c r="HI4" s="410" t="s">
        <v>298</v>
      </c>
      <c r="HJ4" s="410" t="s">
        <v>327</v>
      </c>
      <c r="HK4" s="410" t="s">
        <v>209</v>
      </c>
      <c r="HL4" s="410" t="s">
        <v>328</v>
      </c>
      <c r="HM4" s="410" t="s">
        <v>329</v>
      </c>
      <c r="HN4" s="410" t="s">
        <v>330</v>
      </c>
      <c r="HO4" s="410" t="s">
        <v>331</v>
      </c>
      <c r="HP4" s="391" t="s">
        <v>332</v>
      </c>
      <c r="HQ4" s="360"/>
      <c r="HR4" s="381" t="s">
        <v>300</v>
      </c>
      <c r="HS4" s="407" t="s">
        <v>325</v>
      </c>
      <c r="HT4" s="407" t="s">
        <v>122</v>
      </c>
      <c r="HU4" s="407" t="s">
        <v>410</v>
      </c>
      <c r="HV4" s="407" t="s">
        <v>204</v>
      </c>
      <c r="HW4" s="407" t="s">
        <v>326</v>
      </c>
      <c r="HX4" s="407" t="s">
        <v>298</v>
      </c>
      <c r="HY4" s="407" t="s">
        <v>327</v>
      </c>
      <c r="HZ4" s="407" t="s">
        <v>209</v>
      </c>
      <c r="IA4" s="407" t="s">
        <v>328</v>
      </c>
      <c r="IB4" s="407" t="s">
        <v>329</v>
      </c>
      <c r="IC4" s="407" t="s">
        <v>330</v>
      </c>
      <c r="ID4" s="407" t="s">
        <v>331</v>
      </c>
      <c r="IE4" s="382" t="s">
        <v>332</v>
      </c>
      <c r="IF4" s="360"/>
      <c r="IG4" s="670" t="s">
        <v>300</v>
      </c>
      <c r="IH4" s="671" t="s">
        <v>325</v>
      </c>
      <c r="II4" s="671" t="s">
        <v>122</v>
      </c>
      <c r="IJ4" s="671" t="s">
        <v>410</v>
      </c>
      <c r="IK4" s="671" t="s">
        <v>204</v>
      </c>
      <c r="IL4" s="671" t="s">
        <v>326</v>
      </c>
      <c r="IM4" s="671" t="s">
        <v>298</v>
      </c>
      <c r="IN4" s="671" t="s">
        <v>327</v>
      </c>
      <c r="IO4" s="671" t="s">
        <v>209</v>
      </c>
      <c r="IP4" s="671" t="s">
        <v>328</v>
      </c>
      <c r="IQ4" s="671" t="s">
        <v>329</v>
      </c>
      <c r="IR4" s="671" t="s">
        <v>330</v>
      </c>
      <c r="IS4" s="671" t="s">
        <v>331</v>
      </c>
      <c r="IT4" s="672" t="s">
        <v>332</v>
      </c>
      <c r="IU4" s="360"/>
      <c r="IV4" s="684" t="s">
        <v>300</v>
      </c>
      <c r="IW4" s="685" t="s">
        <v>325</v>
      </c>
      <c r="IX4" s="685" t="s">
        <v>122</v>
      </c>
      <c r="IY4" s="685" t="s">
        <v>410</v>
      </c>
      <c r="IZ4" s="685" t="s">
        <v>204</v>
      </c>
      <c r="JA4" s="685" t="s">
        <v>326</v>
      </c>
      <c r="JB4" s="685" t="s">
        <v>298</v>
      </c>
      <c r="JC4" s="685" t="s">
        <v>327</v>
      </c>
      <c r="JD4" s="685" t="s">
        <v>209</v>
      </c>
      <c r="JE4" s="685" t="s">
        <v>328</v>
      </c>
      <c r="JF4" s="685" t="s">
        <v>329</v>
      </c>
      <c r="JG4" s="685" t="s">
        <v>330</v>
      </c>
      <c r="JH4" s="685" t="s">
        <v>331</v>
      </c>
      <c r="JI4" s="686" t="s">
        <v>332</v>
      </c>
      <c r="JJ4" s="360"/>
      <c r="JK4" s="372" t="s">
        <v>300</v>
      </c>
      <c r="JL4" s="403" t="s">
        <v>325</v>
      </c>
      <c r="JM4" s="403" t="s">
        <v>122</v>
      </c>
      <c r="JN4" s="403" t="s">
        <v>410</v>
      </c>
      <c r="JO4" s="403" t="s">
        <v>204</v>
      </c>
      <c r="JP4" s="403" t="s">
        <v>326</v>
      </c>
      <c r="JQ4" s="403" t="s">
        <v>298</v>
      </c>
      <c r="JR4" s="403" t="s">
        <v>327</v>
      </c>
      <c r="JS4" s="403" t="s">
        <v>209</v>
      </c>
      <c r="JT4" s="403" t="s">
        <v>328</v>
      </c>
      <c r="JU4" s="403" t="s">
        <v>329</v>
      </c>
      <c r="JV4" s="403" t="s">
        <v>330</v>
      </c>
      <c r="JW4" s="403" t="s">
        <v>331</v>
      </c>
      <c r="JX4" s="373" t="s">
        <v>332</v>
      </c>
      <c r="JY4" s="360"/>
    </row>
    <row r="5" spans="1:285" s="18" customFormat="1" ht="14.4" x14ac:dyDescent="0.3">
      <c r="A5" s="374"/>
      <c r="B5" s="404" t="s">
        <v>333</v>
      </c>
      <c r="C5" s="404" t="s">
        <v>334</v>
      </c>
      <c r="D5" s="404" t="s">
        <v>335</v>
      </c>
      <c r="E5" s="404" t="s">
        <v>335</v>
      </c>
      <c r="F5" s="404" t="s">
        <v>335</v>
      </c>
      <c r="G5" s="404" t="s">
        <v>335</v>
      </c>
      <c r="H5" s="404" t="s">
        <v>335</v>
      </c>
      <c r="I5" s="404" t="s">
        <v>335</v>
      </c>
      <c r="J5" s="404" t="s">
        <v>335</v>
      </c>
      <c r="K5" s="404" t="s">
        <v>335</v>
      </c>
      <c r="L5" s="404" t="s">
        <v>335</v>
      </c>
      <c r="M5" s="404" t="s">
        <v>335</v>
      </c>
      <c r="N5" s="375" t="s">
        <v>115</v>
      </c>
      <c r="O5" s="363"/>
      <c r="P5" s="361"/>
      <c r="Q5" s="400" t="s">
        <v>333</v>
      </c>
      <c r="R5" s="400" t="s">
        <v>334</v>
      </c>
      <c r="S5" s="400" t="s">
        <v>335</v>
      </c>
      <c r="T5" s="400" t="s">
        <v>335</v>
      </c>
      <c r="U5" s="400" t="s">
        <v>335</v>
      </c>
      <c r="V5" s="400" t="s">
        <v>335</v>
      </c>
      <c r="W5" s="400" t="s">
        <v>335</v>
      </c>
      <c r="X5" s="400" t="s">
        <v>335</v>
      </c>
      <c r="Y5" s="400" t="s">
        <v>335</v>
      </c>
      <c r="Z5" s="400" t="s">
        <v>335</v>
      </c>
      <c r="AA5" s="400" t="s">
        <v>335</v>
      </c>
      <c r="AB5" s="400" t="s">
        <v>335</v>
      </c>
      <c r="AC5" s="362" t="s">
        <v>115</v>
      </c>
      <c r="AD5" s="363"/>
      <c r="AE5" s="374"/>
      <c r="AF5" s="404" t="s">
        <v>333</v>
      </c>
      <c r="AG5" s="404" t="s">
        <v>334</v>
      </c>
      <c r="AH5" s="404" t="s">
        <v>335</v>
      </c>
      <c r="AI5" s="404" t="s">
        <v>335</v>
      </c>
      <c r="AJ5" s="404" t="s">
        <v>335</v>
      </c>
      <c r="AK5" s="404" t="s">
        <v>335</v>
      </c>
      <c r="AL5" s="404" t="s">
        <v>335</v>
      </c>
      <c r="AM5" s="404" t="s">
        <v>335</v>
      </c>
      <c r="AN5" s="404" t="s">
        <v>335</v>
      </c>
      <c r="AO5" s="404" t="s">
        <v>335</v>
      </c>
      <c r="AP5" s="404" t="s">
        <v>335</v>
      </c>
      <c r="AQ5" s="404" t="s">
        <v>335</v>
      </c>
      <c r="AR5" s="375" t="s">
        <v>115</v>
      </c>
      <c r="AS5" s="363"/>
      <c r="AT5" s="383"/>
      <c r="AU5" s="408" t="s">
        <v>333</v>
      </c>
      <c r="AV5" s="408" t="s">
        <v>334</v>
      </c>
      <c r="AW5" s="408" t="s">
        <v>335</v>
      </c>
      <c r="AX5" s="408" t="s">
        <v>335</v>
      </c>
      <c r="AY5" s="408" t="s">
        <v>335</v>
      </c>
      <c r="AZ5" s="408" t="s">
        <v>335</v>
      </c>
      <c r="BA5" s="408" t="s">
        <v>335</v>
      </c>
      <c r="BB5" s="408" t="s">
        <v>335</v>
      </c>
      <c r="BC5" s="408" t="s">
        <v>335</v>
      </c>
      <c r="BD5" s="408" t="s">
        <v>335</v>
      </c>
      <c r="BE5" s="408" t="s">
        <v>335</v>
      </c>
      <c r="BF5" s="408" t="s">
        <v>335</v>
      </c>
      <c r="BG5" s="384" t="s">
        <v>115</v>
      </c>
      <c r="BH5" s="363"/>
      <c r="BI5" s="392"/>
      <c r="BJ5" s="411" t="s">
        <v>333</v>
      </c>
      <c r="BK5" s="411" t="s">
        <v>334</v>
      </c>
      <c r="BL5" s="411" t="s">
        <v>335</v>
      </c>
      <c r="BM5" s="411" t="s">
        <v>335</v>
      </c>
      <c r="BN5" s="411" t="s">
        <v>335</v>
      </c>
      <c r="BO5" s="411" t="s">
        <v>335</v>
      </c>
      <c r="BP5" s="411" t="s">
        <v>335</v>
      </c>
      <c r="BQ5" s="411" t="s">
        <v>335</v>
      </c>
      <c r="BR5" s="411" t="s">
        <v>335</v>
      </c>
      <c r="BS5" s="411" t="s">
        <v>335</v>
      </c>
      <c r="BT5" s="411" t="s">
        <v>335</v>
      </c>
      <c r="BU5" s="411" t="s">
        <v>335</v>
      </c>
      <c r="BV5" s="393" t="s">
        <v>115</v>
      </c>
      <c r="BW5" s="363"/>
      <c r="BX5" s="361"/>
      <c r="BY5" s="400" t="s">
        <v>333</v>
      </c>
      <c r="BZ5" s="400" t="s">
        <v>334</v>
      </c>
      <c r="CA5" s="400" t="s">
        <v>335</v>
      </c>
      <c r="CB5" s="400" t="s">
        <v>335</v>
      </c>
      <c r="CC5" s="400" t="s">
        <v>335</v>
      </c>
      <c r="CD5" s="400" t="s">
        <v>335</v>
      </c>
      <c r="CE5" s="400" t="s">
        <v>335</v>
      </c>
      <c r="CF5" s="400" t="s">
        <v>335</v>
      </c>
      <c r="CG5" s="400" t="s">
        <v>335</v>
      </c>
      <c r="CH5" s="400" t="s">
        <v>335</v>
      </c>
      <c r="CI5" s="400" t="s">
        <v>335</v>
      </c>
      <c r="CJ5" s="400" t="s">
        <v>335</v>
      </c>
      <c r="CK5" s="362" t="s">
        <v>115</v>
      </c>
      <c r="CL5" s="363"/>
      <c r="CM5" s="383"/>
      <c r="CN5" s="408" t="s">
        <v>333</v>
      </c>
      <c r="CO5" s="408" t="s">
        <v>334</v>
      </c>
      <c r="CP5" s="408" t="s">
        <v>335</v>
      </c>
      <c r="CQ5" s="408" t="s">
        <v>335</v>
      </c>
      <c r="CR5" s="408" t="s">
        <v>335</v>
      </c>
      <c r="CS5" s="408" t="s">
        <v>335</v>
      </c>
      <c r="CT5" s="408" t="s">
        <v>335</v>
      </c>
      <c r="CU5" s="408" t="s">
        <v>335</v>
      </c>
      <c r="CV5" s="408" t="s">
        <v>335</v>
      </c>
      <c r="CW5" s="408" t="s">
        <v>335</v>
      </c>
      <c r="CX5" s="408" t="s">
        <v>335</v>
      </c>
      <c r="CY5" s="408" t="s">
        <v>335</v>
      </c>
      <c r="CZ5" s="384" t="s">
        <v>115</v>
      </c>
      <c r="DA5" s="363"/>
      <c r="DB5" s="416"/>
      <c r="DC5" s="417" t="s">
        <v>333</v>
      </c>
      <c r="DD5" s="417" t="s">
        <v>334</v>
      </c>
      <c r="DE5" s="417" t="s">
        <v>335</v>
      </c>
      <c r="DF5" s="417" t="s">
        <v>335</v>
      </c>
      <c r="DG5" s="417" t="s">
        <v>335</v>
      </c>
      <c r="DH5" s="417" t="s">
        <v>335</v>
      </c>
      <c r="DI5" s="417" t="s">
        <v>335</v>
      </c>
      <c r="DJ5" s="417" t="s">
        <v>335</v>
      </c>
      <c r="DK5" s="417" t="s">
        <v>335</v>
      </c>
      <c r="DL5" s="417" t="s">
        <v>335</v>
      </c>
      <c r="DM5" s="417" t="s">
        <v>335</v>
      </c>
      <c r="DN5" s="417" t="s">
        <v>335</v>
      </c>
      <c r="DO5" s="418" t="s">
        <v>115</v>
      </c>
      <c r="DP5" s="363"/>
      <c r="DQ5" s="429"/>
      <c r="DR5" s="430" t="s">
        <v>333</v>
      </c>
      <c r="DS5" s="430" t="s">
        <v>334</v>
      </c>
      <c r="DT5" s="430" t="s">
        <v>335</v>
      </c>
      <c r="DU5" s="430" t="s">
        <v>335</v>
      </c>
      <c r="DV5" s="430" t="s">
        <v>335</v>
      </c>
      <c r="DW5" s="430" t="s">
        <v>335</v>
      </c>
      <c r="DX5" s="430" t="s">
        <v>335</v>
      </c>
      <c r="DY5" s="430" t="s">
        <v>335</v>
      </c>
      <c r="DZ5" s="430" t="s">
        <v>335</v>
      </c>
      <c r="EA5" s="430" t="s">
        <v>335</v>
      </c>
      <c r="EB5" s="430" t="s">
        <v>335</v>
      </c>
      <c r="EC5" s="430" t="s">
        <v>335</v>
      </c>
      <c r="ED5" s="431" t="s">
        <v>115</v>
      </c>
      <c r="EE5" s="363"/>
      <c r="EF5" s="442"/>
      <c r="EG5" s="443" t="s">
        <v>333</v>
      </c>
      <c r="EH5" s="443" t="s">
        <v>334</v>
      </c>
      <c r="EI5" s="443" t="s">
        <v>335</v>
      </c>
      <c r="EJ5" s="443" t="s">
        <v>335</v>
      </c>
      <c r="EK5" s="443" t="s">
        <v>335</v>
      </c>
      <c r="EL5" s="443" t="s">
        <v>335</v>
      </c>
      <c r="EM5" s="443" t="s">
        <v>335</v>
      </c>
      <c r="EN5" s="443" t="s">
        <v>335</v>
      </c>
      <c r="EO5" s="443" t="s">
        <v>335</v>
      </c>
      <c r="EP5" s="443" t="s">
        <v>335</v>
      </c>
      <c r="EQ5" s="443" t="s">
        <v>335</v>
      </c>
      <c r="ER5" s="443" t="s">
        <v>335</v>
      </c>
      <c r="ES5" s="444" t="s">
        <v>115</v>
      </c>
      <c r="ET5" s="363"/>
      <c r="EU5" s="455"/>
      <c r="EV5" s="456" t="s">
        <v>333</v>
      </c>
      <c r="EW5" s="456" t="s">
        <v>334</v>
      </c>
      <c r="EX5" s="456" t="s">
        <v>335</v>
      </c>
      <c r="EY5" s="456" t="s">
        <v>335</v>
      </c>
      <c r="EZ5" s="456" t="s">
        <v>335</v>
      </c>
      <c r="FA5" s="456" t="s">
        <v>335</v>
      </c>
      <c r="FB5" s="456" t="s">
        <v>335</v>
      </c>
      <c r="FC5" s="456" t="s">
        <v>335</v>
      </c>
      <c r="FD5" s="456" t="s">
        <v>335</v>
      </c>
      <c r="FE5" s="456" t="s">
        <v>335</v>
      </c>
      <c r="FF5" s="456" t="s">
        <v>335</v>
      </c>
      <c r="FG5" s="456" t="s">
        <v>335</v>
      </c>
      <c r="FH5" s="457" t="s">
        <v>115</v>
      </c>
      <c r="FI5" s="363"/>
      <c r="FJ5" s="467"/>
      <c r="FK5" s="468" t="s">
        <v>333</v>
      </c>
      <c r="FL5" s="468" t="s">
        <v>334</v>
      </c>
      <c r="FM5" s="468" t="s">
        <v>335</v>
      </c>
      <c r="FN5" s="468" t="s">
        <v>335</v>
      </c>
      <c r="FO5" s="468" t="s">
        <v>335</v>
      </c>
      <c r="FP5" s="468" t="s">
        <v>335</v>
      </c>
      <c r="FQ5" s="468" t="s">
        <v>335</v>
      </c>
      <c r="FR5" s="468" t="s">
        <v>335</v>
      </c>
      <c r="FS5" s="468" t="s">
        <v>335</v>
      </c>
      <c r="FT5" s="468" t="s">
        <v>335</v>
      </c>
      <c r="FU5" s="468" t="s">
        <v>335</v>
      </c>
      <c r="FV5" s="468" t="s">
        <v>335</v>
      </c>
      <c r="FW5" s="469" t="s">
        <v>115</v>
      </c>
      <c r="FX5" s="363"/>
      <c r="FY5" s="416"/>
      <c r="FZ5" s="417" t="s">
        <v>333</v>
      </c>
      <c r="GA5" s="417" t="s">
        <v>334</v>
      </c>
      <c r="GB5" s="417" t="s">
        <v>335</v>
      </c>
      <c r="GC5" s="417" t="s">
        <v>335</v>
      </c>
      <c r="GD5" s="417" t="s">
        <v>335</v>
      </c>
      <c r="GE5" s="417" t="s">
        <v>335</v>
      </c>
      <c r="GF5" s="417" t="s">
        <v>335</v>
      </c>
      <c r="GG5" s="417" t="s">
        <v>335</v>
      </c>
      <c r="GH5" s="417" t="s">
        <v>335</v>
      </c>
      <c r="GI5" s="417" t="s">
        <v>335</v>
      </c>
      <c r="GJ5" s="417" t="s">
        <v>335</v>
      </c>
      <c r="GK5" s="417" t="s">
        <v>335</v>
      </c>
      <c r="GL5" s="418" t="s">
        <v>115</v>
      </c>
      <c r="GM5" s="363"/>
      <c r="GN5" s="361"/>
      <c r="GO5" s="400" t="s">
        <v>333</v>
      </c>
      <c r="GP5" s="400" t="s">
        <v>334</v>
      </c>
      <c r="GQ5" s="400" t="s">
        <v>335</v>
      </c>
      <c r="GR5" s="400" t="s">
        <v>335</v>
      </c>
      <c r="GS5" s="400" t="s">
        <v>335</v>
      </c>
      <c r="GT5" s="400" t="s">
        <v>335</v>
      </c>
      <c r="GU5" s="400" t="s">
        <v>335</v>
      </c>
      <c r="GV5" s="400" t="s">
        <v>335</v>
      </c>
      <c r="GW5" s="400" t="s">
        <v>335</v>
      </c>
      <c r="GX5" s="400" t="s">
        <v>335</v>
      </c>
      <c r="GY5" s="400" t="s">
        <v>335</v>
      </c>
      <c r="GZ5" s="400" t="s">
        <v>335</v>
      </c>
      <c r="HA5" s="362" t="s">
        <v>115</v>
      </c>
      <c r="HB5" s="363"/>
      <c r="HC5" s="392"/>
      <c r="HD5" s="411" t="s">
        <v>333</v>
      </c>
      <c r="HE5" s="411" t="s">
        <v>334</v>
      </c>
      <c r="HF5" s="411" t="s">
        <v>335</v>
      </c>
      <c r="HG5" s="411" t="s">
        <v>335</v>
      </c>
      <c r="HH5" s="411" t="s">
        <v>335</v>
      </c>
      <c r="HI5" s="411" t="s">
        <v>335</v>
      </c>
      <c r="HJ5" s="411" t="s">
        <v>335</v>
      </c>
      <c r="HK5" s="411" t="s">
        <v>335</v>
      </c>
      <c r="HL5" s="411" t="s">
        <v>335</v>
      </c>
      <c r="HM5" s="411" t="s">
        <v>335</v>
      </c>
      <c r="HN5" s="411" t="s">
        <v>335</v>
      </c>
      <c r="HO5" s="411" t="s">
        <v>335</v>
      </c>
      <c r="HP5" s="393" t="s">
        <v>115</v>
      </c>
      <c r="HQ5" s="363"/>
      <c r="HR5" s="383"/>
      <c r="HS5" s="408" t="s">
        <v>333</v>
      </c>
      <c r="HT5" s="408" t="s">
        <v>334</v>
      </c>
      <c r="HU5" s="408" t="s">
        <v>335</v>
      </c>
      <c r="HV5" s="408" t="s">
        <v>335</v>
      </c>
      <c r="HW5" s="408" t="s">
        <v>335</v>
      </c>
      <c r="HX5" s="408" t="s">
        <v>335</v>
      </c>
      <c r="HY5" s="408" t="s">
        <v>335</v>
      </c>
      <c r="HZ5" s="408" t="s">
        <v>335</v>
      </c>
      <c r="IA5" s="408" t="s">
        <v>335</v>
      </c>
      <c r="IB5" s="408" t="s">
        <v>335</v>
      </c>
      <c r="IC5" s="408" t="s">
        <v>335</v>
      </c>
      <c r="ID5" s="408" t="s">
        <v>335</v>
      </c>
      <c r="IE5" s="384" t="s">
        <v>115</v>
      </c>
      <c r="IF5" s="363"/>
      <c r="IG5" s="673"/>
      <c r="IH5" s="674" t="s">
        <v>333</v>
      </c>
      <c r="II5" s="674" t="s">
        <v>334</v>
      </c>
      <c r="IJ5" s="674" t="s">
        <v>335</v>
      </c>
      <c r="IK5" s="674" t="s">
        <v>335</v>
      </c>
      <c r="IL5" s="674" t="s">
        <v>335</v>
      </c>
      <c r="IM5" s="674" t="s">
        <v>335</v>
      </c>
      <c r="IN5" s="674" t="s">
        <v>335</v>
      </c>
      <c r="IO5" s="674" t="s">
        <v>335</v>
      </c>
      <c r="IP5" s="674" t="s">
        <v>335</v>
      </c>
      <c r="IQ5" s="674" t="s">
        <v>335</v>
      </c>
      <c r="IR5" s="674" t="s">
        <v>335</v>
      </c>
      <c r="IS5" s="674" t="s">
        <v>335</v>
      </c>
      <c r="IT5" s="675" t="s">
        <v>115</v>
      </c>
      <c r="IU5" s="363"/>
      <c r="IV5" s="687"/>
      <c r="IW5" s="688" t="s">
        <v>333</v>
      </c>
      <c r="IX5" s="688" t="s">
        <v>334</v>
      </c>
      <c r="IY5" s="688" t="s">
        <v>335</v>
      </c>
      <c r="IZ5" s="688" t="s">
        <v>335</v>
      </c>
      <c r="JA5" s="688" t="s">
        <v>335</v>
      </c>
      <c r="JB5" s="688" t="s">
        <v>335</v>
      </c>
      <c r="JC5" s="688" t="s">
        <v>335</v>
      </c>
      <c r="JD5" s="688" t="s">
        <v>335</v>
      </c>
      <c r="JE5" s="688" t="s">
        <v>335</v>
      </c>
      <c r="JF5" s="688" t="s">
        <v>335</v>
      </c>
      <c r="JG5" s="688" t="s">
        <v>335</v>
      </c>
      <c r="JH5" s="688" t="s">
        <v>335</v>
      </c>
      <c r="JI5" s="689" t="s">
        <v>115</v>
      </c>
      <c r="JJ5" s="363"/>
      <c r="JK5" s="374"/>
      <c r="JL5" s="404" t="s">
        <v>333</v>
      </c>
      <c r="JM5" s="404" t="s">
        <v>334</v>
      </c>
      <c r="JN5" s="404" t="s">
        <v>335</v>
      </c>
      <c r="JO5" s="404" t="s">
        <v>335</v>
      </c>
      <c r="JP5" s="404" t="s">
        <v>335</v>
      </c>
      <c r="JQ5" s="404" t="s">
        <v>335</v>
      </c>
      <c r="JR5" s="404" t="s">
        <v>335</v>
      </c>
      <c r="JS5" s="404" t="s">
        <v>335</v>
      </c>
      <c r="JT5" s="404" t="s">
        <v>335</v>
      </c>
      <c r="JU5" s="404" t="s">
        <v>335</v>
      </c>
      <c r="JV5" s="404" t="s">
        <v>335</v>
      </c>
      <c r="JW5" s="404" t="s">
        <v>335</v>
      </c>
      <c r="JX5" s="375" t="s">
        <v>115</v>
      </c>
      <c r="JY5" s="363"/>
    </row>
    <row r="6" spans="1:285" s="18" customFormat="1" ht="14.4" x14ac:dyDescent="0.3">
      <c r="A6" s="376" t="s">
        <v>336</v>
      </c>
      <c r="B6" s="377">
        <v>202.2</v>
      </c>
      <c r="C6" s="478">
        <v>1.1599999999999999</v>
      </c>
      <c r="D6" s="377">
        <v>233.45099999999999</v>
      </c>
      <c r="E6" s="377">
        <v>80.278000000000006</v>
      </c>
      <c r="F6" s="377">
        <v>41.527000000000001</v>
      </c>
      <c r="G6" s="377">
        <v>355.25599999999997</v>
      </c>
      <c r="H6" s="377">
        <v>198.57300000000001</v>
      </c>
      <c r="I6" s="377">
        <v>29.977</v>
      </c>
      <c r="J6" s="377">
        <v>228.55</v>
      </c>
      <c r="K6" s="377">
        <v>43.856999999999999</v>
      </c>
      <c r="L6" s="377">
        <v>355.25599999999997</v>
      </c>
      <c r="M6" s="377">
        <v>82.849000000000004</v>
      </c>
      <c r="N6" s="378">
        <f>M6/(J6+K6)</f>
        <v>0.30413682467777992</v>
      </c>
      <c r="O6" s="366"/>
      <c r="P6" s="364" t="str">
        <f>A6</f>
        <v>1960/1961</v>
      </c>
      <c r="Q6" s="401">
        <v>0.61199999999999999</v>
      </c>
      <c r="R6" s="623">
        <v>2.4500000000000002</v>
      </c>
      <c r="S6" s="401">
        <v>1.4990000000000001</v>
      </c>
      <c r="T6" s="401">
        <v>0</v>
      </c>
      <c r="U6" s="401">
        <v>0.996</v>
      </c>
      <c r="V6" s="401">
        <v>2.4950000000000001</v>
      </c>
      <c r="W6" s="401">
        <v>2.4900000000000002</v>
      </c>
      <c r="X6" s="401">
        <v>0</v>
      </c>
      <c r="Y6" s="401">
        <v>2.4900000000000002</v>
      </c>
      <c r="Z6" s="401">
        <v>5.0000000000000001E-3</v>
      </c>
      <c r="AA6" s="401">
        <v>2.4950000000000001</v>
      </c>
      <c r="AB6" s="401">
        <v>0</v>
      </c>
      <c r="AC6" s="365">
        <f>AB6/(Y6+Z6)</f>
        <v>0</v>
      </c>
      <c r="AD6" s="366"/>
      <c r="AE6" s="376" t="str">
        <f>A6</f>
        <v>1960/1961</v>
      </c>
      <c r="AF6" s="478">
        <v>0.56499999999999995</v>
      </c>
      <c r="AG6" s="478">
        <v>0.62</v>
      </c>
      <c r="AH6" s="478">
        <v>0.35</v>
      </c>
      <c r="AI6" s="478">
        <v>0.2</v>
      </c>
      <c r="AJ6" s="478">
        <v>1.885</v>
      </c>
      <c r="AK6" s="478">
        <v>2.4350000000000001</v>
      </c>
      <c r="AL6" s="478">
        <v>2.2349999999999999</v>
      </c>
      <c r="AM6" s="478">
        <v>0</v>
      </c>
      <c r="AN6" s="478">
        <v>2.2349999999999999</v>
      </c>
      <c r="AO6" s="478">
        <v>0</v>
      </c>
      <c r="AP6" s="478">
        <v>2.4350000000000001</v>
      </c>
      <c r="AQ6" s="478">
        <v>0.2</v>
      </c>
      <c r="AR6" s="378">
        <f>AQ6/(AN6+AO6)</f>
        <v>8.9485458612975396E-2</v>
      </c>
      <c r="AS6" s="366"/>
      <c r="AT6" s="385" t="str">
        <f>A6</f>
        <v>1960/1961</v>
      </c>
      <c r="AU6" s="477">
        <v>0</v>
      </c>
      <c r="AV6" s="477">
        <v>0</v>
      </c>
      <c r="AW6" s="477">
        <v>0</v>
      </c>
      <c r="AX6" s="477">
        <v>0</v>
      </c>
      <c r="AY6" s="477">
        <v>0.161</v>
      </c>
      <c r="AZ6" s="477">
        <v>0.161</v>
      </c>
      <c r="BA6" s="477">
        <v>0.161</v>
      </c>
      <c r="BB6" s="477">
        <v>0</v>
      </c>
      <c r="BC6" s="477">
        <v>0.161</v>
      </c>
      <c r="BD6" s="477">
        <v>0</v>
      </c>
      <c r="BE6" s="477">
        <v>0.161</v>
      </c>
      <c r="BF6" s="477">
        <v>0</v>
      </c>
      <c r="BG6" s="387">
        <f>BF6/(BC6+BD6)</f>
        <v>0</v>
      </c>
      <c r="BH6" s="366"/>
      <c r="BI6" s="394" t="str">
        <f>A6</f>
        <v>1960/1961</v>
      </c>
      <c r="BJ6" s="656">
        <v>0.60199999999999998</v>
      </c>
      <c r="BK6" s="656">
        <v>2.54</v>
      </c>
      <c r="BL6" s="656">
        <v>1.5309999999999999</v>
      </c>
      <c r="BM6" s="656">
        <v>0.65</v>
      </c>
      <c r="BN6" s="656">
        <v>2.8330000000000002</v>
      </c>
      <c r="BO6" s="656">
        <v>5.0140000000000002</v>
      </c>
      <c r="BP6" s="656">
        <v>3.85</v>
      </c>
      <c r="BQ6" s="656">
        <v>0.33700000000000002</v>
      </c>
      <c r="BR6" s="656">
        <v>4.1870000000000003</v>
      </c>
      <c r="BS6" s="656">
        <v>5.1999999999999998E-2</v>
      </c>
      <c r="BT6" s="656">
        <v>5.0140000000000002</v>
      </c>
      <c r="BU6" s="656">
        <v>0.77500000000000002</v>
      </c>
      <c r="BV6" s="395">
        <f>BU6/(BR6+BS6)</f>
        <v>0.18282613824015098</v>
      </c>
      <c r="BW6" s="366"/>
      <c r="BX6" s="364" t="str">
        <f>A6</f>
        <v>1960/1961</v>
      </c>
      <c r="BY6" s="948">
        <v>0</v>
      </c>
      <c r="BZ6" s="948">
        <v>0</v>
      </c>
      <c r="CA6" s="948">
        <v>0</v>
      </c>
      <c r="CB6" s="948">
        <v>0</v>
      </c>
      <c r="CC6" s="948">
        <v>0</v>
      </c>
      <c r="CD6" s="948">
        <v>0</v>
      </c>
      <c r="CE6" s="948">
        <v>0</v>
      </c>
      <c r="CF6" s="948">
        <v>0</v>
      </c>
      <c r="CG6" s="948">
        <v>0</v>
      </c>
      <c r="CH6" s="948">
        <v>0</v>
      </c>
      <c r="CI6" s="948">
        <v>0</v>
      </c>
      <c r="CJ6" s="948">
        <v>0</v>
      </c>
      <c r="CK6" s="365" t="e">
        <f>CJ6/(CG6+CH6)</f>
        <v>#DIV/0!</v>
      </c>
      <c r="CL6" s="366"/>
      <c r="CM6" s="385" t="str">
        <f>A6</f>
        <v>1960/1961</v>
      </c>
      <c r="CN6" s="477">
        <v>19.071000000000002</v>
      </c>
      <c r="CO6" s="477">
        <v>1.94</v>
      </c>
      <c r="CP6" s="477">
        <v>37.058</v>
      </c>
      <c r="CQ6" s="477">
        <v>8.641</v>
      </c>
      <c r="CR6" s="477">
        <v>14.627000000000001</v>
      </c>
      <c r="CS6" s="477">
        <v>60.326000000000001</v>
      </c>
      <c r="CT6" s="477">
        <v>38.506</v>
      </c>
      <c r="CU6" s="477">
        <v>9.5009999999999994</v>
      </c>
      <c r="CV6" s="477">
        <v>48.006999999999998</v>
      </c>
      <c r="CW6" s="477">
        <v>3.06</v>
      </c>
      <c r="CX6" s="477">
        <v>60.326000000000001</v>
      </c>
      <c r="CY6" s="477">
        <v>9.2590000000000003</v>
      </c>
      <c r="CZ6" s="387">
        <f>CY6/(CV6+CW6)</f>
        <v>0.18131082695282669</v>
      </c>
      <c r="DA6" s="366"/>
      <c r="DB6" s="419" t="str">
        <f>A6</f>
        <v>1960/1961</v>
      </c>
      <c r="DC6" s="425">
        <v>1.92</v>
      </c>
      <c r="DD6" s="425">
        <v>0.79</v>
      </c>
      <c r="DE6" s="425">
        <v>1.5089999999999999</v>
      </c>
      <c r="DF6" s="425">
        <v>0</v>
      </c>
      <c r="DG6" s="425">
        <v>0.307</v>
      </c>
      <c r="DH6" s="425">
        <v>1.8160000000000001</v>
      </c>
      <c r="DI6" s="425">
        <v>1.748</v>
      </c>
      <c r="DJ6" s="425">
        <v>0</v>
      </c>
      <c r="DK6" s="425">
        <v>1.748</v>
      </c>
      <c r="DL6" s="425">
        <v>6.8000000000000005E-2</v>
      </c>
      <c r="DM6" s="425">
        <v>1.8160000000000001</v>
      </c>
      <c r="DN6" s="425">
        <v>0</v>
      </c>
      <c r="DO6" s="420">
        <f>DN6/(DK6+DL6)</f>
        <v>0</v>
      </c>
      <c r="DP6" s="366"/>
      <c r="DQ6" s="432" t="str">
        <f>A6</f>
        <v>1960/1961</v>
      </c>
      <c r="DR6" s="434">
        <v>7.5999999999999998E-2</v>
      </c>
      <c r="DS6" s="434">
        <v>2.09</v>
      </c>
      <c r="DT6" s="434">
        <v>0.159</v>
      </c>
      <c r="DU6" s="434">
        <v>0</v>
      </c>
      <c r="DV6" s="434">
        <v>0.36099999999999999</v>
      </c>
      <c r="DW6" s="434">
        <v>0.52</v>
      </c>
      <c r="DX6" s="434">
        <v>0.502</v>
      </c>
      <c r="DY6" s="434">
        <v>1.7999999999999999E-2</v>
      </c>
      <c r="DZ6" s="434">
        <v>0.52</v>
      </c>
      <c r="EA6" s="434">
        <v>0</v>
      </c>
      <c r="EB6" s="434">
        <v>0.52</v>
      </c>
      <c r="EC6" s="434">
        <v>0</v>
      </c>
      <c r="ED6" s="435">
        <f>EC6/(DZ6+EA6)</f>
        <v>0</v>
      </c>
      <c r="EE6" s="366"/>
      <c r="EF6" s="445" t="str">
        <f>A6</f>
        <v>1960/1961</v>
      </c>
      <c r="EG6" s="447">
        <v>1.6579999999999999</v>
      </c>
      <c r="EH6" s="447">
        <v>0.56000000000000005</v>
      </c>
      <c r="EI6" s="447">
        <v>0.92400000000000004</v>
      </c>
      <c r="EJ6" s="447">
        <v>9.0999999999999998E-2</v>
      </c>
      <c r="EK6" s="447">
        <v>0.309</v>
      </c>
      <c r="EL6" s="447">
        <v>1.3240000000000001</v>
      </c>
      <c r="EM6" s="447">
        <v>1.0409999999999999</v>
      </c>
      <c r="EN6" s="447">
        <v>0</v>
      </c>
      <c r="EO6" s="447">
        <v>1.0409999999999999</v>
      </c>
      <c r="EP6" s="447">
        <v>0.03</v>
      </c>
      <c r="EQ6" s="447">
        <v>1.3240000000000001</v>
      </c>
      <c r="ER6" s="447">
        <v>0.253</v>
      </c>
      <c r="ES6" s="448">
        <f>ER6/(EO6+EP6)</f>
        <v>0.2362278244631186</v>
      </c>
      <c r="ET6" s="366"/>
      <c r="EU6" s="458" t="str">
        <f>A6</f>
        <v>1960/1961</v>
      </c>
      <c r="EV6" s="661">
        <v>7.7</v>
      </c>
      <c r="EW6" s="661">
        <v>0.91</v>
      </c>
      <c r="EX6" s="661">
        <v>7</v>
      </c>
      <c r="EY6" s="661">
        <v>0.39500000000000002</v>
      </c>
      <c r="EZ6" s="661">
        <v>0.373</v>
      </c>
      <c r="FA6" s="661">
        <v>7.7679999999999998</v>
      </c>
      <c r="FB6" s="661">
        <v>6.8810000000000002</v>
      </c>
      <c r="FC6" s="661">
        <v>0.129</v>
      </c>
      <c r="FD6" s="661">
        <v>7.01</v>
      </c>
      <c r="FE6" s="661">
        <v>1E-3</v>
      </c>
      <c r="FF6" s="661">
        <v>7.7679999999999998</v>
      </c>
      <c r="FG6" s="661">
        <v>0.75700000000000001</v>
      </c>
      <c r="FH6" s="460">
        <f>FG6/(FD6+FE6)</f>
        <v>0.10797318499500784</v>
      </c>
      <c r="FI6" s="366"/>
      <c r="FJ6" s="470" t="str">
        <f>A6</f>
        <v>1960/1961</v>
      </c>
      <c r="FK6" s="472">
        <v>0.84</v>
      </c>
      <c r="FL6" s="472">
        <v>1.42</v>
      </c>
      <c r="FM6" s="472">
        <v>1.19</v>
      </c>
      <c r="FN6" s="472">
        <v>0.15</v>
      </c>
      <c r="FO6" s="472">
        <v>7.0000000000000001E-3</v>
      </c>
      <c r="FP6" s="472">
        <v>1.347</v>
      </c>
      <c r="FQ6" s="472">
        <v>1.22</v>
      </c>
      <c r="FR6" s="472">
        <v>3.3000000000000002E-2</v>
      </c>
      <c r="FS6" s="472">
        <v>1.2529999999999999</v>
      </c>
      <c r="FT6" s="472">
        <v>0</v>
      </c>
      <c r="FU6" s="472">
        <v>1.347</v>
      </c>
      <c r="FV6" s="472">
        <v>9.4E-2</v>
      </c>
      <c r="FW6" s="473">
        <f>FV6/(FS6+FT6)</f>
        <v>7.5019952114924182E-2</v>
      </c>
      <c r="FX6" s="366"/>
      <c r="FY6" s="419" t="str">
        <f>A6</f>
        <v>1960/1961</v>
      </c>
      <c r="FZ6" s="425">
        <v>0</v>
      </c>
      <c r="GA6" s="425">
        <v>0</v>
      </c>
      <c r="GB6" s="425">
        <v>0</v>
      </c>
      <c r="GC6" s="425">
        <v>0</v>
      </c>
      <c r="GD6" s="425">
        <v>7.8E-2</v>
      </c>
      <c r="GE6" s="425">
        <v>7.8E-2</v>
      </c>
      <c r="GF6" s="425">
        <v>7.6999999999999999E-2</v>
      </c>
      <c r="GG6" s="425">
        <v>1E-3</v>
      </c>
      <c r="GH6" s="425">
        <v>7.8E-2</v>
      </c>
      <c r="GI6" s="425">
        <v>0</v>
      </c>
      <c r="GJ6" s="425">
        <v>7.8E-2</v>
      </c>
      <c r="GK6" s="425">
        <v>0</v>
      </c>
      <c r="GL6" s="420">
        <f>GK6/(GH6+GI6)</f>
        <v>0</v>
      </c>
      <c r="GM6" s="366"/>
      <c r="GN6" s="364" t="str">
        <f>A6</f>
        <v>1960/1961</v>
      </c>
      <c r="GO6" s="401">
        <v>1.2709999999999999</v>
      </c>
      <c r="GP6" s="623">
        <v>0.47</v>
      </c>
      <c r="GQ6" s="401">
        <v>0.59199999999999997</v>
      </c>
      <c r="GR6" s="401">
        <v>0</v>
      </c>
      <c r="GS6" s="401">
        <v>0.17599999999999999</v>
      </c>
      <c r="GT6" s="401">
        <v>0.76800000000000002</v>
      </c>
      <c r="GU6" s="401">
        <v>0.76800000000000002</v>
      </c>
      <c r="GV6" s="401">
        <v>0</v>
      </c>
      <c r="GW6" s="401">
        <v>0.76800000000000002</v>
      </c>
      <c r="GX6" s="401">
        <v>0</v>
      </c>
      <c r="GY6" s="401">
        <v>0.76800000000000002</v>
      </c>
      <c r="GZ6" s="401">
        <v>0</v>
      </c>
      <c r="HA6" s="365">
        <f>GZ6/(GW6+GX6)</f>
        <v>0</v>
      </c>
      <c r="HB6" s="366"/>
      <c r="HC6" s="394" t="str">
        <f>A6</f>
        <v>1960/1961</v>
      </c>
      <c r="HD6" s="656">
        <v>3.3</v>
      </c>
      <c r="HE6" s="656">
        <v>0.79</v>
      </c>
      <c r="HF6" s="656">
        <v>2.6</v>
      </c>
      <c r="HG6" s="656">
        <v>0.5</v>
      </c>
      <c r="HH6" s="656">
        <v>0.503</v>
      </c>
      <c r="HI6" s="656">
        <v>3.6030000000000002</v>
      </c>
      <c r="HJ6" s="656">
        <v>3.1629999999999998</v>
      </c>
      <c r="HK6" s="656">
        <v>0</v>
      </c>
      <c r="HL6" s="656">
        <v>3.1629999999999998</v>
      </c>
      <c r="HM6" s="656">
        <v>0</v>
      </c>
      <c r="HN6" s="656">
        <v>3.6030000000000002</v>
      </c>
      <c r="HO6" s="656">
        <v>0.44</v>
      </c>
      <c r="HP6" s="395">
        <f>HO6/(HL6+HM6)</f>
        <v>0.13910844135314576</v>
      </c>
      <c r="HQ6" s="366"/>
      <c r="HR6" s="385" t="str">
        <f>A6</f>
        <v>1960/1961</v>
      </c>
      <c r="HS6" s="477">
        <v>0</v>
      </c>
      <c r="HT6" s="477">
        <v>0</v>
      </c>
      <c r="HU6" s="477">
        <v>0</v>
      </c>
      <c r="HV6" s="477">
        <v>2.5999999999999999E-2</v>
      </c>
      <c r="HW6" s="477">
        <v>0.40200000000000002</v>
      </c>
      <c r="HX6" s="477">
        <v>0.42799999999999999</v>
      </c>
      <c r="HY6" s="477">
        <v>0.39300000000000002</v>
      </c>
      <c r="HZ6" s="477">
        <v>0</v>
      </c>
      <c r="IA6" s="477">
        <v>0.39300000000000002</v>
      </c>
      <c r="IB6" s="477">
        <v>0</v>
      </c>
      <c r="IC6" s="477">
        <v>0.42799999999999999</v>
      </c>
      <c r="ID6" s="477">
        <v>3.5000000000000003E-2</v>
      </c>
      <c r="IE6" s="387">
        <f>ID6/(IA6+IB6)</f>
        <v>8.9058524173027995E-2</v>
      </c>
      <c r="IF6" s="366"/>
      <c r="IG6" s="676" t="str">
        <f>A6</f>
        <v>1960/1961</v>
      </c>
      <c r="IH6" s="677">
        <v>4.8780000000000001</v>
      </c>
      <c r="II6" s="677">
        <v>0.8</v>
      </c>
      <c r="IJ6" s="677">
        <v>3.9089999999999998</v>
      </c>
      <c r="IK6" s="677">
        <v>1.0429999999999999</v>
      </c>
      <c r="IL6" s="677">
        <v>1.026</v>
      </c>
      <c r="IM6" s="677">
        <v>5.9779999999999998</v>
      </c>
      <c r="IN6" s="677">
        <v>5.4539999999999997</v>
      </c>
      <c r="IO6" s="677">
        <v>0</v>
      </c>
      <c r="IP6" s="677">
        <v>5.4539999999999997</v>
      </c>
      <c r="IQ6" s="677">
        <v>0</v>
      </c>
      <c r="IR6" s="677">
        <v>5.9779999999999998</v>
      </c>
      <c r="IS6" s="677">
        <v>0.52400000000000002</v>
      </c>
      <c r="IT6" s="678">
        <f>IS6/(IP6+IQ6)</f>
        <v>9.6076274294096084E-2</v>
      </c>
      <c r="IU6" s="366"/>
      <c r="IV6" s="690" t="str">
        <f>A6</f>
        <v>1960/1961</v>
      </c>
      <c r="IW6" s="691">
        <v>26.8</v>
      </c>
      <c r="IX6" s="691">
        <v>0.78</v>
      </c>
      <c r="IY6" s="691">
        <v>20.96</v>
      </c>
      <c r="IZ6" s="691">
        <v>4</v>
      </c>
      <c r="JA6" s="691">
        <v>1.9490000000000001</v>
      </c>
      <c r="JB6" s="691">
        <v>26.908999999999999</v>
      </c>
      <c r="JC6" s="691">
        <v>23.507000000000001</v>
      </c>
      <c r="JD6" s="691">
        <v>0.4</v>
      </c>
      <c r="JE6" s="691">
        <v>23.907</v>
      </c>
      <c r="JF6" s="691">
        <v>2E-3</v>
      </c>
      <c r="JG6" s="691">
        <v>26.908999999999999</v>
      </c>
      <c r="JH6" s="691">
        <v>3</v>
      </c>
      <c r="JI6" s="692">
        <f>JH6/(JE6+JF6)</f>
        <v>0.12547576226525578</v>
      </c>
      <c r="JJ6" s="366"/>
      <c r="JK6" s="376" t="str">
        <f>A6</f>
        <v>1960/1961</v>
      </c>
      <c r="JL6" s="377">
        <f>B6-Q6-AF6-AU6-BJ6-BY6-CN6-DC6-DR6-EG6-EV6-FK6-FZ6-GO6-HD6-HS6-IH6-IW6</f>
        <v>132.90700000000004</v>
      </c>
      <c r="JM6" s="478">
        <f>JN6/JL6</f>
        <v>1.1599840489966666</v>
      </c>
      <c r="JN6" s="377">
        <f t="shared" ref="JN6:JW6" si="0">D6-S6-AH6-AW6-BL6-CA6-CP6-DE6-DT6-EI6-EX6-FM6-GB6-GQ6-HF6-HU6-IJ6-IY6</f>
        <v>154.17000000000002</v>
      </c>
      <c r="JO6" s="377">
        <f t="shared" si="0"/>
        <v>64.581999999999994</v>
      </c>
      <c r="JP6" s="377">
        <f t="shared" si="0"/>
        <v>15.533999999999997</v>
      </c>
      <c r="JQ6" s="377">
        <f t="shared" si="0"/>
        <v>234.28600000000006</v>
      </c>
      <c r="JR6" s="377">
        <f t="shared" si="0"/>
        <v>106.57699999999997</v>
      </c>
      <c r="JS6" s="377">
        <f t="shared" si="0"/>
        <v>19.558</v>
      </c>
      <c r="JT6" s="377">
        <f t="shared" si="0"/>
        <v>126.13499999999998</v>
      </c>
      <c r="JU6" s="377">
        <f t="shared" si="0"/>
        <v>40.638999999999996</v>
      </c>
      <c r="JV6" s="377">
        <f t="shared" si="0"/>
        <v>234.28600000000006</v>
      </c>
      <c r="JW6" s="377">
        <f t="shared" si="0"/>
        <v>67.512</v>
      </c>
      <c r="JX6" s="378">
        <f>JW6/(JT6+JU6)</f>
        <v>0.40481130152182004</v>
      </c>
      <c r="JY6" s="366"/>
    </row>
    <row r="7" spans="1:285" s="18" customFormat="1" ht="14.4" x14ac:dyDescent="0.3">
      <c r="A7" s="376" t="s">
        <v>337</v>
      </c>
      <c r="B7" s="377">
        <v>203.458</v>
      </c>
      <c r="C7" s="478">
        <v>1.08</v>
      </c>
      <c r="D7" s="377">
        <v>220.04900000000001</v>
      </c>
      <c r="E7" s="377">
        <v>82.941999999999993</v>
      </c>
      <c r="F7" s="377">
        <v>46.039000000000001</v>
      </c>
      <c r="G7" s="377">
        <v>349.03</v>
      </c>
      <c r="H7" s="377">
        <v>198.95599999999999</v>
      </c>
      <c r="I7" s="377">
        <v>33.274999999999999</v>
      </c>
      <c r="J7" s="377">
        <v>232.23099999999999</v>
      </c>
      <c r="K7" s="377">
        <v>46.948999999999998</v>
      </c>
      <c r="L7" s="377">
        <v>349.03</v>
      </c>
      <c r="M7" s="377">
        <v>69.849999999999994</v>
      </c>
      <c r="N7" s="378">
        <f t="shared" ref="N7:N63" si="1">M7/(J7+K7)</f>
        <v>0.25019700551615442</v>
      </c>
      <c r="O7" s="366"/>
      <c r="P7" s="364" t="str">
        <f t="shared" ref="P7:P63" si="2">A7</f>
        <v>1961/1962</v>
      </c>
      <c r="Q7" s="401">
        <v>0.58099999999999996</v>
      </c>
      <c r="R7" s="623">
        <v>2.4700000000000002</v>
      </c>
      <c r="S7" s="401">
        <v>1.4359999999999999</v>
      </c>
      <c r="T7" s="401">
        <v>0</v>
      </c>
      <c r="U7" s="401">
        <v>1.7090000000000001</v>
      </c>
      <c r="V7" s="401">
        <v>3.145</v>
      </c>
      <c r="W7" s="401">
        <v>3.1389999999999998</v>
      </c>
      <c r="X7" s="401">
        <v>0</v>
      </c>
      <c r="Y7" s="401">
        <v>3.1389999999999998</v>
      </c>
      <c r="Z7" s="401">
        <v>6.0000000000000001E-3</v>
      </c>
      <c r="AA7" s="401">
        <v>3.145</v>
      </c>
      <c r="AB7" s="401">
        <v>0</v>
      </c>
      <c r="AC7" s="365">
        <f t="shared" ref="AC7:AC58" si="3">AB7/(Y7+Z7)</f>
        <v>0</v>
      </c>
      <c r="AD7" s="366"/>
      <c r="AE7" s="376" t="str">
        <f t="shared" ref="AE7:AE63" si="4">A7</f>
        <v>1961/1962</v>
      </c>
      <c r="AF7" s="478">
        <v>0.47</v>
      </c>
      <c r="AG7" s="478">
        <v>0.53</v>
      </c>
      <c r="AH7" s="478">
        <v>0.25</v>
      </c>
      <c r="AI7" s="478">
        <v>0.2</v>
      </c>
      <c r="AJ7" s="478">
        <v>2.1920000000000002</v>
      </c>
      <c r="AK7" s="478">
        <v>2.6419999999999999</v>
      </c>
      <c r="AL7" s="478">
        <v>2.4420000000000002</v>
      </c>
      <c r="AM7" s="478">
        <v>0</v>
      </c>
      <c r="AN7" s="478">
        <v>2.4420000000000002</v>
      </c>
      <c r="AO7" s="478">
        <v>0</v>
      </c>
      <c r="AP7" s="478">
        <v>2.6419999999999999</v>
      </c>
      <c r="AQ7" s="478">
        <v>0.2</v>
      </c>
      <c r="AR7" s="378">
        <f t="shared" ref="AR7:AR58" si="5">AQ7/(AN7+AO7)</f>
        <v>8.1900081900081897E-2</v>
      </c>
      <c r="AS7" s="366"/>
      <c r="AT7" s="385" t="str">
        <f t="shared" ref="AT7:AT63" si="6">A7</f>
        <v>1961/1962</v>
      </c>
      <c r="AU7" s="477">
        <v>0</v>
      </c>
      <c r="AV7" s="477">
        <v>0</v>
      </c>
      <c r="AW7" s="477">
        <v>0</v>
      </c>
      <c r="AX7" s="477">
        <v>0</v>
      </c>
      <c r="AY7" s="477">
        <v>0.15</v>
      </c>
      <c r="AZ7" s="477">
        <v>0.15</v>
      </c>
      <c r="BA7" s="477">
        <v>0.15</v>
      </c>
      <c r="BB7" s="477">
        <v>0</v>
      </c>
      <c r="BC7" s="477">
        <v>0.15</v>
      </c>
      <c r="BD7" s="477">
        <v>0</v>
      </c>
      <c r="BE7" s="477">
        <v>0.15</v>
      </c>
      <c r="BF7" s="477">
        <v>0</v>
      </c>
      <c r="BG7" s="387">
        <f t="shared" ref="BG7:BG58" si="7">BF7/(BC7+BD7)</f>
        <v>0</v>
      </c>
      <c r="BH7" s="366"/>
      <c r="BI7" s="394" t="str">
        <f t="shared" ref="BI7:BI63" si="8">A7</f>
        <v>1961/1962</v>
      </c>
      <c r="BJ7" s="656">
        <v>0.64900000000000002</v>
      </c>
      <c r="BK7" s="656">
        <v>2.74</v>
      </c>
      <c r="BL7" s="656">
        <v>1.7809999999999999</v>
      </c>
      <c r="BM7" s="656">
        <v>0.77500000000000002</v>
      </c>
      <c r="BN7" s="656">
        <v>2.7719999999999998</v>
      </c>
      <c r="BO7" s="656">
        <v>5.3280000000000003</v>
      </c>
      <c r="BP7" s="656">
        <v>4.0199999999999996</v>
      </c>
      <c r="BQ7" s="656">
        <v>0.14499999999999999</v>
      </c>
      <c r="BR7" s="656">
        <v>4.165</v>
      </c>
      <c r="BS7" s="656">
        <v>8.3000000000000004E-2</v>
      </c>
      <c r="BT7" s="656">
        <v>5.3280000000000003</v>
      </c>
      <c r="BU7" s="656">
        <v>1.08</v>
      </c>
      <c r="BV7" s="395">
        <f t="shared" ref="BV7:BV58" si="9">BU7/(BR7+BS7)</f>
        <v>0.25423728813559321</v>
      </c>
      <c r="BW7" s="366"/>
      <c r="BX7" s="364" t="str">
        <f t="shared" ref="BX7:BX63" si="10">A7</f>
        <v>1961/1962</v>
      </c>
      <c r="BY7" s="948">
        <v>0</v>
      </c>
      <c r="BZ7" s="948">
        <v>0</v>
      </c>
      <c r="CA7" s="948">
        <v>0</v>
      </c>
      <c r="CB7" s="948">
        <v>0</v>
      </c>
      <c r="CC7" s="948">
        <v>0</v>
      </c>
      <c r="CD7" s="948">
        <v>0</v>
      </c>
      <c r="CE7" s="948">
        <v>0</v>
      </c>
      <c r="CF7" s="948">
        <v>0</v>
      </c>
      <c r="CG7" s="948">
        <v>0</v>
      </c>
      <c r="CH7" s="948">
        <v>0</v>
      </c>
      <c r="CI7" s="948">
        <v>0</v>
      </c>
      <c r="CJ7" s="948">
        <v>0</v>
      </c>
      <c r="CK7" s="365" t="e">
        <f t="shared" ref="CK7:CK63" si="11">CJ7/(CG7+CH7)</f>
        <v>#DIV/0!</v>
      </c>
      <c r="CL7" s="366"/>
      <c r="CM7" s="385" t="str">
        <f t="shared" ref="CM7:CM63" si="12">A7</f>
        <v>1961/1962</v>
      </c>
      <c r="CN7" s="477">
        <v>17.934000000000001</v>
      </c>
      <c r="CO7" s="477">
        <v>1.96</v>
      </c>
      <c r="CP7" s="477">
        <v>35.133000000000003</v>
      </c>
      <c r="CQ7" s="477">
        <v>9.2590000000000003</v>
      </c>
      <c r="CR7" s="477">
        <v>14.941000000000001</v>
      </c>
      <c r="CS7" s="477">
        <v>59.332999999999998</v>
      </c>
      <c r="CT7" s="477">
        <v>37.759</v>
      </c>
      <c r="CU7" s="477">
        <v>8.9420000000000002</v>
      </c>
      <c r="CV7" s="477">
        <v>46.701000000000001</v>
      </c>
      <c r="CW7" s="477">
        <v>3.8359999999999999</v>
      </c>
      <c r="CX7" s="477">
        <v>59.332999999999998</v>
      </c>
      <c r="CY7" s="477">
        <v>8.7959999999999994</v>
      </c>
      <c r="CZ7" s="387">
        <f t="shared" ref="CZ7:CZ63" si="13">CY7/(CV7+CW7)</f>
        <v>0.17405069553000771</v>
      </c>
      <c r="DA7" s="366"/>
      <c r="DB7" s="419" t="str">
        <f t="shared" ref="DB7:DB63" si="14">A7</f>
        <v>1961/1962</v>
      </c>
      <c r="DC7" s="425">
        <v>1.6890000000000001</v>
      </c>
      <c r="DD7" s="425">
        <v>0.41</v>
      </c>
      <c r="DE7" s="425">
        <v>0.68600000000000005</v>
      </c>
      <c r="DF7" s="425">
        <v>0</v>
      </c>
      <c r="DG7" s="425">
        <v>0.69699999999999995</v>
      </c>
      <c r="DH7" s="425">
        <v>1.383</v>
      </c>
      <c r="DI7" s="425">
        <v>1.3580000000000001</v>
      </c>
      <c r="DJ7" s="425">
        <v>0</v>
      </c>
      <c r="DK7" s="425">
        <v>1.3580000000000001</v>
      </c>
      <c r="DL7" s="425">
        <v>2.5000000000000001E-2</v>
      </c>
      <c r="DM7" s="425">
        <v>1.383</v>
      </c>
      <c r="DN7" s="425">
        <v>0</v>
      </c>
      <c r="DO7" s="420">
        <f t="shared" ref="DO7:DO63" si="15">DN7/(DK7+DL7)</f>
        <v>0</v>
      </c>
      <c r="DP7" s="366"/>
      <c r="DQ7" s="432" t="str">
        <f t="shared" ref="DQ7:DQ63" si="16">A7</f>
        <v>1961/1962</v>
      </c>
      <c r="DR7" s="434">
        <v>7.5999999999999998E-2</v>
      </c>
      <c r="DS7" s="434">
        <v>2.2599999999999998</v>
      </c>
      <c r="DT7" s="434">
        <v>0.17199999999999999</v>
      </c>
      <c r="DU7" s="434">
        <v>0</v>
      </c>
      <c r="DV7" s="434">
        <v>0.41299999999999998</v>
      </c>
      <c r="DW7" s="434">
        <v>0.58499999999999996</v>
      </c>
      <c r="DX7" s="434">
        <v>0.56299999999999994</v>
      </c>
      <c r="DY7" s="434">
        <v>2.1999999999999999E-2</v>
      </c>
      <c r="DZ7" s="434">
        <v>0.58499999999999996</v>
      </c>
      <c r="EA7" s="434">
        <v>0</v>
      </c>
      <c r="EB7" s="434">
        <v>0.58499999999999996</v>
      </c>
      <c r="EC7" s="434">
        <v>0</v>
      </c>
      <c r="ED7" s="435">
        <f t="shared" ref="ED7:ED63" si="17">EC7/(DZ7+EA7)</f>
        <v>0</v>
      </c>
      <c r="EE7" s="366"/>
      <c r="EF7" s="445" t="str">
        <f t="shared" ref="EF7:EF63" si="18">A7</f>
        <v>1961/1962</v>
      </c>
      <c r="EG7" s="447">
        <v>1.5960000000000001</v>
      </c>
      <c r="EH7" s="447">
        <v>0.38</v>
      </c>
      <c r="EI7" s="447">
        <v>0.60699999999999998</v>
      </c>
      <c r="EJ7" s="447">
        <v>0.253</v>
      </c>
      <c r="EK7" s="447">
        <v>0.53500000000000003</v>
      </c>
      <c r="EL7" s="447">
        <v>1.395</v>
      </c>
      <c r="EM7" s="447">
        <v>1.26</v>
      </c>
      <c r="EN7" s="447">
        <v>0</v>
      </c>
      <c r="EO7" s="447">
        <v>1.26</v>
      </c>
      <c r="EP7" s="447">
        <v>1.6E-2</v>
      </c>
      <c r="EQ7" s="447">
        <v>1.395</v>
      </c>
      <c r="ER7" s="447">
        <v>0.11899999999999999</v>
      </c>
      <c r="ES7" s="448">
        <f t="shared" ref="ES7:ES63" si="19">ER7/(EO7+EP7)</f>
        <v>9.3260188087774296E-2</v>
      </c>
      <c r="ET7" s="366"/>
      <c r="EU7" s="458" t="str">
        <f t="shared" ref="EU7:EU63" si="20">A7</f>
        <v>1961/1962</v>
      </c>
      <c r="EV7" s="661">
        <v>7.7169999999999996</v>
      </c>
      <c r="EW7" s="661">
        <v>0.82</v>
      </c>
      <c r="EX7" s="661">
        <v>6.3360000000000003</v>
      </c>
      <c r="EY7" s="661">
        <v>0.75700000000000001</v>
      </c>
      <c r="EZ7" s="661">
        <v>1.2869999999999999</v>
      </c>
      <c r="FA7" s="661">
        <v>8.3800000000000008</v>
      </c>
      <c r="FB7" s="661">
        <v>7.4669999999999996</v>
      </c>
      <c r="FC7" s="661">
        <v>0.05</v>
      </c>
      <c r="FD7" s="661">
        <v>7.5170000000000003</v>
      </c>
      <c r="FE7" s="661">
        <v>1E-3</v>
      </c>
      <c r="FF7" s="661">
        <v>8.3800000000000008</v>
      </c>
      <c r="FG7" s="661">
        <v>0.86199999999999999</v>
      </c>
      <c r="FH7" s="460">
        <f t="shared" ref="FH7:FH63" si="21">FG7/(FD7+FE7)</f>
        <v>0.114658153764299</v>
      </c>
      <c r="FI7" s="366"/>
      <c r="FJ7" s="470" t="str">
        <f t="shared" ref="FJ7:FJ63" si="22">A7</f>
        <v>1961/1962</v>
      </c>
      <c r="FK7" s="472">
        <v>0.83699999999999997</v>
      </c>
      <c r="FL7" s="472">
        <v>1.68</v>
      </c>
      <c r="FM7" s="472">
        <v>1.4019999999999999</v>
      </c>
      <c r="FN7" s="472">
        <v>9.4E-2</v>
      </c>
      <c r="FO7" s="472">
        <v>0.02</v>
      </c>
      <c r="FP7" s="472">
        <v>1.516</v>
      </c>
      <c r="FQ7" s="472">
        <v>1.2709999999999999</v>
      </c>
      <c r="FR7" s="472">
        <v>3.4000000000000002E-2</v>
      </c>
      <c r="FS7" s="472">
        <v>1.3049999999999999</v>
      </c>
      <c r="FT7" s="472">
        <v>0</v>
      </c>
      <c r="FU7" s="472">
        <v>1.516</v>
      </c>
      <c r="FV7" s="472">
        <v>0.21099999999999999</v>
      </c>
      <c r="FW7" s="473">
        <f t="shared" ref="FW7:FW63" si="23">FV7/(FS7+FT7)</f>
        <v>0.16168582375478927</v>
      </c>
      <c r="FX7" s="366"/>
      <c r="FY7" s="419" t="str">
        <f t="shared" ref="FY7:FY63" si="24">A7</f>
        <v>1961/1962</v>
      </c>
      <c r="FZ7" s="425">
        <v>0</v>
      </c>
      <c r="GA7" s="425">
        <v>0</v>
      </c>
      <c r="GB7" s="425">
        <v>0</v>
      </c>
      <c r="GC7" s="425">
        <v>0</v>
      </c>
      <c r="GD7" s="425">
        <v>0.10100000000000001</v>
      </c>
      <c r="GE7" s="425">
        <v>0.10100000000000001</v>
      </c>
      <c r="GF7" s="425">
        <v>0.1</v>
      </c>
      <c r="GG7" s="425">
        <v>1E-3</v>
      </c>
      <c r="GH7" s="425">
        <v>0.10100000000000001</v>
      </c>
      <c r="GI7" s="425">
        <v>0</v>
      </c>
      <c r="GJ7" s="425">
        <v>0.10100000000000001</v>
      </c>
      <c r="GK7" s="425">
        <v>0</v>
      </c>
      <c r="GL7" s="420">
        <f t="shared" ref="GL7:GL63" si="25">GK7/(GH7+GI7)</f>
        <v>0</v>
      </c>
      <c r="GM7" s="366"/>
      <c r="GN7" s="364" t="str">
        <f t="shared" ref="GN7:GN63" si="26">A7</f>
        <v>1961/1962</v>
      </c>
      <c r="GO7" s="401">
        <v>1.109</v>
      </c>
      <c r="GP7" s="623">
        <v>0.81</v>
      </c>
      <c r="GQ7" s="401">
        <v>0.89600000000000002</v>
      </c>
      <c r="GR7" s="401">
        <v>0</v>
      </c>
      <c r="GS7" s="401">
        <v>0.34499999999999997</v>
      </c>
      <c r="GT7" s="401">
        <v>1.2410000000000001</v>
      </c>
      <c r="GU7" s="401">
        <v>1.204</v>
      </c>
      <c r="GV7" s="401">
        <v>0</v>
      </c>
      <c r="GW7" s="401">
        <v>1.204</v>
      </c>
      <c r="GX7" s="401">
        <v>3.6999999999999998E-2</v>
      </c>
      <c r="GY7" s="401">
        <v>1.2410000000000001</v>
      </c>
      <c r="GZ7" s="401">
        <v>0</v>
      </c>
      <c r="HA7" s="365">
        <f t="shared" ref="HA7:HA63" si="27">GZ7/(GW7+GX7)</f>
        <v>0</v>
      </c>
      <c r="HB7" s="366"/>
      <c r="HC7" s="394" t="str">
        <f t="shared" ref="HC7:HC63" si="28">A7</f>
        <v>1961/1962</v>
      </c>
      <c r="HD7" s="656">
        <v>3.4</v>
      </c>
      <c r="HE7" s="656">
        <v>0.82</v>
      </c>
      <c r="HF7" s="656">
        <v>2.8</v>
      </c>
      <c r="HG7" s="656">
        <v>0.44</v>
      </c>
      <c r="HH7" s="656">
        <v>0.192</v>
      </c>
      <c r="HI7" s="656">
        <v>3.4319999999999999</v>
      </c>
      <c r="HJ7" s="656">
        <v>3.02</v>
      </c>
      <c r="HK7" s="656">
        <v>0</v>
      </c>
      <c r="HL7" s="656">
        <v>3.02</v>
      </c>
      <c r="HM7" s="656">
        <v>0</v>
      </c>
      <c r="HN7" s="656">
        <v>3.4319999999999999</v>
      </c>
      <c r="HO7" s="656">
        <v>0.41199999999999998</v>
      </c>
      <c r="HP7" s="395">
        <f t="shared" ref="HP7:HP63" si="29">HO7/(HL7+HM7)</f>
        <v>0.13642384105960265</v>
      </c>
      <c r="HQ7" s="366"/>
      <c r="HR7" s="385" t="str">
        <f t="shared" ref="HR7:HR63" si="30">A7</f>
        <v>1961/1962</v>
      </c>
      <c r="HS7" s="477">
        <v>0</v>
      </c>
      <c r="HT7" s="477">
        <v>0</v>
      </c>
      <c r="HU7" s="477">
        <v>0</v>
      </c>
      <c r="HV7" s="477">
        <v>3.5000000000000003E-2</v>
      </c>
      <c r="HW7" s="477">
        <v>0.39400000000000002</v>
      </c>
      <c r="HX7" s="477">
        <v>0.42899999999999999</v>
      </c>
      <c r="HY7" s="477">
        <v>0.372</v>
      </c>
      <c r="HZ7" s="477">
        <v>0</v>
      </c>
      <c r="IA7" s="477">
        <v>0.372</v>
      </c>
      <c r="IB7" s="477">
        <v>0</v>
      </c>
      <c r="IC7" s="477">
        <v>0.42899999999999999</v>
      </c>
      <c r="ID7" s="477">
        <v>5.7000000000000002E-2</v>
      </c>
      <c r="IE7" s="387">
        <f t="shared" ref="IE7:IE63" si="31">ID7/(IA7+IB7)</f>
        <v>0.15322580645161291</v>
      </c>
      <c r="IF7" s="366"/>
      <c r="IG7" s="676" t="str">
        <f t="shared" ref="IG7:IG63" si="32">A7</f>
        <v>1961/1962</v>
      </c>
      <c r="IH7" s="677">
        <v>4.6390000000000002</v>
      </c>
      <c r="II7" s="677">
        <v>0.82</v>
      </c>
      <c r="IJ7" s="677">
        <v>3.8140000000000001</v>
      </c>
      <c r="IK7" s="677">
        <v>0.52400000000000002</v>
      </c>
      <c r="IL7" s="677">
        <v>1.143</v>
      </c>
      <c r="IM7" s="677">
        <v>5.4809999999999999</v>
      </c>
      <c r="IN7" s="677">
        <v>4.4649999999999999</v>
      </c>
      <c r="IO7" s="677">
        <v>0</v>
      </c>
      <c r="IP7" s="677">
        <v>4.4649999999999999</v>
      </c>
      <c r="IQ7" s="677">
        <v>0</v>
      </c>
      <c r="IR7" s="677">
        <v>5.4809999999999999</v>
      </c>
      <c r="IS7" s="677">
        <v>1.016</v>
      </c>
      <c r="IT7" s="678">
        <f t="shared" ref="IT7:IT63" si="33">IS7/(IP7+IQ7)</f>
        <v>0.22754759238521838</v>
      </c>
      <c r="IU7" s="366"/>
      <c r="IV7" s="690" t="str">
        <f t="shared" ref="IV7:IV63" si="34">A7</f>
        <v>1961/1962</v>
      </c>
      <c r="IW7" s="691">
        <v>25.571999999999999</v>
      </c>
      <c r="IX7" s="691">
        <v>0.56000000000000005</v>
      </c>
      <c r="IY7" s="691">
        <v>14.25</v>
      </c>
      <c r="IZ7" s="691">
        <v>3</v>
      </c>
      <c r="JA7" s="691">
        <v>4.8929999999999998</v>
      </c>
      <c r="JB7" s="691">
        <v>22.143000000000001</v>
      </c>
      <c r="JC7" s="691">
        <v>20.271000000000001</v>
      </c>
      <c r="JD7" s="691">
        <v>0.25</v>
      </c>
      <c r="JE7" s="691">
        <v>20.521000000000001</v>
      </c>
      <c r="JF7" s="691">
        <v>0.122</v>
      </c>
      <c r="JG7" s="691">
        <v>22.143000000000001</v>
      </c>
      <c r="JH7" s="691">
        <v>1.5</v>
      </c>
      <c r="JI7" s="692">
        <f t="shared" ref="JI7:JI63" si="35">JH7/(JE7+JF7)</f>
        <v>7.2663856997529433E-2</v>
      </c>
      <c r="JJ7" s="366"/>
      <c r="JK7" s="376" t="str">
        <f t="shared" ref="JK7:JK63" si="36">A7</f>
        <v>1961/1962</v>
      </c>
      <c r="JL7" s="377">
        <f t="shared" ref="JL7:JL60" si="37">B7-Q7-AF7-AU7-BJ7-BY7-CN7-DC7-DR7-EG7-EV7-FK7-FZ7-GO7-HD7-HS7-IH7-IW7</f>
        <v>137.18899999999999</v>
      </c>
      <c r="JM7" s="478">
        <f t="shared" ref="JM7:JM60" si="38">JN7/JL7</f>
        <v>1.0969246805501898</v>
      </c>
      <c r="JN7" s="377">
        <f t="shared" ref="JN7:JN60" si="39">D7-S7-AH7-AW7-BL7-CA7-CP7-DE7-DT7-EI7-EX7-FM7-GB7-GQ7-HF7-HU7-IJ7-IY7</f>
        <v>150.48599999999999</v>
      </c>
      <c r="JO7" s="377">
        <f t="shared" ref="JO7:JO60" si="40">E7-T7-AI7-AX7-BM7-CB7-CQ7-DF7-DU7-EJ7-EY7-FN7-GC7-GR7-HG7-HV7-IK7-IZ7</f>
        <v>67.60499999999999</v>
      </c>
      <c r="JP7" s="377">
        <f t="shared" ref="JP7:JP60" si="41">F7-U7-AJ7-AY7-BN7-CC7-CR7-DG7-DV7-EK7-EZ7-FO7-GD7-GS7-HH7-HW7-IL7-JA7</f>
        <v>14.255000000000003</v>
      </c>
      <c r="JQ7" s="377">
        <f t="shared" ref="JQ7:JQ60" si="42">G7-V7-AK7-AZ7-BO7-CD7-CS7-DH7-DW7-EL7-FA7-FP7-GE7-GT7-HI7-HX7-IM7-JB7</f>
        <v>232.34600000000009</v>
      </c>
      <c r="JR7" s="377">
        <f t="shared" ref="JR7:JR60" si="43">H7-W7-AL7-BA7-BP7-CE7-CT7-DI7-DX7-EM7-FB7-FQ7-GF7-GU7-HJ7-HY7-IN7-JC7</f>
        <v>110.09499999999996</v>
      </c>
      <c r="JS7" s="377">
        <f t="shared" ref="JS7:JS60" si="44">I7-X7-AM7-BB7-BQ7-CF7-CU7-DJ7-DY7-EN7-FC7-FR7-GG7-GV7-HK7-HZ7-IO7-JD7</f>
        <v>23.830999999999996</v>
      </c>
      <c r="JT7" s="377">
        <f t="shared" ref="JT7:JT60" si="45">J7-Y7-AN7-BC7-BR7-CG7-CV7-DK7-DZ7-EO7-FD7-FS7-GH7-GW7-HL7-IA7-IP7-JE7</f>
        <v>133.92599999999993</v>
      </c>
      <c r="JU7" s="377">
        <f t="shared" ref="JU7:JU60" si="46">K7-Z7-AO7-BD7-BS7-CH7-CW7-DL7-EA7-EP7-FE7-FT7-GI7-GX7-HM7-IB7-IQ7-JF7</f>
        <v>42.823000000000008</v>
      </c>
      <c r="JV7" s="377">
        <f t="shared" ref="JV7:JV60" si="47">L7-AA7-AP7-BE7-BT7-CI7-CX7-DM7-EB7-EQ7-FF7-FU7-GJ7-GY7-HN7-IC7-IR7-JG7</f>
        <v>232.34600000000009</v>
      </c>
      <c r="JW7" s="377">
        <f t="shared" ref="JW7:JW60" si="48">M7-AB7-AQ7-BF7-BU7-CJ7-CY7-DN7-EC7-ER7-FG7-FV7-GK7-GZ7-HO7-ID7-IS7-JH7</f>
        <v>55.596999999999994</v>
      </c>
      <c r="JX7" s="378">
        <f t="shared" ref="JX7:JX63" si="49">JW7/(JT7+JU7)</f>
        <v>0.31455340624275108</v>
      </c>
      <c r="JY7" s="366"/>
    </row>
    <row r="8" spans="1:285" s="18" customFormat="1" ht="14.4" x14ac:dyDescent="0.3">
      <c r="A8" s="376" t="s">
        <v>338</v>
      </c>
      <c r="B8" s="377">
        <v>206.87799999999999</v>
      </c>
      <c r="C8" s="478">
        <v>1.19</v>
      </c>
      <c r="D8" s="377">
        <v>246.78</v>
      </c>
      <c r="E8" s="377">
        <v>69.849999999999994</v>
      </c>
      <c r="F8" s="377">
        <v>43.167999999999999</v>
      </c>
      <c r="G8" s="377">
        <v>359.798</v>
      </c>
      <c r="H8" s="377">
        <v>207.767</v>
      </c>
      <c r="I8" s="377">
        <v>29.957999999999998</v>
      </c>
      <c r="J8" s="377">
        <v>237.72499999999999</v>
      </c>
      <c r="K8" s="377">
        <v>46.226999999999997</v>
      </c>
      <c r="L8" s="377">
        <v>359.798</v>
      </c>
      <c r="M8" s="377">
        <v>75.846000000000004</v>
      </c>
      <c r="N8" s="378">
        <f t="shared" si="1"/>
        <v>0.26710852538457208</v>
      </c>
      <c r="O8" s="366"/>
      <c r="P8" s="364" t="str">
        <f t="shared" si="2"/>
        <v>1962/1963</v>
      </c>
      <c r="Q8" s="401">
        <v>0.61099999999999999</v>
      </c>
      <c r="R8" s="623">
        <v>2.61</v>
      </c>
      <c r="S8" s="401">
        <v>1.593</v>
      </c>
      <c r="T8" s="401">
        <v>0</v>
      </c>
      <c r="U8" s="401">
        <v>1.73</v>
      </c>
      <c r="V8" s="401">
        <v>3.323</v>
      </c>
      <c r="W8" s="401">
        <v>3.3079999999999998</v>
      </c>
      <c r="X8" s="401">
        <v>0</v>
      </c>
      <c r="Y8" s="401">
        <v>3.3079999999999998</v>
      </c>
      <c r="Z8" s="401">
        <v>1.4999999999999999E-2</v>
      </c>
      <c r="AA8" s="401">
        <v>3.323</v>
      </c>
      <c r="AB8" s="401">
        <v>0</v>
      </c>
      <c r="AC8" s="365">
        <f t="shared" si="3"/>
        <v>0</v>
      </c>
      <c r="AD8" s="366"/>
      <c r="AE8" s="376" t="str">
        <f t="shared" si="4"/>
        <v>1962/1963</v>
      </c>
      <c r="AF8" s="478">
        <v>0.27</v>
      </c>
      <c r="AG8" s="478">
        <v>0.95</v>
      </c>
      <c r="AH8" s="478">
        <v>0.25600000000000001</v>
      </c>
      <c r="AI8" s="478">
        <v>0.2</v>
      </c>
      <c r="AJ8" s="478">
        <v>2.1760000000000002</v>
      </c>
      <c r="AK8" s="478">
        <v>2.6320000000000001</v>
      </c>
      <c r="AL8" s="478">
        <v>2.4319999999999999</v>
      </c>
      <c r="AM8" s="478">
        <v>0</v>
      </c>
      <c r="AN8" s="478">
        <v>2.4319999999999999</v>
      </c>
      <c r="AO8" s="478">
        <v>0</v>
      </c>
      <c r="AP8" s="478">
        <v>2.6320000000000001</v>
      </c>
      <c r="AQ8" s="478">
        <v>0.2</v>
      </c>
      <c r="AR8" s="378">
        <f t="shared" si="5"/>
        <v>8.2236842105263164E-2</v>
      </c>
      <c r="AS8" s="366"/>
      <c r="AT8" s="385" t="str">
        <f t="shared" si="6"/>
        <v>1962/1963</v>
      </c>
      <c r="AU8" s="477">
        <v>0</v>
      </c>
      <c r="AV8" s="477">
        <v>0</v>
      </c>
      <c r="AW8" s="477">
        <v>0</v>
      </c>
      <c r="AX8" s="477">
        <v>0</v>
      </c>
      <c r="AY8" s="477">
        <v>2.4E-2</v>
      </c>
      <c r="AZ8" s="477">
        <v>2.4E-2</v>
      </c>
      <c r="BA8" s="477">
        <v>2.4E-2</v>
      </c>
      <c r="BB8" s="477">
        <v>0</v>
      </c>
      <c r="BC8" s="477">
        <v>2.4E-2</v>
      </c>
      <c r="BD8" s="477">
        <v>0</v>
      </c>
      <c r="BE8" s="477">
        <v>2.4E-2</v>
      </c>
      <c r="BF8" s="477">
        <v>0</v>
      </c>
      <c r="BG8" s="387">
        <f t="shared" si="7"/>
        <v>0</v>
      </c>
      <c r="BH8" s="366"/>
      <c r="BI8" s="394" t="str">
        <f t="shared" si="8"/>
        <v>1962/1963</v>
      </c>
      <c r="BJ8" s="656">
        <v>0.64200000000000002</v>
      </c>
      <c r="BK8" s="656">
        <v>2.54</v>
      </c>
      <c r="BL8" s="656">
        <v>1.631</v>
      </c>
      <c r="BM8" s="656">
        <v>1.08</v>
      </c>
      <c r="BN8" s="656">
        <v>2.6619999999999999</v>
      </c>
      <c r="BO8" s="656">
        <v>5.3730000000000002</v>
      </c>
      <c r="BP8" s="656">
        <v>4.1509999999999998</v>
      </c>
      <c r="BQ8" s="656">
        <v>0.23899999999999999</v>
      </c>
      <c r="BR8" s="656">
        <v>4.3899999999999997</v>
      </c>
      <c r="BS8" s="656">
        <v>8.3000000000000004E-2</v>
      </c>
      <c r="BT8" s="656">
        <v>5.3730000000000002</v>
      </c>
      <c r="BU8" s="656">
        <v>0.9</v>
      </c>
      <c r="BV8" s="395">
        <f t="shared" si="9"/>
        <v>0.2012072434607646</v>
      </c>
      <c r="BW8" s="366"/>
      <c r="BX8" s="364" t="str">
        <f t="shared" si="10"/>
        <v>1962/1963</v>
      </c>
      <c r="BY8" s="948">
        <v>0</v>
      </c>
      <c r="BZ8" s="948">
        <v>0</v>
      </c>
      <c r="CA8" s="948">
        <v>0</v>
      </c>
      <c r="CB8" s="948">
        <v>0</v>
      </c>
      <c r="CC8" s="948">
        <v>0</v>
      </c>
      <c r="CD8" s="948">
        <v>0</v>
      </c>
      <c r="CE8" s="948">
        <v>0</v>
      </c>
      <c r="CF8" s="948">
        <v>0</v>
      </c>
      <c r="CG8" s="948">
        <v>0</v>
      </c>
      <c r="CH8" s="948">
        <v>0</v>
      </c>
      <c r="CI8" s="948">
        <v>0</v>
      </c>
      <c r="CJ8" s="948">
        <v>0</v>
      </c>
      <c r="CK8" s="365" t="e">
        <f t="shared" si="11"/>
        <v>#DIV/0!</v>
      </c>
      <c r="CL8" s="366"/>
      <c r="CM8" s="385" t="str">
        <f t="shared" si="12"/>
        <v>1962/1963</v>
      </c>
      <c r="CN8" s="477">
        <v>19.449000000000002</v>
      </c>
      <c r="CO8" s="477">
        <v>2.33</v>
      </c>
      <c r="CP8" s="477">
        <v>45.216000000000001</v>
      </c>
      <c r="CQ8" s="477">
        <v>8.7959999999999994</v>
      </c>
      <c r="CR8" s="477">
        <v>10.802</v>
      </c>
      <c r="CS8" s="477">
        <v>64.813999999999993</v>
      </c>
      <c r="CT8" s="477">
        <v>38.841999999999999</v>
      </c>
      <c r="CU8" s="477">
        <v>10.039</v>
      </c>
      <c r="CV8" s="477">
        <v>48.881</v>
      </c>
      <c r="CW8" s="477">
        <v>4.5819999999999999</v>
      </c>
      <c r="CX8" s="477">
        <v>64.813999999999993</v>
      </c>
      <c r="CY8" s="477">
        <v>11.351000000000001</v>
      </c>
      <c r="CZ8" s="387">
        <f t="shared" si="13"/>
        <v>0.2123150590127752</v>
      </c>
      <c r="DA8" s="366"/>
      <c r="DB8" s="419" t="str">
        <f t="shared" si="14"/>
        <v>1962/1963</v>
      </c>
      <c r="DC8" s="425">
        <v>1.873</v>
      </c>
      <c r="DD8" s="425">
        <v>0.81</v>
      </c>
      <c r="DE8" s="425">
        <v>1.5069999999999999</v>
      </c>
      <c r="DF8" s="425">
        <v>0</v>
      </c>
      <c r="DG8" s="425">
        <v>0.308</v>
      </c>
      <c r="DH8" s="425">
        <v>1.8149999999999999</v>
      </c>
      <c r="DI8" s="425">
        <v>1.778</v>
      </c>
      <c r="DJ8" s="425">
        <v>0</v>
      </c>
      <c r="DK8" s="425">
        <v>1.778</v>
      </c>
      <c r="DL8" s="425">
        <v>3.6999999999999998E-2</v>
      </c>
      <c r="DM8" s="425">
        <v>1.8149999999999999</v>
      </c>
      <c r="DN8" s="425">
        <v>0</v>
      </c>
      <c r="DO8" s="420">
        <f t="shared" si="15"/>
        <v>0</v>
      </c>
      <c r="DP8" s="366"/>
      <c r="DQ8" s="432" t="str">
        <f t="shared" si="16"/>
        <v>1962/1963</v>
      </c>
      <c r="DR8" s="434">
        <v>8.1000000000000003E-2</v>
      </c>
      <c r="DS8" s="434">
        <v>2.0299999999999998</v>
      </c>
      <c r="DT8" s="434">
        <v>0.16400000000000001</v>
      </c>
      <c r="DU8" s="434">
        <v>0</v>
      </c>
      <c r="DV8" s="434">
        <v>0.91300000000000003</v>
      </c>
      <c r="DW8" s="434">
        <v>1.077</v>
      </c>
      <c r="DX8" s="434">
        <v>1.044</v>
      </c>
      <c r="DY8" s="434">
        <v>3.3000000000000002E-2</v>
      </c>
      <c r="DZ8" s="434">
        <v>1.077</v>
      </c>
      <c r="EA8" s="434">
        <v>0</v>
      </c>
      <c r="EB8" s="434">
        <v>1.077</v>
      </c>
      <c r="EC8" s="434">
        <v>0</v>
      </c>
      <c r="ED8" s="435">
        <f t="shared" si="17"/>
        <v>0</v>
      </c>
      <c r="EE8" s="366"/>
      <c r="EF8" s="445" t="str">
        <f t="shared" si="18"/>
        <v>1962/1963</v>
      </c>
      <c r="EG8" s="447">
        <v>1.4670000000000001</v>
      </c>
      <c r="EH8" s="447">
        <v>0.86</v>
      </c>
      <c r="EI8" s="447">
        <v>1.256</v>
      </c>
      <c r="EJ8" s="447">
        <v>0.11899999999999999</v>
      </c>
      <c r="EK8" s="447">
        <v>0.29299999999999998</v>
      </c>
      <c r="EL8" s="447">
        <v>1.6679999999999999</v>
      </c>
      <c r="EM8" s="447">
        <v>1.3520000000000001</v>
      </c>
      <c r="EN8" s="447">
        <v>0</v>
      </c>
      <c r="EO8" s="447">
        <v>1.3520000000000001</v>
      </c>
      <c r="EP8" s="447">
        <v>7.1999999999999995E-2</v>
      </c>
      <c r="EQ8" s="447">
        <v>1.6679999999999999</v>
      </c>
      <c r="ER8" s="447">
        <v>0.24399999999999999</v>
      </c>
      <c r="ES8" s="448">
        <f t="shared" si="19"/>
        <v>0.17134831460674155</v>
      </c>
      <c r="ET8" s="366"/>
      <c r="EU8" s="458" t="str">
        <f t="shared" si="20"/>
        <v>1962/1963</v>
      </c>
      <c r="EV8" s="661">
        <v>7.8</v>
      </c>
      <c r="EW8" s="661">
        <v>0.87</v>
      </c>
      <c r="EX8" s="661">
        <v>6.8040000000000003</v>
      </c>
      <c r="EY8" s="661">
        <v>0.86199999999999999</v>
      </c>
      <c r="EZ8" s="661">
        <v>0.58299999999999996</v>
      </c>
      <c r="FA8" s="661">
        <v>8.2490000000000006</v>
      </c>
      <c r="FB8" s="661">
        <v>7.1950000000000003</v>
      </c>
      <c r="FC8" s="661">
        <v>0.15</v>
      </c>
      <c r="FD8" s="661">
        <v>7.3449999999999998</v>
      </c>
      <c r="FE8" s="661">
        <v>0</v>
      </c>
      <c r="FF8" s="661">
        <v>8.2490000000000006</v>
      </c>
      <c r="FG8" s="661">
        <v>0.90400000000000003</v>
      </c>
      <c r="FH8" s="460">
        <f t="shared" si="21"/>
        <v>0.12307692307692308</v>
      </c>
      <c r="FI8" s="366"/>
      <c r="FJ8" s="470" t="str">
        <f t="shared" si="22"/>
        <v>1962/1963</v>
      </c>
      <c r="FK8" s="472">
        <v>0.748</v>
      </c>
      <c r="FL8" s="472">
        <v>1.95</v>
      </c>
      <c r="FM8" s="472">
        <v>1.4550000000000001</v>
      </c>
      <c r="FN8" s="472">
        <v>0.21099999999999999</v>
      </c>
      <c r="FO8" s="472">
        <v>3.5999999999999997E-2</v>
      </c>
      <c r="FP8" s="472">
        <v>1.702</v>
      </c>
      <c r="FQ8" s="472">
        <v>1.3979999999999999</v>
      </c>
      <c r="FR8" s="472">
        <v>3.6999999999999998E-2</v>
      </c>
      <c r="FS8" s="472">
        <v>1.4350000000000001</v>
      </c>
      <c r="FT8" s="472">
        <v>0</v>
      </c>
      <c r="FU8" s="472">
        <v>1.702</v>
      </c>
      <c r="FV8" s="472">
        <v>0.26700000000000002</v>
      </c>
      <c r="FW8" s="473">
        <f t="shared" si="23"/>
        <v>0.18606271777003486</v>
      </c>
      <c r="FX8" s="366"/>
      <c r="FY8" s="419" t="str">
        <f t="shared" si="24"/>
        <v>1962/1963</v>
      </c>
      <c r="FZ8" s="425">
        <v>0</v>
      </c>
      <c r="GA8" s="425">
        <v>0</v>
      </c>
      <c r="GB8" s="425">
        <v>0</v>
      </c>
      <c r="GC8" s="425">
        <v>0</v>
      </c>
      <c r="GD8" s="425">
        <v>8.6999999999999994E-2</v>
      </c>
      <c r="GE8" s="425">
        <v>8.6999999999999994E-2</v>
      </c>
      <c r="GF8" s="425">
        <v>8.5999999999999993E-2</v>
      </c>
      <c r="GG8" s="425">
        <v>1E-3</v>
      </c>
      <c r="GH8" s="425">
        <v>8.6999999999999994E-2</v>
      </c>
      <c r="GI8" s="425">
        <v>0</v>
      </c>
      <c r="GJ8" s="425">
        <v>8.6999999999999994E-2</v>
      </c>
      <c r="GK8" s="425">
        <v>0</v>
      </c>
      <c r="GL8" s="420">
        <f t="shared" si="25"/>
        <v>0</v>
      </c>
      <c r="GM8" s="366"/>
      <c r="GN8" s="364" t="str">
        <f t="shared" si="26"/>
        <v>1962/1963</v>
      </c>
      <c r="GO8" s="401">
        <v>1.284</v>
      </c>
      <c r="GP8" s="623">
        <v>0.86</v>
      </c>
      <c r="GQ8" s="401">
        <v>1.1040000000000001</v>
      </c>
      <c r="GR8" s="401">
        <v>0</v>
      </c>
      <c r="GS8" s="401">
        <v>0</v>
      </c>
      <c r="GT8" s="401">
        <v>1.1040000000000001</v>
      </c>
      <c r="GU8" s="401">
        <v>1.079</v>
      </c>
      <c r="GV8" s="401">
        <v>0</v>
      </c>
      <c r="GW8" s="401">
        <v>1.079</v>
      </c>
      <c r="GX8" s="401">
        <v>2.5000000000000001E-2</v>
      </c>
      <c r="GY8" s="401">
        <v>1.1040000000000001</v>
      </c>
      <c r="GZ8" s="401">
        <v>0</v>
      </c>
      <c r="HA8" s="365">
        <f t="shared" si="27"/>
        <v>0</v>
      </c>
      <c r="HB8" s="366"/>
      <c r="HC8" s="394" t="str">
        <f t="shared" si="28"/>
        <v>1962/1963</v>
      </c>
      <c r="HD8" s="656">
        <v>3.5</v>
      </c>
      <c r="HE8" s="656">
        <v>0.77</v>
      </c>
      <c r="HF8" s="656">
        <v>2.7</v>
      </c>
      <c r="HG8" s="656">
        <v>0.41199999999999998</v>
      </c>
      <c r="HH8" s="656">
        <v>0.33</v>
      </c>
      <c r="HI8" s="656">
        <v>3.4420000000000002</v>
      </c>
      <c r="HJ8" s="656">
        <v>3.03</v>
      </c>
      <c r="HK8" s="656">
        <v>0</v>
      </c>
      <c r="HL8" s="656">
        <v>3.03</v>
      </c>
      <c r="HM8" s="656">
        <v>0</v>
      </c>
      <c r="HN8" s="656">
        <v>3.4420000000000002</v>
      </c>
      <c r="HO8" s="656">
        <v>0.41199999999999998</v>
      </c>
      <c r="HP8" s="395">
        <f t="shared" si="29"/>
        <v>0.13597359735973596</v>
      </c>
      <c r="HQ8" s="366"/>
      <c r="HR8" s="385" t="str">
        <f t="shared" si="30"/>
        <v>1962/1963</v>
      </c>
      <c r="HS8" s="477">
        <v>0</v>
      </c>
      <c r="HT8" s="477">
        <v>0</v>
      </c>
      <c r="HU8" s="477">
        <v>0</v>
      </c>
      <c r="HV8" s="477">
        <v>5.7000000000000002E-2</v>
      </c>
      <c r="HW8" s="477">
        <v>0.39300000000000002</v>
      </c>
      <c r="HX8" s="477">
        <v>0.45</v>
      </c>
      <c r="HY8" s="477">
        <v>0.39</v>
      </c>
      <c r="HZ8" s="477">
        <v>0</v>
      </c>
      <c r="IA8" s="477">
        <v>0.39</v>
      </c>
      <c r="IB8" s="477">
        <v>0</v>
      </c>
      <c r="IC8" s="477">
        <v>0.45</v>
      </c>
      <c r="ID8" s="477">
        <v>0.06</v>
      </c>
      <c r="IE8" s="387">
        <f t="shared" si="31"/>
        <v>0.15384615384615383</v>
      </c>
      <c r="IF8" s="366"/>
      <c r="IG8" s="676" t="str">
        <f t="shared" si="32"/>
        <v>1962/1963</v>
      </c>
      <c r="IH8" s="677">
        <v>4.923</v>
      </c>
      <c r="II8" s="677">
        <v>0.82</v>
      </c>
      <c r="IJ8" s="677">
        <v>4.0270000000000001</v>
      </c>
      <c r="IK8" s="677">
        <v>1.016</v>
      </c>
      <c r="IL8" s="677">
        <v>1.637</v>
      </c>
      <c r="IM8" s="677">
        <v>6.68</v>
      </c>
      <c r="IN8" s="677">
        <v>5.3780000000000001</v>
      </c>
      <c r="IO8" s="677">
        <v>0</v>
      </c>
      <c r="IP8" s="677">
        <v>5.3780000000000001</v>
      </c>
      <c r="IQ8" s="677">
        <v>0</v>
      </c>
      <c r="IR8" s="677">
        <v>6.68</v>
      </c>
      <c r="IS8" s="677">
        <v>1.302</v>
      </c>
      <c r="IT8" s="678">
        <f t="shared" si="33"/>
        <v>0.24209743399033098</v>
      </c>
      <c r="IU8" s="366"/>
      <c r="IV8" s="690" t="str">
        <f t="shared" si="34"/>
        <v>1962/1963</v>
      </c>
      <c r="IW8" s="691">
        <v>24.074999999999999</v>
      </c>
      <c r="IX8" s="691">
        <v>0.69</v>
      </c>
      <c r="IY8" s="691">
        <v>16.664999999999999</v>
      </c>
      <c r="IZ8" s="691">
        <v>1.5</v>
      </c>
      <c r="JA8" s="691">
        <v>4.8920000000000003</v>
      </c>
      <c r="JB8" s="691">
        <v>23.056999999999999</v>
      </c>
      <c r="JC8" s="691">
        <v>18.968</v>
      </c>
      <c r="JD8" s="691">
        <v>0.3</v>
      </c>
      <c r="JE8" s="691">
        <v>19.268000000000001</v>
      </c>
      <c r="JF8" s="691">
        <v>8.8999999999999996E-2</v>
      </c>
      <c r="JG8" s="691">
        <v>23.056999999999999</v>
      </c>
      <c r="JH8" s="691">
        <v>3.7</v>
      </c>
      <c r="JI8" s="692">
        <f t="shared" si="35"/>
        <v>0.19114532210569821</v>
      </c>
      <c r="JJ8" s="366"/>
      <c r="JK8" s="376" t="str">
        <f t="shared" si="36"/>
        <v>1962/1963</v>
      </c>
      <c r="JL8" s="377">
        <f t="shared" si="37"/>
        <v>140.155</v>
      </c>
      <c r="JM8" s="478">
        <f t="shared" si="38"/>
        <v>1.1587314045164283</v>
      </c>
      <c r="JN8" s="377">
        <f t="shared" si="39"/>
        <v>162.40200000000002</v>
      </c>
      <c r="JO8" s="377">
        <f t="shared" si="40"/>
        <v>55.596999999999994</v>
      </c>
      <c r="JP8" s="377">
        <f t="shared" si="41"/>
        <v>16.302000000000003</v>
      </c>
      <c r="JQ8" s="377">
        <f t="shared" si="42"/>
        <v>234.30100000000007</v>
      </c>
      <c r="JR8" s="377">
        <f t="shared" si="43"/>
        <v>117.31199999999997</v>
      </c>
      <c r="JS8" s="377">
        <f t="shared" si="44"/>
        <v>19.158999999999999</v>
      </c>
      <c r="JT8" s="377">
        <f t="shared" si="45"/>
        <v>136.47100000000003</v>
      </c>
      <c r="JU8" s="377">
        <f t="shared" si="46"/>
        <v>41.323999999999998</v>
      </c>
      <c r="JV8" s="377">
        <f t="shared" si="47"/>
        <v>234.30100000000007</v>
      </c>
      <c r="JW8" s="377">
        <f t="shared" si="48"/>
        <v>56.505999999999986</v>
      </c>
      <c r="JX8" s="378">
        <f t="shared" si="49"/>
        <v>0.31781546162715474</v>
      </c>
      <c r="JY8" s="366"/>
    </row>
    <row r="9" spans="1:285" s="18" customFormat="1" ht="14.4" x14ac:dyDescent="0.3">
      <c r="A9" s="376" t="s">
        <v>339</v>
      </c>
      <c r="B9" s="377">
        <v>206.30699999999999</v>
      </c>
      <c r="C9" s="478">
        <v>1.1200000000000001</v>
      </c>
      <c r="D9" s="377">
        <v>230.387</v>
      </c>
      <c r="E9" s="377">
        <v>75.846000000000004</v>
      </c>
      <c r="F9" s="377">
        <v>56.640999999999998</v>
      </c>
      <c r="G9" s="377">
        <v>362.87400000000002</v>
      </c>
      <c r="H9" s="377">
        <v>210.636</v>
      </c>
      <c r="I9" s="377">
        <v>23.646000000000001</v>
      </c>
      <c r="J9" s="377">
        <v>234.28200000000001</v>
      </c>
      <c r="K9" s="377">
        <v>58.265000000000001</v>
      </c>
      <c r="L9" s="377">
        <v>362.87400000000002</v>
      </c>
      <c r="M9" s="377">
        <v>70.326999999999998</v>
      </c>
      <c r="N9" s="378">
        <f t="shared" si="1"/>
        <v>0.24039556037149584</v>
      </c>
      <c r="O9" s="366"/>
      <c r="P9" s="364" t="str">
        <f t="shared" si="2"/>
        <v>1963/1964</v>
      </c>
      <c r="Q9" s="401">
        <v>0.56499999999999995</v>
      </c>
      <c r="R9" s="623">
        <v>2.64</v>
      </c>
      <c r="S9" s="401">
        <v>1.4930000000000001</v>
      </c>
      <c r="T9" s="401">
        <v>0</v>
      </c>
      <c r="U9" s="401">
        <v>1.9330000000000001</v>
      </c>
      <c r="V9" s="401">
        <v>3.4260000000000002</v>
      </c>
      <c r="W9" s="401">
        <v>3.407</v>
      </c>
      <c r="X9" s="401">
        <v>0</v>
      </c>
      <c r="Y9" s="401">
        <v>3.407</v>
      </c>
      <c r="Z9" s="401">
        <v>1.9E-2</v>
      </c>
      <c r="AA9" s="401">
        <v>3.4260000000000002</v>
      </c>
      <c r="AB9" s="401">
        <v>0</v>
      </c>
      <c r="AC9" s="365">
        <f t="shared" si="3"/>
        <v>0</v>
      </c>
      <c r="AD9" s="366"/>
      <c r="AE9" s="376" t="str">
        <f t="shared" si="4"/>
        <v>1963/1964</v>
      </c>
      <c r="AF9" s="478">
        <v>0.20499999999999999</v>
      </c>
      <c r="AG9" s="478">
        <v>0.49</v>
      </c>
      <c r="AH9" s="478">
        <v>0.1</v>
      </c>
      <c r="AI9" s="478">
        <v>0.2</v>
      </c>
      <c r="AJ9" s="478">
        <v>2.609</v>
      </c>
      <c r="AK9" s="478">
        <v>2.9089999999999998</v>
      </c>
      <c r="AL9" s="478">
        <v>2.5590000000000002</v>
      </c>
      <c r="AM9" s="478">
        <v>0</v>
      </c>
      <c r="AN9" s="478">
        <v>2.5590000000000002</v>
      </c>
      <c r="AO9" s="478">
        <v>0</v>
      </c>
      <c r="AP9" s="478">
        <v>2.9089999999999998</v>
      </c>
      <c r="AQ9" s="478">
        <v>0.35</v>
      </c>
      <c r="AR9" s="378">
        <f t="shared" si="5"/>
        <v>0.13677217663149666</v>
      </c>
      <c r="AS9" s="366"/>
      <c r="AT9" s="385" t="str">
        <f t="shared" si="6"/>
        <v>1963/1964</v>
      </c>
      <c r="AU9" s="477">
        <v>0</v>
      </c>
      <c r="AV9" s="477">
        <v>0</v>
      </c>
      <c r="AW9" s="477">
        <v>0</v>
      </c>
      <c r="AX9" s="477">
        <v>0</v>
      </c>
      <c r="AY9" s="477">
        <v>0.1</v>
      </c>
      <c r="AZ9" s="477">
        <v>0.1</v>
      </c>
      <c r="BA9" s="477">
        <v>0.1</v>
      </c>
      <c r="BB9" s="477">
        <v>0</v>
      </c>
      <c r="BC9" s="477">
        <v>0.1</v>
      </c>
      <c r="BD9" s="477">
        <v>0</v>
      </c>
      <c r="BE9" s="477">
        <v>0.1</v>
      </c>
      <c r="BF9" s="477">
        <v>0</v>
      </c>
      <c r="BG9" s="387">
        <f t="shared" si="7"/>
        <v>0</v>
      </c>
      <c r="BH9" s="366"/>
      <c r="BI9" s="394" t="str">
        <f t="shared" si="8"/>
        <v>1963/1964</v>
      </c>
      <c r="BJ9" s="656">
        <v>0.58399999999999996</v>
      </c>
      <c r="BK9" s="656">
        <v>1.23</v>
      </c>
      <c r="BL9" s="656">
        <v>0.71599999999999997</v>
      </c>
      <c r="BM9" s="656">
        <v>0.9</v>
      </c>
      <c r="BN9" s="656">
        <v>3.9180000000000001</v>
      </c>
      <c r="BO9" s="656">
        <v>5.5339999999999998</v>
      </c>
      <c r="BP9" s="656">
        <v>4.24</v>
      </c>
      <c r="BQ9" s="656">
        <v>0.215</v>
      </c>
      <c r="BR9" s="656">
        <v>4.4550000000000001</v>
      </c>
      <c r="BS9" s="656">
        <v>7.9000000000000001E-2</v>
      </c>
      <c r="BT9" s="656">
        <v>5.5339999999999998</v>
      </c>
      <c r="BU9" s="656">
        <v>1</v>
      </c>
      <c r="BV9" s="395">
        <f t="shared" si="9"/>
        <v>0.22055580061755625</v>
      </c>
      <c r="BW9" s="366"/>
      <c r="BX9" s="364" t="str">
        <f t="shared" si="10"/>
        <v>1963/1964</v>
      </c>
      <c r="BY9" s="948">
        <v>0</v>
      </c>
      <c r="BZ9" s="948">
        <v>0</v>
      </c>
      <c r="CA9" s="948">
        <v>0</v>
      </c>
      <c r="CB9" s="948">
        <v>0</v>
      </c>
      <c r="CC9" s="948">
        <v>0</v>
      </c>
      <c r="CD9" s="948">
        <v>0</v>
      </c>
      <c r="CE9" s="948">
        <v>0</v>
      </c>
      <c r="CF9" s="948">
        <v>0</v>
      </c>
      <c r="CG9" s="948">
        <v>0</v>
      </c>
      <c r="CH9" s="948">
        <v>0</v>
      </c>
      <c r="CI9" s="948">
        <v>0</v>
      </c>
      <c r="CJ9" s="948">
        <v>0</v>
      </c>
      <c r="CK9" s="365" t="e">
        <f t="shared" si="11"/>
        <v>#DIV/0!</v>
      </c>
      <c r="CL9" s="366"/>
      <c r="CM9" s="385" t="str">
        <f t="shared" si="12"/>
        <v>1963/1964</v>
      </c>
      <c r="CN9" s="477">
        <v>18.21</v>
      </c>
      <c r="CO9" s="477">
        <v>2.11</v>
      </c>
      <c r="CP9" s="477">
        <v>38.354999999999997</v>
      </c>
      <c r="CQ9" s="477">
        <v>11.351000000000001</v>
      </c>
      <c r="CR9" s="477">
        <v>11.55</v>
      </c>
      <c r="CS9" s="477">
        <v>61.256</v>
      </c>
      <c r="CT9" s="477">
        <v>38.097999999999999</v>
      </c>
      <c r="CU9" s="477">
        <v>9.2859999999999996</v>
      </c>
      <c r="CV9" s="477">
        <v>47.384</v>
      </c>
      <c r="CW9" s="477">
        <v>4.7329999999999997</v>
      </c>
      <c r="CX9" s="477">
        <v>61.256</v>
      </c>
      <c r="CY9" s="477">
        <v>9.1389999999999993</v>
      </c>
      <c r="CZ9" s="387">
        <f t="shared" si="13"/>
        <v>0.17535545023696683</v>
      </c>
      <c r="DA9" s="366"/>
      <c r="DB9" s="419" t="str">
        <f t="shared" si="14"/>
        <v>1963/1964</v>
      </c>
      <c r="DC9" s="425">
        <v>1.909</v>
      </c>
      <c r="DD9" s="425">
        <v>0.83</v>
      </c>
      <c r="DE9" s="425">
        <v>1.59</v>
      </c>
      <c r="DF9" s="425">
        <v>0</v>
      </c>
      <c r="DG9" s="425">
        <v>0.16300000000000001</v>
      </c>
      <c r="DH9" s="425">
        <v>1.7529999999999999</v>
      </c>
      <c r="DI9" s="425">
        <v>1.7450000000000001</v>
      </c>
      <c r="DJ9" s="425">
        <v>0</v>
      </c>
      <c r="DK9" s="425">
        <v>1.7450000000000001</v>
      </c>
      <c r="DL9" s="425">
        <v>8.0000000000000002E-3</v>
      </c>
      <c r="DM9" s="425">
        <v>1.7529999999999999</v>
      </c>
      <c r="DN9" s="425">
        <v>0</v>
      </c>
      <c r="DO9" s="420">
        <f t="shared" si="15"/>
        <v>0</v>
      </c>
      <c r="DP9" s="366"/>
      <c r="DQ9" s="432" t="str">
        <f t="shared" si="16"/>
        <v>1963/1964</v>
      </c>
      <c r="DR9" s="434">
        <v>8.4000000000000005E-2</v>
      </c>
      <c r="DS9" s="434">
        <v>1.66</v>
      </c>
      <c r="DT9" s="434">
        <v>0.13900000000000001</v>
      </c>
      <c r="DU9" s="434">
        <v>0</v>
      </c>
      <c r="DV9" s="434">
        <v>0.83399999999999996</v>
      </c>
      <c r="DW9" s="434">
        <v>0.97299999999999998</v>
      </c>
      <c r="DX9" s="434">
        <v>0.93899999999999995</v>
      </c>
      <c r="DY9" s="434">
        <v>3.4000000000000002E-2</v>
      </c>
      <c r="DZ9" s="434">
        <v>0.97299999999999998</v>
      </c>
      <c r="EA9" s="434">
        <v>0</v>
      </c>
      <c r="EB9" s="434">
        <v>0.97299999999999998</v>
      </c>
      <c r="EC9" s="434">
        <v>0</v>
      </c>
      <c r="ED9" s="435">
        <f t="shared" si="17"/>
        <v>0</v>
      </c>
      <c r="EE9" s="366"/>
      <c r="EF9" s="445" t="str">
        <f t="shared" si="18"/>
        <v>1963/1964</v>
      </c>
      <c r="EG9" s="447">
        <v>1.6519999999999999</v>
      </c>
      <c r="EH9" s="447">
        <v>0.72</v>
      </c>
      <c r="EI9" s="447">
        <v>1.196</v>
      </c>
      <c r="EJ9" s="447">
        <v>0.24399999999999999</v>
      </c>
      <c r="EK9" s="447">
        <v>0.218</v>
      </c>
      <c r="EL9" s="447">
        <v>1.6579999999999999</v>
      </c>
      <c r="EM9" s="447">
        <v>1.387</v>
      </c>
      <c r="EN9" s="447">
        <v>0.13200000000000001</v>
      </c>
      <c r="EO9" s="447">
        <v>1.5189999999999999</v>
      </c>
      <c r="EP9" s="447">
        <v>0</v>
      </c>
      <c r="EQ9" s="447">
        <v>1.6579999999999999</v>
      </c>
      <c r="ER9" s="447">
        <v>0.13900000000000001</v>
      </c>
      <c r="ES9" s="448">
        <f t="shared" si="19"/>
        <v>9.1507570770243601E-2</v>
      </c>
      <c r="ET9" s="366"/>
      <c r="EU9" s="458" t="str">
        <f t="shared" si="20"/>
        <v>1963/1964</v>
      </c>
      <c r="EV9" s="661">
        <v>7.85</v>
      </c>
      <c r="EW9" s="661">
        <v>1.01</v>
      </c>
      <c r="EX9" s="661">
        <v>7.8920000000000003</v>
      </c>
      <c r="EY9" s="661">
        <v>0.90400000000000003</v>
      </c>
      <c r="EZ9" s="661">
        <v>0.371</v>
      </c>
      <c r="FA9" s="661">
        <v>9.1669999999999998</v>
      </c>
      <c r="FB9" s="661">
        <v>7.492</v>
      </c>
      <c r="FC9" s="661">
        <v>2E-3</v>
      </c>
      <c r="FD9" s="661">
        <v>7.4939999999999998</v>
      </c>
      <c r="FE9" s="661">
        <v>0</v>
      </c>
      <c r="FF9" s="661">
        <v>9.1669999999999998</v>
      </c>
      <c r="FG9" s="661">
        <v>1.673</v>
      </c>
      <c r="FH9" s="460">
        <f t="shared" si="21"/>
        <v>0.22324526287696825</v>
      </c>
      <c r="FI9" s="366"/>
      <c r="FJ9" s="470" t="str">
        <f t="shared" si="22"/>
        <v>1963/1964</v>
      </c>
      <c r="FK9" s="472">
        <v>0.81899999999999995</v>
      </c>
      <c r="FL9" s="472">
        <v>2.08</v>
      </c>
      <c r="FM9" s="472">
        <v>1.7030000000000001</v>
      </c>
      <c r="FN9" s="472">
        <v>0.26700000000000002</v>
      </c>
      <c r="FO9" s="472">
        <v>5.3999999999999999E-2</v>
      </c>
      <c r="FP9" s="472">
        <v>2.024</v>
      </c>
      <c r="FQ9" s="472">
        <v>1.431</v>
      </c>
      <c r="FR9" s="472">
        <v>3.7999999999999999E-2</v>
      </c>
      <c r="FS9" s="472">
        <v>1.4690000000000001</v>
      </c>
      <c r="FT9" s="472">
        <v>0.28199999999999997</v>
      </c>
      <c r="FU9" s="472">
        <v>2.024</v>
      </c>
      <c r="FV9" s="472">
        <v>0.27300000000000002</v>
      </c>
      <c r="FW9" s="473">
        <f t="shared" si="23"/>
        <v>0.1559109080525414</v>
      </c>
      <c r="FX9" s="366"/>
      <c r="FY9" s="419" t="str">
        <f t="shared" si="24"/>
        <v>1963/1964</v>
      </c>
      <c r="FZ9" s="425">
        <v>0</v>
      </c>
      <c r="GA9" s="425">
        <v>0</v>
      </c>
      <c r="GB9" s="425">
        <v>0</v>
      </c>
      <c r="GC9" s="425">
        <v>0</v>
      </c>
      <c r="GD9" s="425">
        <v>7.3999999999999996E-2</v>
      </c>
      <c r="GE9" s="425">
        <v>7.3999999999999996E-2</v>
      </c>
      <c r="GF9" s="425">
        <v>7.2999999999999995E-2</v>
      </c>
      <c r="GG9" s="425">
        <v>1E-3</v>
      </c>
      <c r="GH9" s="425">
        <v>7.3999999999999996E-2</v>
      </c>
      <c r="GI9" s="425">
        <v>0</v>
      </c>
      <c r="GJ9" s="425">
        <v>7.3999999999999996E-2</v>
      </c>
      <c r="GK9" s="425">
        <v>0</v>
      </c>
      <c r="GL9" s="420">
        <f t="shared" si="25"/>
        <v>0</v>
      </c>
      <c r="GM9" s="366"/>
      <c r="GN9" s="364" t="str">
        <f t="shared" si="26"/>
        <v>1963/1964</v>
      </c>
      <c r="GO9" s="401">
        <v>1.365</v>
      </c>
      <c r="GP9" s="623">
        <v>0.43</v>
      </c>
      <c r="GQ9" s="401">
        <v>0.57999999999999996</v>
      </c>
      <c r="GR9" s="401">
        <v>0</v>
      </c>
      <c r="GS9" s="401">
        <v>0.20100000000000001</v>
      </c>
      <c r="GT9" s="401">
        <v>0.78100000000000003</v>
      </c>
      <c r="GU9" s="401">
        <v>0.78100000000000003</v>
      </c>
      <c r="GV9" s="401">
        <v>0</v>
      </c>
      <c r="GW9" s="401">
        <v>0.78100000000000003</v>
      </c>
      <c r="GX9" s="401">
        <v>0</v>
      </c>
      <c r="GY9" s="401">
        <v>0.78100000000000003</v>
      </c>
      <c r="GZ9" s="401">
        <v>0</v>
      </c>
      <c r="HA9" s="365">
        <f t="shared" si="27"/>
        <v>0</v>
      </c>
      <c r="HB9" s="366"/>
      <c r="HC9" s="394" t="str">
        <f t="shared" si="28"/>
        <v>1963/1964</v>
      </c>
      <c r="HD9" s="656">
        <v>3.6</v>
      </c>
      <c r="HE9" s="656">
        <v>0.83</v>
      </c>
      <c r="HF9" s="656">
        <v>3</v>
      </c>
      <c r="HG9" s="656">
        <v>0.41199999999999998</v>
      </c>
      <c r="HH9" s="656">
        <v>0.13800000000000001</v>
      </c>
      <c r="HI9" s="656">
        <v>3.55</v>
      </c>
      <c r="HJ9" s="656">
        <v>3.1349999999999998</v>
      </c>
      <c r="HK9" s="656">
        <v>0.115</v>
      </c>
      <c r="HL9" s="656">
        <v>3.25</v>
      </c>
      <c r="HM9" s="656">
        <v>0</v>
      </c>
      <c r="HN9" s="656">
        <v>3.55</v>
      </c>
      <c r="HO9" s="656">
        <v>0.3</v>
      </c>
      <c r="HP9" s="395">
        <f t="shared" si="29"/>
        <v>9.2307692307692299E-2</v>
      </c>
      <c r="HQ9" s="366"/>
      <c r="HR9" s="385" t="str">
        <f t="shared" si="30"/>
        <v>1963/1964</v>
      </c>
      <c r="HS9" s="477">
        <v>0</v>
      </c>
      <c r="HT9" s="477">
        <v>0</v>
      </c>
      <c r="HU9" s="477">
        <v>0</v>
      </c>
      <c r="HV9" s="477">
        <v>0.06</v>
      </c>
      <c r="HW9" s="477">
        <v>0.51100000000000001</v>
      </c>
      <c r="HX9" s="477">
        <v>0.57099999999999995</v>
      </c>
      <c r="HY9" s="477">
        <v>0.441</v>
      </c>
      <c r="HZ9" s="477">
        <v>0</v>
      </c>
      <c r="IA9" s="477">
        <v>0.441</v>
      </c>
      <c r="IB9" s="477">
        <v>0</v>
      </c>
      <c r="IC9" s="477">
        <v>0.57099999999999995</v>
      </c>
      <c r="ID9" s="477">
        <v>0.13</v>
      </c>
      <c r="IE9" s="387">
        <f t="shared" si="31"/>
        <v>0.29478458049886624</v>
      </c>
      <c r="IF9" s="366"/>
      <c r="IG9" s="676" t="str">
        <f t="shared" si="32"/>
        <v>1963/1964</v>
      </c>
      <c r="IH9" s="677">
        <v>5.0220000000000002</v>
      </c>
      <c r="II9" s="677">
        <v>0.83</v>
      </c>
      <c r="IJ9" s="677">
        <v>4.17</v>
      </c>
      <c r="IK9" s="677">
        <v>1.302</v>
      </c>
      <c r="IL9" s="677">
        <v>1.5149999999999999</v>
      </c>
      <c r="IM9" s="677">
        <v>6.9870000000000001</v>
      </c>
      <c r="IN9" s="677">
        <v>5.8710000000000004</v>
      </c>
      <c r="IO9" s="677">
        <v>0</v>
      </c>
      <c r="IP9" s="677">
        <v>5.8710000000000004</v>
      </c>
      <c r="IQ9" s="677">
        <v>0</v>
      </c>
      <c r="IR9" s="677">
        <v>6.9870000000000001</v>
      </c>
      <c r="IS9" s="677">
        <v>1.1160000000000001</v>
      </c>
      <c r="IT9" s="678">
        <f t="shared" si="33"/>
        <v>0.19008686765457333</v>
      </c>
      <c r="IU9" s="366"/>
      <c r="IV9" s="690" t="str">
        <f t="shared" si="34"/>
        <v>1963/1964</v>
      </c>
      <c r="IW9" s="691">
        <v>23.771000000000001</v>
      </c>
      <c r="IX9" s="691">
        <v>0.78</v>
      </c>
      <c r="IY9" s="691">
        <v>18.475000000000001</v>
      </c>
      <c r="IZ9" s="691">
        <v>3.7</v>
      </c>
      <c r="JA9" s="691">
        <v>5.2080000000000002</v>
      </c>
      <c r="JB9" s="691">
        <v>27.382999999999999</v>
      </c>
      <c r="JC9" s="691">
        <v>22.57</v>
      </c>
      <c r="JD9" s="691">
        <v>0.5</v>
      </c>
      <c r="JE9" s="691">
        <v>23.07</v>
      </c>
      <c r="JF9" s="691">
        <v>0.113</v>
      </c>
      <c r="JG9" s="691">
        <v>27.382999999999999</v>
      </c>
      <c r="JH9" s="691">
        <v>4.2</v>
      </c>
      <c r="JI9" s="692">
        <f t="shared" si="35"/>
        <v>0.18116723461156883</v>
      </c>
      <c r="JJ9" s="366"/>
      <c r="JK9" s="376" t="str">
        <f t="shared" si="36"/>
        <v>1963/1964</v>
      </c>
      <c r="JL9" s="377">
        <f t="shared" si="37"/>
        <v>140.67099999999999</v>
      </c>
      <c r="JM9" s="478">
        <f t="shared" si="38"/>
        <v>1.0732702547077935</v>
      </c>
      <c r="JN9" s="377">
        <f t="shared" si="39"/>
        <v>150.97800000000001</v>
      </c>
      <c r="JO9" s="377">
        <f t="shared" si="40"/>
        <v>56.505999999999986</v>
      </c>
      <c r="JP9" s="377">
        <f t="shared" si="41"/>
        <v>27.243999999999986</v>
      </c>
      <c r="JQ9" s="377">
        <f t="shared" si="42"/>
        <v>234.72799999999992</v>
      </c>
      <c r="JR9" s="377">
        <f t="shared" si="43"/>
        <v>116.36699999999996</v>
      </c>
      <c r="JS9" s="377">
        <f t="shared" si="44"/>
        <v>13.323</v>
      </c>
      <c r="JT9" s="377">
        <f t="shared" si="45"/>
        <v>129.68999999999997</v>
      </c>
      <c r="JU9" s="377">
        <f t="shared" si="46"/>
        <v>53.031000000000006</v>
      </c>
      <c r="JV9" s="377">
        <f t="shared" si="47"/>
        <v>234.72799999999992</v>
      </c>
      <c r="JW9" s="377">
        <f t="shared" si="48"/>
        <v>52.006999999999998</v>
      </c>
      <c r="JX9" s="378">
        <f t="shared" si="49"/>
        <v>0.28462519360117339</v>
      </c>
      <c r="JY9" s="366"/>
    </row>
    <row r="10" spans="1:285" s="18" customFormat="1" ht="14.4" x14ac:dyDescent="0.3">
      <c r="A10" s="376" t="s">
        <v>340</v>
      </c>
      <c r="B10" s="377">
        <v>215.94</v>
      </c>
      <c r="C10" s="478">
        <v>1.23</v>
      </c>
      <c r="D10" s="377">
        <v>264.911</v>
      </c>
      <c r="E10" s="377">
        <v>70.326999999999998</v>
      </c>
      <c r="F10" s="377">
        <v>49.085999999999999</v>
      </c>
      <c r="G10" s="377">
        <v>384.32400000000001</v>
      </c>
      <c r="H10" s="377">
        <v>217.37</v>
      </c>
      <c r="I10" s="377">
        <v>33.606000000000002</v>
      </c>
      <c r="J10" s="377">
        <v>250.976</v>
      </c>
      <c r="K10" s="377">
        <v>54.869</v>
      </c>
      <c r="L10" s="377">
        <v>384.32400000000001</v>
      </c>
      <c r="M10" s="377">
        <v>78.478999999999999</v>
      </c>
      <c r="N10" s="378">
        <f t="shared" si="1"/>
        <v>0.25659729601595577</v>
      </c>
      <c r="O10" s="366"/>
      <c r="P10" s="364" t="str">
        <f t="shared" si="2"/>
        <v>1964/1965</v>
      </c>
      <c r="Q10" s="401">
        <v>0.54400000000000004</v>
      </c>
      <c r="R10" s="623">
        <v>2.76</v>
      </c>
      <c r="S10" s="401">
        <v>1.5</v>
      </c>
      <c r="T10" s="401">
        <v>0</v>
      </c>
      <c r="U10" s="401">
        <v>1.9770000000000001</v>
      </c>
      <c r="V10" s="401">
        <v>3.4769999999999999</v>
      </c>
      <c r="W10" s="401">
        <v>3.4649999999999999</v>
      </c>
      <c r="X10" s="401">
        <v>0</v>
      </c>
      <c r="Y10" s="401">
        <v>3.4649999999999999</v>
      </c>
      <c r="Z10" s="401">
        <v>1.2E-2</v>
      </c>
      <c r="AA10" s="401">
        <v>3.4769999999999999</v>
      </c>
      <c r="AB10" s="401">
        <v>0</v>
      </c>
      <c r="AC10" s="365">
        <f t="shared" si="3"/>
        <v>0</v>
      </c>
      <c r="AD10" s="366"/>
      <c r="AE10" s="376" t="str">
        <f t="shared" si="4"/>
        <v>1964/1965</v>
      </c>
      <c r="AF10" s="478">
        <v>0.26</v>
      </c>
      <c r="AG10" s="478">
        <v>0.87</v>
      </c>
      <c r="AH10" s="478">
        <v>0.22600000000000001</v>
      </c>
      <c r="AI10" s="478">
        <v>0.35</v>
      </c>
      <c r="AJ10" s="478">
        <v>1.8759999999999999</v>
      </c>
      <c r="AK10" s="478">
        <v>2.452</v>
      </c>
      <c r="AL10" s="478">
        <v>2.109</v>
      </c>
      <c r="AM10" s="478">
        <v>0</v>
      </c>
      <c r="AN10" s="478">
        <v>2.109</v>
      </c>
      <c r="AO10" s="478">
        <v>0</v>
      </c>
      <c r="AP10" s="478">
        <v>2.452</v>
      </c>
      <c r="AQ10" s="478">
        <v>0.34300000000000003</v>
      </c>
      <c r="AR10" s="378">
        <f t="shared" si="5"/>
        <v>0.16263632053105739</v>
      </c>
      <c r="AS10" s="366"/>
      <c r="AT10" s="385" t="str">
        <f t="shared" si="6"/>
        <v>1964/1965</v>
      </c>
      <c r="AU10" s="477">
        <v>0</v>
      </c>
      <c r="AV10" s="477">
        <v>0</v>
      </c>
      <c r="AW10" s="477">
        <v>0</v>
      </c>
      <c r="AX10" s="477">
        <v>0</v>
      </c>
      <c r="AY10" s="477">
        <v>0.02</v>
      </c>
      <c r="AZ10" s="477">
        <v>0.02</v>
      </c>
      <c r="BA10" s="477">
        <v>0.02</v>
      </c>
      <c r="BB10" s="477">
        <v>0</v>
      </c>
      <c r="BC10" s="477">
        <v>0.02</v>
      </c>
      <c r="BD10" s="477">
        <v>0</v>
      </c>
      <c r="BE10" s="477">
        <v>0.02</v>
      </c>
      <c r="BF10" s="477">
        <v>0</v>
      </c>
      <c r="BG10" s="387">
        <f t="shared" si="7"/>
        <v>0</v>
      </c>
      <c r="BH10" s="366"/>
      <c r="BI10" s="394" t="str">
        <f t="shared" si="8"/>
        <v>1964/1965</v>
      </c>
      <c r="BJ10" s="656">
        <v>0.50800000000000001</v>
      </c>
      <c r="BK10" s="656">
        <v>2.4500000000000002</v>
      </c>
      <c r="BL10" s="656">
        <v>1.244</v>
      </c>
      <c r="BM10" s="656">
        <v>1</v>
      </c>
      <c r="BN10" s="656">
        <v>3.5449999999999999</v>
      </c>
      <c r="BO10" s="656">
        <v>5.7889999999999997</v>
      </c>
      <c r="BP10" s="656">
        <v>4.3449999999999998</v>
      </c>
      <c r="BQ10" s="656">
        <v>0.36499999999999999</v>
      </c>
      <c r="BR10" s="656">
        <v>4.71</v>
      </c>
      <c r="BS10" s="656">
        <v>7.9000000000000001E-2</v>
      </c>
      <c r="BT10" s="656">
        <v>5.7889999999999997</v>
      </c>
      <c r="BU10" s="656">
        <v>1</v>
      </c>
      <c r="BV10" s="395">
        <f t="shared" si="9"/>
        <v>0.2088118605136772</v>
      </c>
      <c r="BW10" s="366"/>
      <c r="BX10" s="364" t="str">
        <f t="shared" si="10"/>
        <v>1964/1965</v>
      </c>
      <c r="BY10" s="948">
        <v>0</v>
      </c>
      <c r="BZ10" s="948">
        <v>0</v>
      </c>
      <c r="CA10" s="948">
        <v>0</v>
      </c>
      <c r="CB10" s="948">
        <v>0</v>
      </c>
      <c r="CC10" s="948">
        <v>0</v>
      </c>
      <c r="CD10" s="948">
        <v>0</v>
      </c>
      <c r="CE10" s="948">
        <v>0</v>
      </c>
      <c r="CF10" s="948">
        <v>0</v>
      </c>
      <c r="CG10" s="948">
        <v>0</v>
      </c>
      <c r="CH10" s="948">
        <v>0</v>
      </c>
      <c r="CI10" s="948">
        <v>0</v>
      </c>
      <c r="CJ10" s="948">
        <v>0</v>
      </c>
      <c r="CK10" s="365" t="e">
        <f t="shared" si="11"/>
        <v>#DIV/0!</v>
      </c>
      <c r="CL10" s="366"/>
      <c r="CM10" s="385" t="str">
        <f t="shared" si="12"/>
        <v>1964/1965</v>
      </c>
      <c r="CN10" s="477">
        <v>19.067</v>
      </c>
      <c r="CO10" s="477">
        <v>2.31</v>
      </c>
      <c r="CP10" s="477">
        <v>44.084000000000003</v>
      </c>
      <c r="CQ10" s="477">
        <v>9.1389999999999993</v>
      </c>
      <c r="CR10" s="477">
        <v>10.846</v>
      </c>
      <c r="CS10" s="477">
        <v>64.069000000000003</v>
      </c>
      <c r="CT10" s="477">
        <v>38.027000000000001</v>
      </c>
      <c r="CU10" s="477">
        <v>10.375999999999999</v>
      </c>
      <c r="CV10" s="477">
        <v>48.402999999999999</v>
      </c>
      <c r="CW10" s="477">
        <v>6.5839999999999996</v>
      </c>
      <c r="CX10" s="477">
        <v>64.069000000000003</v>
      </c>
      <c r="CY10" s="477">
        <v>9.0820000000000007</v>
      </c>
      <c r="CZ10" s="387">
        <f t="shared" si="13"/>
        <v>0.16516631203739068</v>
      </c>
      <c r="DA10" s="366"/>
      <c r="DB10" s="419" t="str">
        <f t="shared" si="14"/>
        <v>1964/1965</v>
      </c>
      <c r="DC10" s="425">
        <v>2.1850000000000001</v>
      </c>
      <c r="DD10" s="425">
        <v>0.53</v>
      </c>
      <c r="DE10" s="425">
        <v>1.1619999999999999</v>
      </c>
      <c r="DF10" s="425">
        <v>0</v>
      </c>
      <c r="DG10" s="425">
        <v>0.35599999999999998</v>
      </c>
      <c r="DH10" s="425">
        <v>1.518</v>
      </c>
      <c r="DI10" s="425">
        <v>1.4259999999999999</v>
      </c>
      <c r="DJ10" s="425">
        <v>0</v>
      </c>
      <c r="DK10" s="425">
        <v>1.4259999999999999</v>
      </c>
      <c r="DL10" s="425">
        <v>9.1999999999999998E-2</v>
      </c>
      <c r="DM10" s="425">
        <v>1.518</v>
      </c>
      <c r="DN10" s="425">
        <v>0</v>
      </c>
      <c r="DO10" s="420">
        <f t="shared" si="15"/>
        <v>0</v>
      </c>
      <c r="DP10" s="366"/>
      <c r="DQ10" s="432" t="str">
        <f t="shared" si="16"/>
        <v>1964/1965</v>
      </c>
      <c r="DR10" s="434">
        <v>0.09</v>
      </c>
      <c r="DS10" s="434">
        <v>2.11</v>
      </c>
      <c r="DT10" s="434">
        <v>0.19</v>
      </c>
      <c r="DU10" s="434">
        <v>0</v>
      </c>
      <c r="DV10" s="434">
        <v>0.52800000000000002</v>
      </c>
      <c r="DW10" s="434">
        <v>0.71799999999999997</v>
      </c>
      <c r="DX10" s="434">
        <v>0.69</v>
      </c>
      <c r="DY10" s="434">
        <v>2.8000000000000001E-2</v>
      </c>
      <c r="DZ10" s="434">
        <v>0.71799999999999997</v>
      </c>
      <c r="EA10" s="434">
        <v>0</v>
      </c>
      <c r="EB10" s="434">
        <v>0.71799999999999997</v>
      </c>
      <c r="EC10" s="434">
        <v>0</v>
      </c>
      <c r="ED10" s="435">
        <f t="shared" si="17"/>
        <v>0</v>
      </c>
      <c r="EE10" s="366"/>
      <c r="EF10" s="445" t="str">
        <f t="shared" si="18"/>
        <v>1964/1965</v>
      </c>
      <c r="EG10" s="447">
        <v>1.528</v>
      </c>
      <c r="EH10" s="447">
        <v>0.78</v>
      </c>
      <c r="EI10" s="447">
        <v>1.196</v>
      </c>
      <c r="EJ10" s="447">
        <v>0.13900000000000001</v>
      </c>
      <c r="EK10" s="447">
        <v>0.40100000000000002</v>
      </c>
      <c r="EL10" s="447">
        <v>1.736</v>
      </c>
      <c r="EM10" s="447">
        <v>1.5189999999999999</v>
      </c>
      <c r="EN10" s="447">
        <v>0</v>
      </c>
      <c r="EO10" s="447">
        <v>1.5189999999999999</v>
      </c>
      <c r="EP10" s="447">
        <v>0</v>
      </c>
      <c r="EQ10" s="447">
        <v>1.736</v>
      </c>
      <c r="ER10" s="447">
        <v>0.217</v>
      </c>
      <c r="ES10" s="448">
        <f t="shared" si="19"/>
        <v>0.14285714285714288</v>
      </c>
      <c r="ET10" s="366"/>
      <c r="EU10" s="458" t="str">
        <f t="shared" si="20"/>
        <v>1964/1965</v>
      </c>
      <c r="EV10" s="661">
        <v>7.87</v>
      </c>
      <c r="EW10" s="661">
        <v>0.89</v>
      </c>
      <c r="EX10" s="661">
        <v>7</v>
      </c>
      <c r="EY10" s="661">
        <v>1.673</v>
      </c>
      <c r="EZ10" s="661">
        <v>0.27600000000000002</v>
      </c>
      <c r="FA10" s="661">
        <v>8.9489999999999998</v>
      </c>
      <c r="FB10" s="661">
        <v>7.6</v>
      </c>
      <c r="FC10" s="661">
        <v>0.10299999999999999</v>
      </c>
      <c r="FD10" s="661">
        <v>7.7030000000000003</v>
      </c>
      <c r="FE10" s="661">
        <v>0</v>
      </c>
      <c r="FF10" s="661">
        <v>8.9489999999999998</v>
      </c>
      <c r="FG10" s="661">
        <v>1.246</v>
      </c>
      <c r="FH10" s="460">
        <f t="shared" si="21"/>
        <v>0.16175516032714526</v>
      </c>
      <c r="FI10" s="366"/>
      <c r="FJ10" s="470" t="str">
        <f t="shared" si="22"/>
        <v>1964/1965</v>
      </c>
      <c r="FK10" s="472">
        <v>0.81599999999999995</v>
      </c>
      <c r="FL10" s="472">
        <v>2.21</v>
      </c>
      <c r="FM10" s="472">
        <v>1.8</v>
      </c>
      <c r="FN10" s="472">
        <v>0.27300000000000002</v>
      </c>
      <c r="FO10" s="472">
        <v>3.1E-2</v>
      </c>
      <c r="FP10" s="472">
        <v>2.1040000000000001</v>
      </c>
      <c r="FQ10" s="472">
        <v>1.516</v>
      </c>
      <c r="FR10" s="472">
        <v>3.6999999999999998E-2</v>
      </c>
      <c r="FS10" s="472">
        <v>1.5529999999999999</v>
      </c>
      <c r="FT10" s="472">
        <v>0.40600000000000003</v>
      </c>
      <c r="FU10" s="472">
        <v>2.1040000000000001</v>
      </c>
      <c r="FV10" s="472">
        <v>0.14499999999999999</v>
      </c>
      <c r="FW10" s="473">
        <f t="shared" si="23"/>
        <v>7.4017355793772319E-2</v>
      </c>
      <c r="FX10" s="366"/>
      <c r="FY10" s="419" t="str">
        <f t="shared" si="24"/>
        <v>1964/1965</v>
      </c>
      <c r="FZ10" s="425">
        <v>0</v>
      </c>
      <c r="GA10" s="425">
        <v>0</v>
      </c>
      <c r="GB10" s="425">
        <v>0</v>
      </c>
      <c r="GC10" s="425">
        <v>0</v>
      </c>
      <c r="GD10" s="425">
        <v>7.5999999999999998E-2</v>
      </c>
      <c r="GE10" s="425">
        <v>7.5999999999999998E-2</v>
      </c>
      <c r="GF10" s="425">
        <v>5.1999999999999998E-2</v>
      </c>
      <c r="GG10" s="425">
        <v>1E-3</v>
      </c>
      <c r="GH10" s="425">
        <v>5.2999999999999999E-2</v>
      </c>
      <c r="GI10" s="425">
        <v>2.3E-2</v>
      </c>
      <c r="GJ10" s="425">
        <v>7.5999999999999998E-2</v>
      </c>
      <c r="GK10" s="425">
        <v>0</v>
      </c>
      <c r="GL10" s="420">
        <f t="shared" si="25"/>
        <v>0</v>
      </c>
      <c r="GM10" s="366"/>
      <c r="GN10" s="364" t="str">
        <f t="shared" si="26"/>
        <v>1964/1965</v>
      </c>
      <c r="GO10" s="401">
        <v>1.3089999999999999</v>
      </c>
      <c r="GP10" s="623">
        <v>0.68</v>
      </c>
      <c r="GQ10" s="401">
        <v>0.88500000000000001</v>
      </c>
      <c r="GR10" s="401">
        <v>0</v>
      </c>
      <c r="GS10" s="401">
        <v>0.1</v>
      </c>
      <c r="GT10" s="401">
        <v>0.98499999999999999</v>
      </c>
      <c r="GU10" s="401">
        <v>0.98299999999999998</v>
      </c>
      <c r="GV10" s="401">
        <v>0</v>
      </c>
      <c r="GW10" s="401">
        <v>0.98299999999999998</v>
      </c>
      <c r="GX10" s="401">
        <v>2E-3</v>
      </c>
      <c r="GY10" s="401">
        <v>0.98499999999999999</v>
      </c>
      <c r="GZ10" s="401">
        <v>0</v>
      </c>
      <c r="HA10" s="365">
        <f t="shared" si="27"/>
        <v>0</v>
      </c>
      <c r="HB10" s="366"/>
      <c r="HC10" s="394" t="str">
        <f t="shared" si="28"/>
        <v>1964/1965</v>
      </c>
      <c r="HD10" s="656">
        <v>3.4</v>
      </c>
      <c r="HE10" s="656">
        <v>0.77</v>
      </c>
      <c r="HF10" s="656">
        <v>2.6</v>
      </c>
      <c r="HG10" s="656">
        <v>0.3</v>
      </c>
      <c r="HH10" s="656">
        <v>0.622</v>
      </c>
      <c r="HI10" s="656">
        <v>3.5219999999999998</v>
      </c>
      <c r="HJ10" s="656">
        <v>3.22</v>
      </c>
      <c r="HK10" s="656">
        <v>0</v>
      </c>
      <c r="HL10" s="656">
        <v>3.22</v>
      </c>
      <c r="HM10" s="656">
        <v>0</v>
      </c>
      <c r="HN10" s="656">
        <v>3.5219999999999998</v>
      </c>
      <c r="HO10" s="656">
        <v>0.30199999999999999</v>
      </c>
      <c r="HP10" s="395">
        <f t="shared" si="29"/>
        <v>9.3788819875776391E-2</v>
      </c>
      <c r="HQ10" s="366"/>
      <c r="HR10" s="385" t="str">
        <f t="shared" si="30"/>
        <v>1964/1965</v>
      </c>
      <c r="HS10" s="477">
        <v>0</v>
      </c>
      <c r="HT10" s="477">
        <v>0</v>
      </c>
      <c r="HU10" s="477">
        <v>0</v>
      </c>
      <c r="HV10" s="477">
        <v>0.13</v>
      </c>
      <c r="HW10" s="477">
        <v>0.376</v>
      </c>
      <c r="HX10" s="477">
        <v>0.50600000000000001</v>
      </c>
      <c r="HY10" s="477">
        <v>0.41799999999999998</v>
      </c>
      <c r="HZ10" s="477">
        <v>0</v>
      </c>
      <c r="IA10" s="477">
        <v>0.41799999999999998</v>
      </c>
      <c r="IB10" s="477">
        <v>0</v>
      </c>
      <c r="IC10" s="477">
        <v>0.50600000000000001</v>
      </c>
      <c r="ID10" s="477">
        <v>8.7999999999999995E-2</v>
      </c>
      <c r="IE10" s="387">
        <f t="shared" si="31"/>
        <v>0.21052631578947367</v>
      </c>
      <c r="IF10" s="366"/>
      <c r="IG10" s="676" t="str">
        <f t="shared" si="32"/>
        <v>1964/1965</v>
      </c>
      <c r="IH10" s="677">
        <v>5.0190000000000001</v>
      </c>
      <c r="II10" s="677">
        <v>0.83</v>
      </c>
      <c r="IJ10" s="677">
        <v>4.1619999999999999</v>
      </c>
      <c r="IK10" s="677">
        <v>1.1160000000000001</v>
      </c>
      <c r="IL10" s="677">
        <v>1.7849999999999999</v>
      </c>
      <c r="IM10" s="677">
        <v>7.0629999999999997</v>
      </c>
      <c r="IN10" s="677">
        <v>6.6449999999999996</v>
      </c>
      <c r="IO10" s="677">
        <v>0</v>
      </c>
      <c r="IP10" s="677">
        <v>6.6449999999999996</v>
      </c>
      <c r="IQ10" s="677">
        <v>0</v>
      </c>
      <c r="IR10" s="677">
        <v>7.0629999999999997</v>
      </c>
      <c r="IS10" s="677">
        <v>0.41799999999999998</v>
      </c>
      <c r="IT10" s="678">
        <f t="shared" si="33"/>
        <v>6.2904439428141459E-2</v>
      </c>
      <c r="IU10" s="366"/>
      <c r="IV10" s="690" t="str">
        <f t="shared" si="34"/>
        <v>1964/1965</v>
      </c>
      <c r="IW10" s="691">
        <v>25.408000000000001</v>
      </c>
      <c r="IX10" s="691">
        <v>0.82</v>
      </c>
      <c r="IY10" s="691">
        <v>20.84</v>
      </c>
      <c r="IZ10" s="691">
        <v>4.2</v>
      </c>
      <c r="JA10" s="691">
        <v>5.032</v>
      </c>
      <c r="JB10" s="691">
        <v>30.071999999999999</v>
      </c>
      <c r="JC10" s="691">
        <v>25.707000000000001</v>
      </c>
      <c r="JD10" s="691">
        <v>0.55000000000000004</v>
      </c>
      <c r="JE10" s="691">
        <v>26.257000000000001</v>
      </c>
      <c r="JF10" s="691">
        <v>0.115</v>
      </c>
      <c r="JG10" s="691">
        <v>30.071999999999999</v>
      </c>
      <c r="JH10" s="691">
        <v>3.7</v>
      </c>
      <c r="JI10" s="692">
        <f t="shared" si="35"/>
        <v>0.14030031851964206</v>
      </c>
      <c r="JJ10" s="366"/>
      <c r="JK10" s="376" t="str">
        <f t="shared" si="36"/>
        <v>1964/1965</v>
      </c>
      <c r="JL10" s="377">
        <f t="shared" si="37"/>
        <v>147.93599999999998</v>
      </c>
      <c r="JM10" s="478">
        <f t="shared" si="38"/>
        <v>1.203371728314947</v>
      </c>
      <c r="JN10" s="377">
        <f t="shared" si="39"/>
        <v>178.02199999999996</v>
      </c>
      <c r="JO10" s="377">
        <f t="shared" si="40"/>
        <v>52.006999999999998</v>
      </c>
      <c r="JP10" s="377">
        <f t="shared" si="41"/>
        <v>21.238999999999997</v>
      </c>
      <c r="JQ10" s="377">
        <f t="shared" si="42"/>
        <v>251.26800000000009</v>
      </c>
      <c r="JR10" s="377">
        <f t="shared" si="43"/>
        <v>119.62800000000001</v>
      </c>
      <c r="JS10" s="377">
        <f t="shared" si="44"/>
        <v>22.146000000000001</v>
      </c>
      <c r="JT10" s="377">
        <f t="shared" si="45"/>
        <v>141.77399999999997</v>
      </c>
      <c r="JU10" s="377">
        <f t="shared" si="46"/>
        <v>47.555999999999997</v>
      </c>
      <c r="JV10" s="377">
        <f t="shared" si="47"/>
        <v>251.26800000000009</v>
      </c>
      <c r="JW10" s="377">
        <f t="shared" si="48"/>
        <v>61.938000000000002</v>
      </c>
      <c r="JX10" s="378">
        <f t="shared" si="49"/>
        <v>0.32714308350499133</v>
      </c>
      <c r="JY10" s="366"/>
    </row>
    <row r="11" spans="1:285" s="18" customFormat="1" ht="14.4" x14ac:dyDescent="0.3">
      <c r="A11" s="376" t="s">
        <v>341</v>
      </c>
      <c r="B11" s="377">
        <v>215.24799999999999</v>
      </c>
      <c r="C11" s="478">
        <v>1.21</v>
      </c>
      <c r="D11" s="377">
        <v>259.31200000000001</v>
      </c>
      <c r="E11" s="377">
        <v>78.478999999999999</v>
      </c>
      <c r="F11" s="377">
        <v>60.09</v>
      </c>
      <c r="G11" s="377">
        <v>397.88099999999997</v>
      </c>
      <c r="H11" s="377">
        <v>227.732</v>
      </c>
      <c r="I11" s="377">
        <v>48.348999999999997</v>
      </c>
      <c r="J11" s="377">
        <v>276.08100000000002</v>
      </c>
      <c r="K11" s="377">
        <v>61.066000000000003</v>
      </c>
      <c r="L11" s="377">
        <v>397.88099999999997</v>
      </c>
      <c r="M11" s="377">
        <v>60.734000000000002</v>
      </c>
      <c r="N11" s="378">
        <f t="shared" si="1"/>
        <v>0.18014100674186628</v>
      </c>
      <c r="O11" s="366"/>
      <c r="P11" s="364" t="str">
        <f t="shared" si="2"/>
        <v>1965/1966</v>
      </c>
      <c r="Q11" s="401">
        <v>0.48099999999999998</v>
      </c>
      <c r="R11" s="623">
        <v>2.65</v>
      </c>
      <c r="S11" s="401">
        <v>1.272</v>
      </c>
      <c r="T11" s="401">
        <v>0</v>
      </c>
      <c r="U11" s="401">
        <v>2.3439999999999999</v>
      </c>
      <c r="V11" s="401">
        <v>3.6160000000000001</v>
      </c>
      <c r="W11" s="401">
        <v>3.5950000000000002</v>
      </c>
      <c r="X11" s="401">
        <v>0</v>
      </c>
      <c r="Y11" s="401">
        <v>3.5950000000000002</v>
      </c>
      <c r="Z11" s="401">
        <v>2.1000000000000001E-2</v>
      </c>
      <c r="AA11" s="401">
        <v>3.6160000000000001</v>
      </c>
      <c r="AB11" s="401">
        <v>0</v>
      </c>
      <c r="AC11" s="365">
        <f t="shared" si="3"/>
        <v>0</v>
      </c>
      <c r="AD11" s="366"/>
      <c r="AE11" s="376" t="str">
        <f t="shared" si="4"/>
        <v>1965/1966</v>
      </c>
      <c r="AF11" s="478">
        <v>0.28999999999999998</v>
      </c>
      <c r="AG11" s="478">
        <v>0.77</v>
      </c>
      <c r="AH11" s="478">
        <v>0.222</v>
      </c>
      <c r="AI11" s="478">
        <v>0.34300000000000003</v>
      </c>
      <c r="AJ11" s="478">
        <v>2.3809999999999998</v>
      </c>
      <c r="AK11" s="478">
        <v>2.9460000000000002</v>
      </c>
      <c r="AL11" s="478">
        <v>2.476</v>
      </c>
      <c r="AM11" s="478">
        <v>0</v>
      </c>
      <c r="AN11" s="478">
        <v>2.476</v>
      </c>
      <c r="AO11" s="478">
        <v>0</v>
      </c>
      <c r="AP11" s="478">
        <v>2.9460000000000002</v>
      </c>
      <c r="AQ11" s="478">
        <v>0.47</v>
      </c>
      <c r="AR11" s="378">
        <f t="shared" si="5"/>
        <v>0.18982229402261711</v>
      </c>
      <c r="AS11" s="366"/>
      <c r="AT11" s="385" t="str">
        <f t="shared" si="6"/>
        <v>1965/1966</v>
      </c>
      <c r="AU11" s="477">
        <v>0</v>
      </c>
      <c r="AV11" s="477">
        <v>0</v>
      </c>
      <c r="AW11" s="477">
        <v>0</v>
      </c>
      <c r="AX11" s="477">
        <v>0</v>
      </c>
      <c r="AY11" s="477">
        <v>0.02</v>
      </c>
      <c r="AZ11" s="477">
        <v>0.02</v>
      </c>
      <c r="BA11" s="477">
        <v>0.02</v>
      </c>
      <c r="BB11" s="477">
        <v>0</v>
      </c>
      <c r="BC11" s="477">
        <v>0.02</v>
      </c>
      <c r="BD11" s="477">
        <v>0</v>
      </c>
      <c r="BE11" s="477">
        <v>0.02</v>
      </c>
      <c r="BF11" s="477">
        <v>0</v>
      </c>
      <c r="BG11" s="387">
        <f t="shared" si="7"/>
        <v>0</v>
      </c>
      <c r="BH11" s="366"/>
      <c r="BI11" s="394" t="str">
        <f t="shared" si="8"/>
        <v>1965/1966</v>
      </c>
      <c r="BJ11" s="656">
        <v>0.47599999999999998</v>
      </c>
      <c r="BK11" s="656">
        <v>2.7</v>
      </c>
      <c r="BL11" s="656">
        <v>1.2869999999999999</v>
      </c>
      <c r="BM11" s="656">
        <v>1</v>
      </c>
      <c r="BN11" s="656">
        <v>3.5259999999999998</v>
      </c>
      <c r="BO11" s="656">
        <v>5.8129999999999997</v>
      </c>
      <c r="BP11" s="656">
        <v>4.5469999999999997</v>
      </c>
      <c r="BQ11" s="656">
        <v>0.157</v>
      </c>
      <c r="BR11" s="656">
        <v>4.7039999999999997</v>
      </c>
      <c r="BS11" s="656">
        <v>0.13400000000000001</v>
      </c>
      <c r="BT11" s="656">
        <v>5.8129999999999997</v>
      </c>
      <c r="BU11" s="656">
        <v>0.97499999999999998</v>
      </c>
      <c r="BV11" s="395">
        <f t="shared" si="9"/>
        <v>0.20152955766845804</v>
      </c>
      <c r="BW11" s="366"/>
      <c r="BX11" s="364" t="str">
        <f t="shared" si="10"/>
        <v>1965/1966</v>
      </c>
      <c r="BY11" s="948">
        <v>0</v>
      </c>
      <c r="BZ11" s="948">
        <v>0</v>
      </c>
      <c r="CA11" s="948">
        <v>0</v>
      </c>
      <c r="CB11" s="948">
        <v>0</v>
      </c>
      <c r="CC11" s="948">
        <v>0</v>
      </c>
      <c r="CD11" s="948">
        <v>0</v>
      </c>
      <c r="CE11" s="948">
        <v>0</v>
      </c>
      <c r="CF11" s="948">
        <v>0</v>
      </c>
      <c r="CG11" s="948">
        <v>0</v>
      </c>
      <c r="CH11" s="948">
        <v>0</v>
      </c>
      <c r="CI11" s="948">
        <v>0</v>
      </c>
      <c r="CJ11" s="948">
        <v>0</v>
      </c>
      <c r="CK11" s="365" t="e">
        <f t="shared" si="11"/>
        <v>#DIV/0!</v>
      </c>
      <c r="CL11" s="366"/>
      <c r="CM11" s="385" t="str">
        <f t="shared" si="12"/>
        <v>1965/1966</v>
      </c>
      <c r="CN11" s="477">
        <v>19.03</v>
      </c>
      <c r="CO11" s="477">
        <v>2.46</v>
      </c>
      <c r="CP11" s="477">
        <v>46.853999999999999</v>
      </c>
      <c r="CQ11" s="477">
        <v>9.0820000000000007</v>
      </c>
      <c r="CR11" s="477">
        <v>12.071999999999999</v>
      </c>
      <c r="CS11" s="477">
        <v>68.007999999999996</v>
      </c>
      <c r="CT11" s="477">
        <v>38.756999999999998</v>
      </c>
      <c r="CU11" s="477">
        <v>10.907999999999999</v>
      </c>
      <c r="CV11" s="477">
        <v>49.664999999999999</v>
      </c>
      <c r="CW11" s="477">
        <v>7.1219999999999999</v>
      </c>
      <c r="CX11" s="477">
        <v>68.007999999999996</v>
      </c>
      <c r="CY11" s="477">
        <v>11.221</v>
      </c>
      <c r="CZ11" s="387">
        <f t="shared" si="13"/>
        <v>0.19759804180534277</v>
      </c>
      <c r="DA11" s="366"/>
      <c r="DB11" s="419" t="str">
        <f t="shared" si="14"/>
        <v>1965/1966</v>
      </c>
      <c r="DC11" s="425">
        <v>2.1920000000000002</v>
      </c>
      <c r="DD11" s="425">
        <v>0.61</v>
      </c>
      <c r="DE11" s="425">
        <v>1.325</v>
      </c>
      <c r="DF11" s="425">
        <v>0</v>
      </c>
      <c r="DG11" s="425">
        <v>0.40100000000000002</v>
      </c>
      <c r="DH11" s="425">
        <v>1.726</v>
      </c>
      <c r="DI11" s="425">
        <v>1.7230000000000001</v>
      </c>
      <c r="DJ11" s="425">
        <v>0</v>
      </c>
      <c r="DK11" s="425">
        <v>1.7230000000000001</v>
      </c>
      <c r="DL11" s="425">
        <v>3.0000000000000001E-3</v>
      </c>
      <c r="DM11" s="425">
        <v>1.726</v>
      </c>
      <c r="DN11" s="425">
        <v>0</v>
      </c>
      <c r="DO11" s="420">
        <f t="shared" si="15"/>
        <v>0</v>
      </c>
      <c r="DP11" s="366"/>
      <c r="DQ11" s="432" t="str">
        <f t="shared" si="16"/>
        <v>1965/1966</v>
      </c>
      <c r="DR11" s="434">
        <v>9.2999999999999999E-2</v>
      </c>
      <c r="DS11" s="434">
        <v>1.98</v>
      </c>
      <c r="DT11" s="434">
        <v>0.184</v>
      </c>
      <c r="DU11" s="434">
        <v>0</v>
      </c>
      <c r="DV11" s="434">
        <v>0.6</v>
      </c>
      <c r="DW11" s="434">
        <v>0.78400000000000003</v>
      </c>
      <c r="DX11" s="434">
        <v>0.754</v>
      </c>
      <c r="DY11" s="434">
        <v>0.03</v>
      </c>
      <c r="DZ11" s="434">
        <v>0.78400000000000003</v>
      </c>
      <c r="EA11" s="434">
        <v>0</v>
      </c>
      <c r="EB11" s="434">
        <v>0.78400000000000003</v>
      </c>
      <c r="EC11" s="434">
        <v>0</v>
      </c>
      <c r="ED11" s="435">
        <f t="shared" si="17"/>
        <v>0</v>
      </c>
      <c r="EE11" s="366"/>
      <c r="EF11" s="445" t="str">
        <f t="shared" si="18"/>
        <v>1965/1966</v>
      </c>
      <c r="EG11" s="447">
        <v>1.6579999999999999</v>
      </c>
      <c r="EH11" s="447">
        <v>0.79</v>
      </c>
      <c r="EI11" s="447">
        <v>1.3160000000000001</v>
      </c>
      <c r="EJ11" s="447">
        <v>0.217</v>
      </c>
      <c r="EK11" s="447">
        <v>0.35899999999999999</v>
      </c>
      <c r="EL11" s="447">
        <v>1.8919999999999999</v>
      </c>
      <c r="EM11" s="447">
        <v>1.7310000000000001</v>
      </c>
      <c r="EN11" s="447">
        <v>0</v>
      </c>
      <c r="EO11" s="447">
        <v>1.7310000000000001</v>
      </c>
      <c r="EP11" s="447">
        <v>1E-3</v>
      </c>
      <c r="EQ11" s="447">
        <v>1.8919999999999999</v>
      </c>
      <c r="ER11" s="447">
        <v>0.16</v>
      </c>
      <c r="ES11" s="448">
        <f t="shared" si="19"/>
        <v>9.237875288683603E-2</v>
      </c>
      <c r="ET11" s="366"/>
      <c r="EU11" s="458" t="str">
        <f t="shared" si="20"/>
        <v>1965/1966</v>
      </c>
      <c r="EV11" s="661">
        <v>7.9</v>
      </c>
      <c r="EW11" s="661">
        <v>0.94</v>
      </c>
      <c r="EX11" s="661">
        <v>7.43</v>
      </c>
      <c r="EY11" s="661">
        <v>1.246</v>
      </c>
      <c r="EZ11" s="661">
        <v>0.16300000000000001</v>
      </c>
      <c r="FA11" s="661">
        <v>8.8390000000000004</v>
      </c>
      <c r="FB11" s="661">
        <v>7.8849999999999998</v>
      </c>
      <c r="FC11" s="661">
        <v>7.3999999999999996E-2</v>
      </c>
      <c r="FD11" s="661">
        <v>7.9589999999999996</v>
      </c>
      <c r="FE11" s="661">
        <v>0</v>
      </c>
      <c r="FF11" s="661">
        <v>8.8390000000000004</v>
      </c>
      <c r="FG11" s="661">
        <v>0.88</v>
      </c>
      <c r="FH11" s="460">
        <f t="shared" si="21"/>
        <v>0.11056665410227416</v>
      </c>
      <c r="FI11" s="366"/>
      <c r="FJ11" s="470" t="str">
        <f t="shared" si="22"/>
        <v>1965/1966</v>
      </c>
      <c r="FK11" s="472">
        <v>0.84699999999999998</v>
      </c>
      <c r="FL11" s="472">
        <v>2.4700000000000002</v>
      </c>
      <c r="FM11" s="472">
        <v>2.0880000000000001</v>
      </c>
      <c r="FN11" s="472">
        <v>0.14499999999999999</v>
      </c>
      <c r="FO11" s="472">
        <v>7.0000000000000001E-3</v>
      </c>
      <c r="FP11" s="472">
        <v>2.2400000000000002</v>
      </c>
      <c r="FQ11" s="472">
        <v>1.5649999999999999</v>
      </c>
      <c r="FR11" s="472">
        <v>3.5000000000000003E-2</v>
      </c>
      <c r="FS11" s="472">
        <v>1.6</v>
      </c>
      <c r="FT11" s="472">
        <v>0.47699999999999998</v>
      </c>
      <c r="FU11" s="472">
        <v>2.2400000000000002</v>
      </c>
      <c r="FV11" s="472">
        <v>0.16300000000000001</v>
      </c>
      <c r="FW11" s="473">
        <f t="shared" si="23"/>
        <v>7.8478574867597503E-2</v>
      </c>
      <c r="FX11" s="366"/>
      <c r="FY11" s="419" t="str">
        <f t="shared" si="24"/>
        <v>1965/1966</v>
      </c>
      <c r="FZ11" s="425">
        <v>0</v>
      </c>
      <c r="GA11" s="425">
        <v>0</v>
      </c>
      <c r="GB11" s="425">
        <v>0</v>
      </c>
      <c r="GC11" s="425">
        <v>0</v>
      </c>
      <c r="GD11" s="425">
        <v>0.14000000000000001</v>
      </c>
      <c r="GE11" s="425">
        <v>0.14000000000000001</v>
      </c>
      <c r="GF11" s="425">
        <v>0.125</v>
      </c>
      <c r="GG11" s="425">
        <v>1E-3</v>
      </c>
      <c r="GH11" s="425">
        <v>0.126</v>
      </c>
      <c r="GI11" s="425">
        <v>4.0000000000000001E-3</v>
      </c>
      <c r="GJ11" s="425">
        <v>0.14000000000000001</v>
      </c>
      <c r="GK11" s="425">
        <v>0.01</v>
      </c>
      <c r="GL11" s="420">
        <f t="shared" si="25"/>
        <v>7.6923076923076927E-2</v>
      </c>
      <c r="GM11" s="366"/>
      <c r="GN11" s="364" t="str">
        <f t="shared" si="26"/>
        <v>1965/1966</v>
      </c>
      <c r="GO11" s="401">
        <v>1.3640000000000001</v>
      </c>
      <c r="GP11" s="623">
        <v>0.76</v>
      </c>
      <c r="GQ11" s="401">
        <v>1.036</v>
      </c>
      <c r="GR11" s="401">
        <v>0</v>
      </c>
      <c r="GS11" s="401">
        <v>6.0000000000000001E-3</v>
      </c>
      <c r="GT11" s="401">
        <v>1.042</v>
      </c>
      <c r="GU11" s="401">
        <v>1.0409999999999999</v>
      </c>
      <c r="GV11" s="401">
        <v>0</v>
      </c>
      <c r="GW11" s="401">
        <v>1.0409999999999999</v>
      </c>
      <c r="GX11" s="401">
        <v>1E-3</v>
      </c>
      <c r="GY11" s="401">
        <v>1.042</v>
      </c>
      <c r="GZ11" s="401">
        <v>0</v>
      </c>
      <c r="HA11" s="365">
        <f t="shared" si="27"/>
        <v>0</v>
      </c>
      <c r="HB11" s="366"/>
      <c r="HC11" s="394" t="str">
        <f t="shared" si="28"/>
        <v>1965/1966</v>
      </c>
      <c r="HD11" s="656">
        <v>3.7</v>
      </c>
      <c r="HE11" s="656">
        <v>0.78</v>
      </c>
      <c r="HF11" s="656">
        <v>2.9</v>
      </c>
      <c r="HG11" s="656">
        <v>0.30199999999999999</v>
      </c>
      <c r="HH11" s="656">
        <v>0.14299999999999999</v>
      </c>
      <c r="HI11" s="656">
        <v>3.3450000000000002</v>
      </c>
      <c r="HJ11" s="656">
        <v>2.9670000000000001</v>
      </c>
      <c r="HK11" s="656">
        <v>0</v>
      </c>
      <c r="HL11" s="656">
        <v>2.9670000000000001</v>
      </c>
      <c r="HM11" s="656">
        <v>0</v>
      </c>
      <c r="HN11" s="656">
        <v>3.3450000000000002</v>
      </c>
      <c r="HO11" s="656">
        <v>0.378</v>
      </c>
      <c r="HP11" s="395">
        <f t="shared" si="29"/>
        <v>0.12740141557128412</v>
      </c>
      <c r="HQ11" s="366"/>
      <c r="HR11" s="385" t="str">
        <f t="shared" si="30"/>
        <v>1965/1966</v>
      </c>
      <c r="HS11" s="477">
        <v>0</v>
      </c>
      <c r="HT11" s="477">
        <v>0</v>
      </c>
      <c r="HU11" s="477">
        <v>0</v>
      </c>
      <c r="HV11" s="477">
        <v>8.7999999999999995E-2</v>
      </c>
      <c r="HW11" s="477">
        <v>0.502</v>
      </c>
      <c r="HX11" s="477">
        <v>0.59</v>
      </c>
      <c r="HY11" s="477">
        <v>0.48699999999999999</v>
      </c>
      <c r="HZ11" s="477">
        <v>0</v>
      </c>
      <c r="IA11" s="477">
        <v>0.48699999999999999</v>
      </c>
      <c r="IB11" s="477">
        <v>0</v>
      </c>
      <c r="IC11" s="477">
        <v>0.59</v>
      </c>
      <c r="ID11" s="477">
        <v>0.10299999999999999</v>
      </c>
      <c r="IE11" s="387">
        <f t="shared" si="31"/>
        <v>0.21149897330595482</v>
      </c>
      <c r="IF11" s="366"/>
      <c r="IG11" s="676" t="str">
        <f t="shared" si="32"/>
        <v>1965/1966</v>
      </c>
      <c r="IH11" s="677">
        <v>5.3179999999999996</v>
      </c>
      <c r="II11" s="677">
        <v>0.86</v>
      </c>
      <c r="IJ11" s="677">
        <v>4.5910000000000002</v>
      </c>
      <c r="IK11" s="677">
        <v>0.41799999999999998</v>
      </c>
      <c r="IL11" s="677">
        <v>1.236</v>
      </c>
      <c r="IM11" s="677">
        <v>6.2450000000000001</v>
      </c>
      <c r="IN11" s="677">
        <v>5.835</v>
      </c>
      <c r="IO11" s="677">
        <v>0</v>
      </c>
      <c r="IP11" s="677">
        <v>5.835</v>
      </c>
      <c r="IQ11" s="677">
        <v>0</v>
      </c>
      <c r="IR11" s="677">
        <v>6.2450000000000001</v>
      </c>
      <c r="IS11" s="677">
        <v>0.41</v>
      </c>
      <c r="IT11" s="678">
        <f t="shared" si="33"/>
        <v>7.0265638389031701E-2</v>
      </c>
      <c r="IU11" s="366"/>
      <c r="IV11" s="690" t="str">
        <f t="shared" si="34"/>
        <v>1965/1966</v>
      </c>
      <c r="IW11" s="691">
        <v>24.709</v>
      </c>
      <c r="IX11" s="691">
        <v>1.02</v>
      </c>
      <c r="IY11" s="691">
        <v>25.22</v>
      </c>
      <c r="IZ11" s="691">
        <v>3.7</v>
      </c>
      <c r="JA11" s="691">
        <v>6.282</v>
      </c>
      <c r="JB11" s="691">
        <v>35.201999999999998</v>
      </c>
      <c r="JC11" s="691">
        <v>30.347999999999999</v>
      </c>
      <c r="JD11" s="691">
        <v>0.65</v>
      </c>
      <c r="JE11" s="691">
        <v>30.998000000000001</v>
      </c>
      <c r="JF11" s="691">
        <v>4.0000000000000001E-3</v>
      </c>
      <c r="JG11" s="691">
        <v>35.201999999999998</v>
      </c>
      <c r="JH11" s="691">
        <v>4.2</v>
      </c>
      <c r="JI11" s="692">
        <f t="shared" si="35"/>
        <v>0.13547513063673311</v>
      </c>
      <c r="JJ11" s="366"/>
      <c r="JK11" s="376" t="str">
        <f t="shared" si="36"/>
        <v>1965/1966</v>
      </c>
      <c r="JL11" s="377">
        <f t="shared" si="37"/>
        <v>147.19</v>
      </c>
      <c r="JM11" s="478">
        <f t="shared" si="38"/>
        <v>1.1114002309939539</v>
      </c>
      <c r="JN11" s="377">
        <f t="shared" si="39"/>
        <v>163.58700000000007</v>
      </c>
      <c r="JO11" s="377">
        <f t="shared" si="40"/>
        <v>61.938000000000002</v>
      </c>
      <c r="JP11" s="377">
        <f t="shared" si="41"/>
        <v>29.907999999999998</v>
      </c>
      <c r="JQ11" s="377">
        <f t="shared" si="42"/>
        <v>255.43300000000005</v>
      </c>
      <c r="JR11" s="377">
        <f t="shared" si="43"/>
        <v>123.87599999999999</v>
      </c>
      <c r="JS11" s="377">
        <f t="shared" si="44"/>
        <v>36.494000000000007</v>
      </c>
      <c r="JT11" s="377">
        <f t="shared" si="45"/>
        <v>160.37</v>
      </c>
      <c r="JU11" s="377">
        <f t="shared" si="46"/>
        <v>53.299000000000014</v>
      </c>
      <c r="JV11" s="377">
        <f t="shared" si="47"/>
        <v>255.43300000000005</v>
      </c>
      <c r="JW11" s="377">
        <f t="shared" si="48"/>
        <v>41.764000000000003</v>
      </c>
      <c r="JX11" s="378">
        <f t="shared" si="49"/>
        <v>0.19546120401181266</v>
      </c>
      <c r="JY11" s="366"/>
    </row>
    <row r="12" spans="1:285" s="18" customFormat="1" ht="14.4" x14ac:dyDescent="0.3">
      <c r="A12" s="376" t="s">
        <v>342</v>
      </c>
      <c r="B12" s="377">
        <v>213.84</v>
      </c>
      <c r="C12" s="478">
        <v>1.41</v>
      </c>
      <c r="D12" s="377">
        <v>300.65100000000001</v>
      </c>
      <c r="E12" s="377">
        <v>60.734000000000002</v>
      </c>
      <c r="F12" s="377">
        <v>57.610999999999997</v>
      </c>
      <c r="G12" s="377">
        <v>418.99599999999998</v>
      </c>
      <c r="H12" s="377">
        <v>229.52199999999999</v>
      </c>
      <c r="I12" s="377">
        <v>43.448</v>
      </c>
      <c r="J12" s="377">
        <v>272.97000000000003</v>
      </c>
      <c r="K12" s="377">
        <v>58.404000000000003</v>
      </c>
      <c r="L12" s="377">
        <v>418.99599999999998</v>
      </c>
      <c r="M12" s="377">
        <v>87.622</v>
      </c>
      <c r="N12" s="378">
        <f t="shared" si="1"/>
        <v>0.26442026230181004</v>
      </c>
      <c r="O12" s="366"/>
      <c r="P12" s="364" t="str">
        <f t="shared" si="2"/>
        <v>1966/1967</v>
      </c>
      <c r="Q12" s="401">
        <v>0.54200000000000004</v>
      </c>
      <c r="R12" s="623">
        <v>2.7</v>
      </c>
      <c r="S12" s="401">
        <v>1.4650000000000001</v>
      </c>
      <c r="T12" s="401">
        <v>0</v>
      </c>
      <c r="U12" s="401">
        <v>2.4980000000000002</v>
      </c>
      <c r="V12" s="401">
        <v>3.9630000000000001</v>
      </c>
      <c r="W12" s="401">
        <v>3.9340000000000002</v>
      </c>
      <c r="X12" s="401">
        <v>0</v>
      </c>
      <c r="Y12" s="401">
        <v>3.9340000000000002</v>
      </c>
      <c r="Z12" s="401">
        <v>2.9000000000000001E-2</v>
      </c>
      <c r="AA12" s="401">
        <v>3.9630000000000001</v>
      </c>
      <c r="AB12" s="401">
        <v>0</v>
      </c>
      <c r="AC12" s="365">
        <f t="shared" si="3"/>
        <v>0</v>
      </c>
      <c r="AD12" s="366"/>
      <c r="AE12" s="376" t="str">
        <f t="shared" si="4"/>
        <v>1966/1967</v>
      </c>
      <c r="AF12" s="478">
        <v>0.35</v>
      </c>
      <c r="AG12" s="478">
        <v>0.85</v>
      </c>
      <c r="AH12" s="478">
        <v>0.29899999999999999</v>
      </c>
      <c r="AI12" s="478">
        <v>0.47</v>
      </c>
      <c r="AJ12" s="478">
        <v>2.4289999999999998</v>
      </c>
      <c r="AK12" s="478">
        <v>3.198</v>
      </c>
      <c r="AL12" s="478">
        <v>2.6760000000000002</v>
      </c>
      <c r="AM12" s="478">
        <v>0</v>
      </c>
      <c r="AN12" s="478">
        <v>2.6760000000000002</v>
      </c>
      <c r="AO12" s="478">
        <v>0</v>
      </c>
      <c r="AP12" s="478">
        <v>3.198</v>
      </c>
      <c r="AQ12" s="478">
        <v>0.52200000000000002</v>
      </c>
      <c r="AR12" s="378">
        <f t="shared" si="5"/>
        <v>0.19506726457399104</v>
      </c>
      <c r="AS12" s="366"/>
      <c r="AT12" s="385" t="str">
        <f t="shared" si="6"/>
        <v>1966/1967</v>
      </c>
      <c r="AU12" s="477">
        <v>0</v>
      </c>
      <c r="AV12" s="477">
        <v>0</v>
      </c>
      <c r="AW12" s="477">
        <v>0</v>
      </c>
      <c r="AX12" s="477">
        <v>0</v>
      </c>
      <c r="AY12" s="477">
        <v>0.04</v>
      </c>
      <c r="AZ12" s="477">
        <v>0.04</v>
      </c>
      <c r="BA12" s="477">
        <v>0.04</v>
      </c>
      <c r="BB12" s="477">
        <v>0</v>
      </c>
      <c r="BC12" s="477">
        <v>0.04</v>
      </c>
      <c r="BD12" s="477">
        <v>0</v>
      </c>
      <c r="BE12" s="477">
        <v>0.04</v>
      </c>
      <c r="BF12" s="477">
        <v>0</v>
      </c>
      <c r="BG12" s="387">
        <f t="shared" si="7"/>
        <v>0</v>
      </c>
      <c r="BH12" s="366"/>
      <c r="BI12" s="394" t="str">
        <f t="shared" si="8"/>
        <v>1966/1967</v>
      </c>
      <c r="BJ12" s="656">
        <v>0.42099999999999999</v>
      </c>
      <c r="BK12" s="656">
        <v>2.4300000000000002</v>
      </c>
      <c r="BL12" s="656">
        <v>1.024</v>
      </c>
      <c r="BM12" s="656">
        <v>0.97499999999999998</v>
      </c>
      <c r="BN12" s="656">
        <v>4.26</v>
      </c>
      <c r="BO12" s="656">
        <v>6.2590000000000003</v>
      </c>
      <c r="BP12" s="656">
        <v>4.7750000000000004</v>
      </c>
      <c r="BQ12" s="656">
        <v>0.192</v>
      </c>
      <c r="BR12" s="656">
        <v>4.9669999999999996</v>
      </c>
      <c r="BS12" s="656">
        <v>7.6999999999999999E-2</v>
      </c>
      <c r="BT12" s="656">
        <v>6.2590000000000003</v>
      </c>
      <c r="BU12" s="656">
        <v>1.2150000000000001</v>
      </c>
      <c r="BV12" s="395">
        <f t="shared" si="9"/>
        <v>0.24088025376685174</v>
      </c>
      <c r="BW12" s="366"/>
      <c r="BX12" s="364" t="str">
        <f t="shared" si="10"/>
        <v>1966/1967</v>
      </c>
      <c r="BY12" s="948">
        <v>0</v>
      </c>
      <c r="BZ12" s="948">
        <v>0</v>
      </c>
      <c r="CA12" s="948">
        <v>0</v>
      </c>
      <c r="CB12" s="948">
        <v>0</v>
      </c>
      <c r="CC12" s="948">
        <v>0</v>
      </c>
      <c r="CD12" s="948">
        <v>0</v>
      </c>
      <c r="CE12" s="948">
        <v>0</v>
      </c>
      <c r="CF12" s="948">
        <v>0</v>
      </c>
      <c r="CG12" s="948">
        <v>0</v>
      </c>
      <c r="CH12" s="948">
        <v>0</v>
      </c>
      <c r="CI12" s="948">
        <v>0</v>
      </c>
      <c r="CJ12" s="948">
        <v>0</v>
      </c>
      <c r="CK12" s="365" t="e">
        <f t="shared" si="11"/>
        <v>#DIV/0!</v>
      </c>
      <c r="CL12" s="366"/>
      <c r="CM12" s="385" t="str">
        <f t="shared" si="12"/>
        <v>1966/1967</v>
      </c>
      <c r="CN12" s="477">
        <v>18.123000000000001</v>
      </c>
      <c r="CO12" s="477">
        <v>2.27</v>
      </c>
      <c r="CP12" s="477">
        <v>41.085999999999999</v>
      </c>
      <c r="CQ12" s="477">
        <v>11.221</v>
      </c>
      <c r="CR12" s="477">
        <v>11.48</v>
      </c>
      <c r="CS12" s="477">
        <v>63.786999999999999</v>
      </c>
      <c r="CT12" s="477">
        <v>37.451999999999998</v>
      </c>
      <c r="CU12" s="477">
        <v>10.849</v>
      </c>
      <c r="CV12" s="477">
        <v>48.301000000000002</v>
      </c>
      <c r="CW12" s="477">
        <v>6.0359999999999996</v>
      </c>
      <c r="CX12" s="477">
        <v>63.786999999999999</v>
      </c>
      <c r="CY12" s="477">
        <v>9.4499999999999993</v>
      </c>
      <c r="CZ12" s="387">
        <f t="shared" si="13"/>
        <v>0.17391464379704435</v>
      </c>
      <c r="DA12" s="366"/>
      <c r="DB12" s="419" t="str">
        <f t="shared" si="14"/>
        <v>1966/1967</v>
      </c>
      <c r="DC12" s="425">
        <v>1.482</v>
      </c>
      <c r="DD12" s="425">
        <v>0.43</v>
      </c>
      <c r="DE12" s="425">
        <v>0.63</v>
      </c>
      <c r="DF12" s="425">
        <v>0</v>
      </c>
      <c r="DG12" s="425">
        <v>0.93400000000000005</v>
      </c>
      <c r="DH12" s="425">
        <v>1.5640000000000001</v>
      </c>
      <c r="DI12" s="425">
        <v>1.5389999999999999</v>
      </c>
      <c r="DJ12" s="425">
        <v>0</v>
      </c>
      <c r="DK12" s="425">
        <v>1.5389999999999999</v>
      </c>
      <c r="DL12" s="425">
        <v>2.5000000000000001E-2</v>
      </c>
      <c r="DM12" s="425">
        <v>1.5640000000000001</v>
      </c>
      <c r="DN12" s="425">
        <v>0</v>
      </c>
      <c r="DO12" s="420">
        <f t="shared" si="15"/>
        <v>0</v>
      </c>
      <c r="DP12" s="366"/>
      <c r="DQ12" s="432" t="str">
        <f t="shared" si="16"/>
        <v>1966/1967</v>
      </c>
      <c r="DR12" s="434">
        <v>9.4E-2</v>
      </c>
      <c r="DS12" s="434">
        <v>2.0499999999999998</v>
      </c>
      <c r="DT12" s="434">
        <v>0.193</v>
      </c>
      <c r="DU12" s="434">
        <v>0</v>
      </c>
      <c r="DV12" s="434">
        <v>0.65400000000000003</v>
      </c>
      <c r="DW12" s="434">
        <v>0.84699999999999998</v>
      </c>
      <c r="DX12" s="434">
        <v>0.81499999999999995</v>
      </c>
      <c r="DY12" s="434">
        <v>3.2000000000000001E-2</v>
      </c>
      <c r="DZ12" s="434">
        <v>0.84699999999999998</v>
      </c>
      <c r="EA12" s="434">
        <v>0</v>
      </c>
      <c r="EB12" s="434">
        <v>0.84699999999999998</v>
      </c>
      <c r="EC12" s="434">
        <v>0</v>
      </c>
      <c r="ED12" s="435">
        <f t="shared" si="17"/>
        <v>0</v>
      </c>
      <c r="EE12" s="366"/>
      <c r="EF12" s="445" t="str">
        <f t="shared" si="18"/>
        <v>1966/1967</v>
      </c>
      <c r="EG12" s="447">
        <v>1.6359999999999999</v>
      </c>
      <c r="EH12" s="447">
        <v>0.7</v>
      </c>
      <c r="EI12" s="447">
        <v>1.149</v>
      </c>
      <c r="EJ12" s="447">
        <v>0.16</v>
      </c>
      <c r="EK12" s="447">
        <v>1.012</v>
      </c>
      <c r="EL12" s="447">
        <v>2.3210000000000002</v>
      </c>
      <c r="EM12" s="447">
        <v>1.829</v>
      </c>
      <c r="EN12" s="447">
        <v>0.32300000000000001</v>
      </c>
      <c r="EO12" s="447">
        <v>2.1520000000000001</v>
      </c>
      <c r="EP12" s="447">
        <v>0</v>
      </c>
      <c r="EQ12" s="447">
        <v>2.3210000000000002</v>
      </c>
      <c r="ER12" s="447">
        <v>0.16900000000000001</v>
      </c>
      <c r="ES12" s="448">
        <f t="shared" si="19"/>
        <v>7.8531598513011155E-2</v>
      </c>
      <c r="ET12" s="366"/>
      <c r="EU12" s="458" t="str">
        <f t="shared" si="20"/>
        <v>1966/1967</v>
      </c>
      <c r="EV12" s="661">
        <v>7.95</v>
      </c>
      <c r="EW12" s="661">
        <v>1.03</v>
      </c>
      <c r="EX12" s="661">
        <v>8.1999999999999993</v>
      </c>
      <c r="EY12" s="661">
        <v>0.88</v>
      </c>
      <c r="EZ12" s="661">
        <v>0.308</v>
      </c>
      <c r="FA12" s="661">
        <v>9.3879999999999999</v>
      </c>
      <c r="FB12" s="661">
        <v>8.1300000000000008</v>
      </c>
      <c r="FC12" s="661">
        <v>0.08</v>
      </c>
      <c r="FD12" s="661">
        <v>8.2100000000000009</v>
      </c>
      <c r="FE12" s="661">
        <v>0</v>
      </c>
      <c r="FF12" s="661">
        <v>9.3879999999999999</v>
      </c>
      <c r="FG12" s="661">
        <v>1.1779999999999999</v>
      </c>
      <c r="FH12" s="460">
        <f t="shared" si="21"/>
        <v>0.14348355663824602</v>
      </c>
      <c r="FI12" s="366"/>
      <c r="FJ12" s="470" t="str">
        <f t="shared" si="22"/>
        <v>1966/1967</v>
      </c>
      <c r="FK12" s="472">
        <v>0.72699999999999998</v>
      </c>
      <c r="FL12" s="472">
        <v>2.2200000000000002</v>
      </c>
      <c r="FM12" s="472">
        <v>1.6120000000000001</v>
      </c>
      <c r="FN12" s="472">
        <v>0.16300000000000001</v>
      </c>
      <c r="FO12" s="472">
        <v>1E-3</v>
      </c>
      <c r="FP12" s="472">
        <v>1.776</v>
      </c>
      <c r="FQ12" s="472">
        <v>1.61</v>
      </c>
      <c r="FR12" s="472">
        <v>0.04</v>
      </c>
      <c r="FS12" s="472">
        <v>1.65</v>
      </c>
      <c r="FT12" s="472">
        <v>0.03</v>
      </c>
      <c r="FU12" s="472">
        <v>1.776</v>
      </c>
      <c r="FV12" s="472">
        <v>9.6000000000000002E-2</v>
      </c>
      <c r="FW12" s="473">
        <f t="shared" si="23"/>
        <v>5.7142857142857148E-2</v>
      </c>
      <c r="FX12" s="366"/>
      <c r="FY12" s="419" t="str">
        <f t="shared" si="24"/>
        <v>1966/1967</v>
      </c>
      <c r="FZ12" s="425">
        <v>0</v>
      </c>
      <c r="GA12" s="425">
        <v>0</v>
      </c>
      <c r="GB12" s="425">
        <v>0</v>
      </c>
      <c r="GC12" s="425">
        <v>0.01</v>
      </c>
      <c r="GD12" s="425">
        <v>0.17</v>
      </c>
      <c r="GE12" s="425">
        <v>0.18</v>
      </c>
      <c r="GF12" s="425">
        <v>0.159</v>
      </c>
      <c r="GG12" s="425">
        <v>1E-3</v>
      </c>
      <c r="GH12" s="425">
        <v>0.16</v>
      </c>
      <c r="GI12" s="425">
        <v>0</v>
      </c>
      <c r="GJ12" s="425">
        <v>0.18</v>
      </c>
      <c r="GK12" s="425">
        <v>0.02</v>
      </c>
      <c r="GL12" s="420">
        <f t="shared" si="25"/>
        <v>0.125</v>
      </c>
      <c r="GM12" s="366"/>
      <c r="GN12" s="364" t="str">
        <f t="shared" si="26"/>
        <v>1966/1967</v>
      </c>
      <c r="GO12" s="401">
        <v>1.3169999999999999</v>
      </c>
      <c r="GP12" s="623">
        <v>0.63</v>
      </c>
      <c r="GQ12" s="401">
        <v>0.83199999999999996</v>
      </c>
      <c r="GR12" s="401">
        <v>0</v>
      </c>
      <c r="GS12" s="401">
        <v>0.126</v>
      </c>
      <c r="GT12" s="401">
        <v>0.95799999999999996</v>
      </c>
      <c r="GU12" s="401">
        <v>0.95099999999999996</v>
      </c>
      <c r="GV12" s="401">
        <v>0</v>
      </c>
      <c r="GW12" s="401">
        <v>0.95099999999999996</v>
      </c>
      <c r="GX12" s="401">
        <v>7.0000000000000001E-3</v>
      </c>
      <c r="GY12" s="401">
        <v>0.95799999999999996</v>
      </c>
      <c r="GZ12" s="401">
        <v>0</v>
      </c>
      <c r="HA12" s="365">
        <f t="shared" si="27"/>
        <v>0</v>
      </c>
      <c r="HB12" s="366"/>
      <c r="HC12" s="394" t="str">
        <f t="shared" si="28"/>
        <v>1966/1967</v>
      </c>
      <c r="HD12" s="656">
        <v>4.2</v>
      </c>
      <c r="HE12" s="656">
        <v>1.04</v>
      </c>
      <c r="HF12" s="656">
        <v>4.38</v>
      </c>
      <c r="HG12" s="656">
        <v>0.378</v>
      </c>
      <c r="HH12" s="656">
        <v>0.22</v>
      </c>
      <c r="HI12" s="656">
        <v>4.9779999999999998</v>
      </c>
      <c r="HJ12" s="656">
        <v>4.7430000000000003</v>
      </c>
      <c r="HK12" s="656">
        <v>3.5000000000000003E-2</v>
      </c>
      <c r="HL12" s="656">
        <v>4.7779999999999996</v>
      </c>
      <c r="HM12" s="656">
        <v>0.02</v>
      </c>
      <c r="HN12" s="656">
        <v>4.9779999999999998</v>
      </c>
      <c r="HO12" s="656">
        <v>0.18</v>
      </c>
      <c r="HP12" s="395">
        <f t="shared" si="29"/>
        <v>3.7515631513130476E-2</v>
      </c>
      <c r="HQ12" s="366"/>
      <c r="HR12" s="385" t="str">
        <f t="shared" si="30"/>
        <v>1966/1967</v>
      </c>
      <c r="HS12" s="477">
        <v>0</v>
      </c>
      <c r="HT12" s="477">
        <v>0</v>
      </c>
      <c r="HU12" s="477">
        <v>0</v>
      </c>
      <c r="HV12" s="477">
        <v>0.10299999999999999</v>
      </c>
      <c r="HW12" s="477">
        <v>0.49399999999999999</v>
      </c>
      <c r="HX12" s="477">
        <v>0.59699999999999998</v>
      </c>
      <c r="HY12" s="477">
        <v>0.56100000000000005</v>
      </c>
      <c r="HZ12" s="477">
        <v>0</v>
      </c>
      <c r="IA12" s="477">
        <v>0.56100000000000005</v>
      </c>
      <c r="IB12" s="477">
        <v>0</v>
      </c>
      <c r="IC12" s="477">
        <v>0.59699999999999998</v>
      </c>
      <c r="ID12" s="477">
        <v>3.5999999999999997E-2</v>
      </c>
      <c r="IE12" s="387">
        <f t="shared" si="31"/>
        <v>6.4171122994652399E-2</v>
      </c>
      <c r="IF12" s="366"/>
      <c r="IG12" s="676" t="str">
        <f t="shared" si="32"/>
        <v>1966/1967</v>
      </c>
      <c r="IH12" s="677">
        <v>5.1550000000000002</v>
      </c>
      <c r="II12" s="677">
        <v>0.76</v>
      </c>
      <c r="IJ12" s="677">
        <v>3.9159999999999999</v>
      </c>
      <c r="IK12" s="677">
        <v>0.41</v>
      </c>
      <c r="IL12" s="677">
        <v>1.7589999999999999</v>
      </c>
      <c r="IM12" s="677">
        <v>6.085</v>
      </c>
      <c r="IN12" s="677">
        <v>5.8579999999999997</v>
      </c>
      <c r="IO12" s="677">
        <v>0</v>
      </c>
      <c r="IP12" s="677">
        <v>5.8579999999999997</v>
      </c>
      <c r="IQ12" s="677">
        <v>0</v>
      </c>
      <c r="IR12" s="677">
        <v>6.085</v>
      </c>
      <c r="IS12" s="677">
        <v>0.22700000000000001</v>
      </c>
      <c r="IT12" s="678">
        <f t="shared" si="33"/>
        <v>3.8750426766814616E-2</v>
      </c>
      <c r="IU12" s="366"/>
      <c r="IV12" s="690" t="str">
        <f t="shared" si="34"/>
        <v>1966/1967</v>
      </c>
      <c r="IW12" s="691">
        <v>23.919</v>
      </c>
      <c r="IX12" s="691">
        <v>1.06</v>
      </c>
      <c r="IY12" s="691">
        <v>25.28</v>
      </c>
      <c r="IZ12" s="691">
        <v>4.2</v>
      </c>
      <c r="JA12" s="691">
        <v>5.0250000000000004</v>
      </c>
      <c r="JB12" s="691">
        <v>34.505000000000003</v>
      </c>
      <c r="JC12" s="691">
        <v>29.675000000000001</v>
      </c>
      <c r="JD12" s="691">
        <v>0.6</v>
      </c>
      <c r="JE12" s="691">
        <v>30.274999999999999</v>
      </c>
      <c r="JF12" s="691">
        <v>0.03</v>
      </c>
      <c r="JG12" s="691">
        <v>34.505000000000003</v>
      </c>
      <c r="JH12" s="691">
        <v>4.2</v>
      </c>
      <c r="JI12" s="692">
        <f t="shared" si="35"/>
        <v>0.13859099158554694</v>
      </c>
      <c r="JJ12" s="366"/>
      <c r="JK12" s="376" t="str">
        <f t="shared" si="36"/>
        <v>1966/1967</v>
      </c>
      <c r="JL12" s="377">
        <f t="shared" si="37"/>
        <v>147.92400000000004</v>
      </c>
      <c r="JM12" s="478">
        <f t="shared" si="38"/>
        <v>1.4236026608258296</v>
      </c>
      <c r="JN12" s="377">
        <f t="shared" si="39"/>
        <v>210.58500000000006</v>
      </c>
      <c r="JO12" s="377">
        <f t="shared" si="40"/>
        <v>41.764000000000003</v>
      </c>
      <c r="JP12" s="377">
        <f t="shared" si="41"/>
        <v>26.201000000000001</v>
      </c>
      <c r="JQ12" s="377">
        <f t="shared" si="42"/>
        <v>278.54999999999995</v>
      </c>
      <c r="JR12" s="377">
        <f t="shared" si="43"/>
        <v>124.77500000000002</v>
      </c>
      <c r="JS12" s="377">
        <f t="shared" si="44"/>
        <v>31.295999999999999</v>
      </c>
      <c r="JT12" s="377">
        <f t="shared" si="45"/>
        <v>156.07100000000003</v>
      </c>
      <c r="JU12" s="377">
        <f t="shared" si="46"/>
        <v>52.15</v>
      </c>
      <c r="JV12" s="377">
        <f t="shared" si="47"/>
        <v>278.54999999999995</v>
      </c>
      <c r="JW12" s="377">
        <f t="shared" si="48"/>
        <v>70.328999999999979</v>
      </c>
      <c r="JX12" s="378">
        <f t="shared" si="49"/>
        <v>0.33776132090423139</v>
      </c>
      <c r="JY12" s="366"/>
    </row>
    <row r="13" spans="1:285" s="18" customFormat="1" ht="14.4" x14ac:dyDescent="0.3">
      <c r="A13" s="376" t="s">
        <v>343</v>
      </c>
      <c r="B13" s="377">
        <v>219.20099999999999</v>
      </c>
      <c r="C13" s="478">
        <v>1.33</v>
      </c>
      <c r="D13" s="377">
        <v>291.94799999999998</v>
      </c>
      <c r="E13" s="377">
        <v>87.622</v>
      </c>
      <c r="F13" s="377">
        <v>52.29</v>
      </c>
      <c r="G13" s="377">
        <v>431.86</v>
      </c>
      <c r="H13" s="377">
        <v>231.60499999999999</v>
      </c>
      <c r="I13" s="377">
        <v>49.04</v>
      </c>
      <c r="J13" s="377">
        <v>280.64499999999998</v>
      </c>
      <c r="K13" s="377">
        <v>53.551000000000002</v>
      </c>
      <c r="L13" s="377">
        <v>431.86</v>
      </c>
      <c r="M13" s="377">
        <v>97.664000000000001</v>
      </c>
      <c r="N13" s="378">
        <f t="shared" si="1"/>
        <v>0.29223569402386629</v>
      </c>
      <c r="O13" s="366"/>
      <c r="P13" s="364" t="str">
        <f t="shared" si="2"/>
        <v>1967/1968</v>
      </c>
      <c r="Q13" s="401">
        <v>0.53</v>
      </c>
      <c r="R13" s="623">
        <v>2.4500000000000002</v>
      </c>
      <c r="S13" s="401">
        <v>1.2989999999999999</v>
      </c>
      <c r="T13" s="401">
        <v>0</v>
      </c>
      <c r="U13" s="401">
        <v>2.782</v>
      </c>
      <c r="V13" s="401">
        <v>4.0810000000000004</v>
      </c>
      <c r="W13" s="401">
        <v>4.069</v>
      </c>
      <c r="X13" s="401">
        <v>0</v>
      </c>
      <c r="Y13" s="401">
        <v>4.069</v>
      </c>
      <c r="Z13" s="401">
        <v>1.2E-2</v>
      </c>
      <c r="AA13" s="401">
        <v>4.0810000000000004</v>
      </c>
      <c r="AB13" s="401">
        <v>0</v>
      </c>
      <c r="AC13" s="365">
        <f t="shared" si="3"/>
        <v>0</v>
      </c>
      <c r="AD13" s="366"/>
      <c r="AE13" s="376" t="str">
        <f t="shared" si="4"/>
        <v>1967/1968</v>
      </c>
      <c r="AF13" s="478">
        <v>0.48</v>
      </c>
      <c r="AG13" s="478">
        <v>0.76</v>
      </c>
      <c r="AH13" s="478">
        <v>0.36499999999999999</v>
      </c>
      <c r="AI13" s="478">
        <v>0.52200000000000002</v>
      </c>
      <c r="AJ13" s="478">
        <v>2.6139999999999999</v>
      </c>
      <c r="AK13" s="478">
        <v>3.5009999999999999</v>
      </c>
      <c r="AL13" s="478">
        <v>2.82</v>
      </c>
      <c r="AM13" s="478">
        <v>0</v>
      </c>
      <c r="AN13" s="478">
        <v>2.82</v>
      </c>
      <c r="AO13" s="478">
        <v>0</v>
      </c>
      <c r="AP13" s="478">
        <v>3.5009999999999999</v>
      </c>
      <c r="AQ13" s="478">
        <v>0.68100000000000005</v>
      </c>
      <c r="AR13" s="378">
        <f t="shared" si="5"/>
        <v>0.2414893617021277</v>
      </c>
      <c r="AS13" s="366"/>
      <c r="AT13" s="385" t="str">
        <f t="shared" si="6"/>
        <v>1967/1968</v>
      </c>
      <c r="AU13" s="477">
        <v>0</v>
      </c>
      <c r="AV13" s="477">
        <v>0</v>
      </c>
      <c r="AW13" s="477">
        <v>0</v>
      </c>
      <c r="AX13" s="477">
        <v>0</v>
      </c>
      <c r="AY13" s="477">
        <v>0.17</v>
      </c>
      <c r="AZ13" s="477">
        <v>0.17</v>
      </c>
      <c r="BA13" s="477">
        <v>0.17</v>
      </c>
      <c r="BB13" s="477">
        <v>0</v>
      </c>
      <c r="BC13" s="477">
        <v>0.17</v>
      </c>
      <c r="BD13" s="477">
        <v>0</v>
      </c>
      <c r="BE13" s="477">
        <v>0.17</v>
      </c>
      <c r="BF13" s="477">
        <v>0</v>
      </c>
      <c r="BG13" s="387">
        <f t="shared" si="7"/>
        <v>0</v>
      </c>
      <c r="BH13" s="366"/>
      <c r="BI13" s="394" t="str">
        <f t="shared" si="8"/>
        <v>1967/1968</v>
      </c>
      <c r="BJ13" s="656">
        <v>0.36699999999999999</v>
      </c>
      <c r="BK13" s="656">
        <v>2.72</v>
      </c>
      <c r="BL13" s="656">
        <v>0.997</v>
      </c>
      <c r="BM13" s="656">
        <v>1.2150000000000001</v>
      </c>
      <c r="BN13" s="656">
        <v>4.0289999999999999</v>
      </c>
      <c r="BO13" s="656">
        <v>6.2409999999999997</v>
      </c>
      <c r="BP13" s="656">
        <v>4.8250000000000002</v>
      </c>
      <c r="BQ13" s="656">
        <v>0.245</v>
      </c>
      <c r="BR13" s="656">
        <v>5.07</v>
      </c>
      <c r="BS13" s="656">
        <v>0.121</v>
      </c>
      <c r="BT13" s="656">
        <v>6.2409999999999997</v>
      </c>
      <c r="BU13" s="656">
        <v>1.05</v>
      </c>
      <c r="BV13" s="395">
        <f t="shared" si="9"/>
        <v>0.20227316509343091</v>
      </c>
      <c r="BW13" s="366"/>
      <c r="BX13" s="364" t="str">
        <f t="shared" si="10"/>
        <v>1967/1968</v>
      </c>
      <c r="BY13" s="948">
        <v>0</v>
      </c>
      <c r="BZ13" s="948">
        <v>0</v>
      </c>
      <c r="CA13" s="948">
        <v>0</v>
      </c>
      <c r="CB13" s="948">
        <v>0</v>
      </c>
      <c r="CC13" s="948">
        <v>0</v>
      </c>
      <c r="CD13" s="948">
        <v>0</v>
      </c>
      <c r="CE13" s="948">
        <v>0</v>
      </c>
      <c r="CF13" s="948">
        <v>0</v>
      </c>
      <c r="CG13" s="948">
        <v>0</v>
      </c>
      <c r="CH13" s="948">
        <v>0</v>
      </c>
      <c r="CI13" s="948">
        <v>0</v>
      </c>
      <c r="CJ13" s="948">
        <v>0</v>
      </c>
      <c r="CK13" s="365" t="e">
        <f t="shared" si="11"/>
        <v>#DIV/0!</v>
      </c>
      <c r="CL13" s="366"/>
      <c r="CM13" s="385" t="str">
        <f t="shared" si="12"/>
        <v>1967/1968</v>
      </c>
      <c r="CN13" s="477">
        <v>18.076000000000001</v>
      </c>
      <c r="CO13" s="477">
        <v>2.71</v>
      </c>
      <c r="CP13" s="477">
        <v>48.902000000000001</v>
      </c>
      <c r="CQ13" s="477">
        <v>9.4499999999999993</v>
      </c>
      <c r="CR13" s="477">
        <v>10.704000000000001</v>
      </c>
      <c r="CS13" s="477">
        <v>69.055999999999997</v>
      </c>
      <c r="CT13" s="477">
        <v>38.972999999999999</v>
      </c>
      <c r="CU13" s="477">
        <v>12.021000000000001</v>
      </c>
      <c r="CV13" s="477">
        <v>50.994</v>
      </c>
      <c r="CW13" s="477">
        <v>7.6980000000000004</v>
      </c>
      <c r="CX13" s="477">
        <v>69.055999999999997</v>
      </c>
      <c r="CY13" s="477">
        <v>10.364000000000001</v>
      </c>
      <c r="CZ13" s="387">
        <f t="shared" si="13"/>
        <v>0.17658283922851498</v>
      </c>
      <c r="DA13" s="366"/>
      <c r="DB13" s="419" t="str">
        <f t="shared" si="14"/>
        <v>1967/1968</v>
      </c>
      <c r="DC13" s="425">
        <v>1.998</v>
      </c>
      <c r="DD13" s="425">
        <v>0.63</v>
      </c>
      <c r="DE13" s="425">
        <v>1.266</v>
      </c>
      <c r="DF13" s="425">
        <v>0</v>
      </c>
      <c r="DG13" s="425">
        <v>0.66400000000000003</v>
      </c>
      <c r="DH13" s="425">
        <v>1.93</v>
      </c>
      <c r="DI13" s="425">
        <v>1.915</v>
      </c>
      <c r="DJ13" s="425">
        <v>0</v>
      </c>
      <c r="DK13" s="425">
        <v>1.915</v>
      </c>
      <c r="DL13" s="425">
        <v>1.4999999999999999E-2</v>
      </c>
      <c r="DM13" s="425">
        <v>1.93</v>
      </c>
      <c r="DN13" s="425">
        <v>0</v>
      </c>
      <c r="DO13" s="420">
        <f t="shared" si="15"/>
        <v>0</v>
      </c>
      <c r="DP13" s="366"/>
      <c r="DQ13" s="432" t="str">
        <f t="shared" si="16"/>
        <v>1967/1968</v>
      </c>
      <c r="DR13" s="434">
        <v>9.7000000000000003E-2</v>
      </c>
      <c r="DS13" s="434">
        <v>2.1800000000000002</v>
      </c>
      <c r="DT13" s="434">
        <v>0.21099999999999999</v>
      </c>
      <c r="DU13" s="434">
        <v>0</v>
      </c>
      <c r="DV13" s="434">
        <v>1.1259999999999999</v>
      </c>
      <c r="DW13" s="434">
        <v>1.337</v>
      </c>
      <c r="DX13" s="434">
        <v>1.202</v>
      </c>
      <c r="DY13" s="434">
        <v>0.04</v>
      </c>
      <c r="DZ13" s="434">
        <v>1.242</v>
      </c>
      <c r="EA13" s="434">
        <v>0</v>
      </c>
      <c r="EB13" s="434">
        <v>1.337</v>
      </c>
      <c r="EC13" s="434">
        <v>9.5000000000000001E-2</v>
      </c>
      <c r="ED13" s="435">
        <f t="shared" si="17"/>
        <v>7.6489533011272148E-2</v>
      </c>
      <c r="EE13" s="366"/>
      <c r="EF13" s="445" t="str">
        <f t="shared" si="18"/>
        <v>1967/1968</v>
      </c>
      <c r="EG13" s="447">
        <v>1.776</v>
      </c>
      <c r="EH13" s="447">
        <v>0.72</v>
      </c>
      <c r="EI13" s="447">
        <v>1.286</v>
      </c>
      <c r="EJ13" s="447">
        <v>0.16900000000000001</v>
      </c>
      <c r="EK13" s="447">
        <v>0.96</v>
      </c>
      <c r="EL13" s="447">
        <v>2.415</v>
      </c>
      <c r="EM13" s="447">
        <v>2.0870000000000002</v>
      </c>
      <c r="EN13" s="447">
        <v>0</v>
      </c>
      <c r="EO13" s="447">
        <v>2.0870000000000002</v>
      </c>
      <c r="EP13" s="447">
        <v>0</v>
      </c>
      <c r="EQ13" s="447">
        <v>2.415</v>
      </c>
      <c r="ER13" s="447">
        <v>0.32800000000000001</v>
      </c>
      <c r="ES13" s="448">
        <f t="shared" si="19"/>
        <v>0.15716339242932439</v>
      </c>
      <c r="ET13" s="366"/>
      <c r="EU13" s="458" t="str">
        <f t="shared" si="20"/>
        <v>1967/1968</v>
      </c>
      <c r="EV13" s="661">
        <v>8</v>
      </c>
      <c r="EW13" s="661">
        <v>1.1299999999999999</v>
      </c>
      <c r="EX13" s="661">
        <v>9</v>
      </c>
      <c r="EY13" s="661">
        <v>1.1779999999999999</v>
      </c>
      <c r="EZ13" s="661">
        <v>2.8000000000000001E-2</v>
      </c>
      <c r="FA13" s="661">
        <v>10.206</v>
      </c>
      <c r="FB13" s="661">
        <v>8.41</v>
      </c>
      <c r="FC13" s="661">
        <v>0.27</v>
      </c>
      <c r="FD13" s="661">
        <v>8.68</v>
      </c>
      <c r="FE13" s="661">
        <v>0</v>
      </c>
      <c r="FF13" s="661">
        <v>10.206</v>
      </c>
      <c r="FG13" s="661">
        <v>1.526</v>
      </c>
      <c r="FH13" s="460">
        <f t="shared" si="21"/>
        <v>0.17580645161290323</v>
      </c>
      <c r="FI13" s="366"/>
      <c r="FJ13" s="470" t="str">
        <f t="shared" si="22"/>
        <v>1967/1968</v>
      </c>
      <c r="FK13" s="472">
        <v>0.751</v>
      </c>
      <c r="FL13" s="472">
        <v>2.74</v>
      </c>
      <c r="FM13" s="472">
        <v>2.0609999999999999</v>
      </c>
      <c r="FN13" s="472">
        <v>9.6000000000000002E-2</v>
      </c>
      <c r="FO13" s="472">
        <v>1E-3</v>
      </c>
      <c r="FP13" s="472">
        <v>2.1579999999999999</v>
      </c>
      <c r="FQ13" s="472">
        <v>1.71</v>
      </c>
      <c r="FR13" s="472">
        <v>0.04</v>
      </c>
      <c r="FS13" s="472">
        <v>1.75</v>
      </c>
      <c r="FT13" s="472">
        <v>0.17499999999999999</v>
      </c>
      <c r="FU13" s="472">
        <v>2.1579999999999999</v>
      </c>
      <c r="FV13" s="472">
        <v>0.23300000000000001</v>
      </c>
      <c r="FW13" s="473">
        <f t="shared" si="23"/>
        <v>0.12103896103896104</v>
      </c>
      <c r="FX13" s="366"/>
      <c r="FY13" s="419" t="str">
        <f t="shared" si="24"/>
        <v>1967/1968</v>
      </c>
      <c r="FZ13" s="425">
        <v>0</v>
      </c>
      <c r="GA13" s="425">
        <v>0</v>
      </c>
      <c r="GB13" s="425">
        <v>0</v>
      </c>
      <c r="GC13" s="425">
        <v>0.02</v>
      </c>
      <c r="GD13" s="425">
        <v>0.13</v>
      </c>
      <c r="GE13" s="425">
        <v>0.15</v>
      </c>
      <c r="GF13" s="425">
        <v>0.13</v>
      </c>
      <c r="GG13" s="425">
        <v>1E-3</v>
      </c>
      <c r="GH13" s="425">
        <v>0.13100000000000001</v>
      </c>
      <c r="GI13" s="425">
        <v>0</v>
      </c>
      <c r="GJ13" s="425">
        <v>0.15</v>
      </c>
      <c r="GK13" s="425">
        <v>1.9E-2</v>
      </c>
      <c r="GL13" s="420">
        <f t="shared" si="25"/>
        <v>0.14503816793893129</v>
      </c>
      <c r="GM13" s="366"/>
      <c r="GN13" s="364" t="str">
        <f t="shared" si="26"/>
        <v>1967/1968</v>
      </c>
      <c r="GO13" s="401">
        <v>1.5049999999999999</v>
      </c>
      <c r="GP13" s="623">
        <v>0.68</v>
      </c>
      <c r="GQ13" s="401">
        <v>1.0289999999999999</v>
      </c>
      <c r="GR13" s="401">
        <v>0</v>
      </c>
      <c r="GS13" s="401">
        <v>0.315</v>
      </c>
      <c r="GT13" s="401">
        <v>1.3440000000000001</v>
      </c>
      <c r="GU13" s="401">
        <v>1.343</v>
      </c>
      <c r="GV13" s="401">
        <v>0</v>
      </c>
      <c r="GW13" s="401">
        <v>1.343</v>
      </c>
      <c r="GX13" s="401">
        <v>1E-3</v>
      </c>
      <c r="GY13" s="401">
        <v>1.3440000000000001</v>
      </c>
      <c r="GZ13" s="401">
        <v>0</v>
      </c>
      <c r="HA13" s="365">
        <f t="shared" si="27"/>
        <v>0</v>
      </c>
      <c r="HB13" s="366"/>
      <c r="HC13" s="394" t="str">
        <f t="shared" si="28"/>
        <v>1967/1968</v>
      </c>
      <c r="HD13" s="656">
        <v>4.3</v>
      </c>
      <c r="HE13" s="656">
        <v>0.88</v>
      </c>
      <c r="HF13" s="656">
        <v>3.8</v>
      </c>
      <c r="HG13" s="656">
        <v>0.18</v>
      </c>
      <c r="HH13" s="656">
        <v>5.0999999999999997E-2</v>
      </c>
      <c r="HI13" s="656">
        <v>4.0309999999999997</v>
      </c>
      <c r="HJ13" s="656">
        <v>3.4159999999999999</v>
      </c>
      <c r="HK13" s="656">
        <v>8.7999999999999995E-2</v>
      </c>
      <c r="HL13" s="656">
        <v>3.504</v>
      </c>
      <c r="HM13" s="656">
        <v>8.4000000000000005E-2</v>
      </c>
      <c r="HN13" s="656">
        <v>4.0309999999999997</v>
      </c>
      <c r="HO13" s="656">
        <v>0.443</v>
      </c>
      <c r="HP13" s="395">
        <f t="shared" si="29"/>
        <v>0.12346711259754738</v>
      </c>
      <c r="HQ13" s="366"/>
      <c r="HR13" s="385" t="str">
        <f t="shared" si="30"/>
        <v>1967/1968</v>
      </c>
      <c r="HS13" s="477">
        <v>0</v>
      </c>
      <c r="HT13" s="477">
        <v>0</v>
      </c>
      <c r="HU13" s="477">
        <v>0</v>
      </c>
      <c r="HV13" s="477">
        <v>3.5999999999999997E-2</v>
      </c>
      <c r="HW13" s="477">
        <v>0.65300000000000002</v>
      </c>
      <c r="HX13" s="477">
        <v>0.68899999999999995</v>
      </c>
      <c r="HY13" s="477">
        <v>0.64</v>
      </c>
      <c r="HZ13" s="477">
        <v>0</v>
      </c>
      <c r="IA13" s="477">
        <v>0.64</v>
      </c>
      <c r="IB13" s="477">
        <v>0</v>
      </c>
      <c r="IC13" s="477">
        <v>0.68899999999999995</v>
      </c>
      <c r="ID13" s="477">
        <v>4.9000000000000002E-2</v>
      </c>
      <c r="IE13" s="387">
        <f t="shared" si="31"/>
        <v>7.6562500000000006E-2</v>
      </c>
      <c r="IF13" s="366"/>
      <c r="IG13" s="676" t="str">
        <f t="shared" si="32"/>
        <v>1967/1968</v>
      </c>
      <c r="IH13" s="677">
        <v>5.3440000000000003</v>
      </c>
      <c r="II13" s="677">
        <v>0.81</v>
      </c>
      <c r="IJ13" s="677">
        <v>4.3339999999999996</v>
      </c>
      <c r="IK13" s="677">
        <v>0.22700000000000001</v>
      </c>
      <c r="IL13" s="677">
        <v>2.1309999999999998</v>
      </c>
      <c r="IM13" s="677">
        <v>6.6920000000000002</v>
      </c>
      <c r="IN13" s="677">
        <v>6.3339999999999996</v>
      </c>
      <c r="IO13" s="677">
        <v>0</v>
      </c>
      <c r="IP13" s="677">
        <v>6.3339999999999996</v>
      </c>
      <c r="IQ13" s="677">
        <v>0</v>
      </c>
      <c r="IR13" s="677">
        <v>6.6920000000000002</v>
      </c>
      <c r="IS13" s="677">
        <v>0.35799999999999998</v>
      </c>
      <c r="IT13" s="678">
        <f t="shared" si="33"/>
        <v>5.6520366277233974E-2</v>
      </c>
      <c r="IU13" s="366"/>
      <c r="IV13" s="690" t="str">
        <f t="shared" si="34"/>
        <v>1967/1968</v>
      </c>
      <c r="IW13" s="691">
        <v>25.298999999999999</v>
      </c>
      <c r="IX13" s="691">
        <v>1.1299999999999999</v>
      </c>
      <c r="IY13" s="691">
        <v>28.484999999999999</v>
      </c>
      <c r="IZ13" s="691">
        <v>4.2</v>
      </c>
      <c r="JA13" s="691">
        <v>4.1559999999999997</v>
      </c>
      <c r="JB13" s="691">
        <v>36.841000000000001</v>
      </c>
      <c r="JC13" s="691">
        <v>29.027999999999999</v>
      </c>
      <c r="JD13" s="691">
        <v>0.6</v>
      </c>
      <c r="JE13" s="691">
        <v>29.628</v>
      </c>
      <c r="JF13" s="691">
        <v>1.2999999999999999E-2</v>
      </c>
      <c r="JG13" s="691">
        <v>36.841000000000001</v>
      </c>
      <c r="JH13" s="691">
        <v>7.2</v>
      </c>
      <c r="JI13" s="692">
        <f t="shared" si="35"/>
        <v>0.24290678452143988</v>
      </c>
      <c r="JJ13" s="366"/>
      <c r="JK13" s="376" t="str">
        <f t="shared" si="36"/>
        <v>1967/1968</v>
      </c>
      <c r="JL13" s="377">
        <f t="shared" si="37"/>
        <v>150.678</v>
      </c>
      <c r="JM13" s="478">
        <f t="shared" si="38"/>
        <v>1.2537530362760321</v>
      </c>
      <c r="JN13" s="377">
        <f t="shared" si="39"/>
        <v>188.91299999999995</v>
      </c>
      <c r="JO13" s="377">
        <f t="shared" si="40"/>
        <v>70.328999999999979</v>
      </c>
      <c r="JP13" s="377">
        <f t="shared" si="41"/>
        <v>21.775999999999993</v>
      </c>
      <c r="JQ13" s="377">
        <f t="shared" si="42"/>
        <v>281.01799999999997</v>
      </c>
      <c r="JR13" s="377">
        <f t="shared" si="43"/>
        <v>124.5330000000001</v>
      </c>
      <c r="JS13" s="377">
        <f t="shared" si="44"/>
        <v>35.734999999999999</v>
      </c>
      <c r="JT13" s="377">
        <f t="shared" si="45"/>
        <v>160.26800000000003</v>
      </c>
      <c r="JU13" s="377">
        <f t="shared" si="46"/>
        <v>45.432000000000002</v>
      </c>
      <c r="JV13" s="377">
        <f t="shared" si="47"/>
        <v>281.01799999999997</v>
      </c>
      <c r="JW13" s="377">
        <f t="shared" si="48"/>
        <v>75.317999999999984</v>
      </c>
      <c r="JX13" s="378">
        <f t="shared" si="49"/>
        <v>0.36615459406903239</v>
      </c>
      <c r="JY13" s="366"/>
    </row>
    <row r="14" spans="1:285" s="18" customFormat="1" ht="14.4" x14ac:dyDescent="0.3">
      <c r="A14" s="376" t="s">
        <v>344</v>
      </c>
      <c r="B14" s="377">
        <v>223.89400000000001</v>
      </c>
      <c r="C14" s="478">
        <v>1.45</v>
      </c>
      <c r="D14" s="377">
        <v>323.774</v>
      </c>
      <c r="E14" s="377">
        <v>97.664000000000001</v>
      </c>
      <c r="F14" s="377">
        <v>48.5</v>
      </c>
      <c r="G14" s="377">
        <v>469.93799999999999</v>
      </c>
      <c r="H14" s="377">
        <v>237.083</v>
      </c>
      <c r="I14" s="377">
        <v>61.276000000000003</v>
      </c>
      <c r="J14" s="377">
        <v>298.35899999999998</v>
      </c>
      <c r="K14" s="377">
        <v>50.268000000000001</v>
      </c>
      <c r="L14" s="377">
        <v>469.93799999999999</v>
      </c>
      <c r="M14" s="377">
        <v>121.31100000000001</v>
      </c>
      <c r="N14" s="378">
        <f t="shared" si="1"/>
        <v>0.34796788544777091</v>
      </c>
      <c r="O14" s="366"/>
      <c r="P14" s="364" t="str">
        <f t="shared" si="2"/>
        <v>1968/1969</v>
      </c>
      <c r="Q14" s="401">
        <v>0.60199999999999998</v>
      </c>
      <c r="R14" s="623">
        <v>2.54</v>
      </c>
      <c r="S14" s="401">
        <v>1.526</v>
      </c>
      <c r="T14" s="401">
        <v>0</v>
      </c>
      <c r="U14" s="401">
        <v>1.94</v>
      </c>
      <c r="V14" s="401">
        <v>3.4660000000000002</v>
      </c>
      <c r="W14" s="401">
        <v>3.4660000000000002</v>
      </c>
      <c r="X14" s="401">
        <v>0</v>
      </c>
      <c r="Y14" s="401">
        <v>3.4660000000000002</v>
      </c>
      <c r="Z14" s="401">
        <v>0</v>
      </c>
      <c r="AA14" s="401">
        <v>3.4660000000000002</v>
      </c>
      <c r="AB14" s="401">
        <v>0</v>
      </c>
      <c r="AC14" s="365">
        <f t="shared" si="3"/>
        <v>0</v>
      </c>
      <c r="AD14" s="366"/>
      <c r="AE14" s="376" t="str">
        <f t="shared" si="4"/>
        <v>1968/1969</v>
      </c>
      <c r="AF14" s="478">
        <v>0.79</v>
      </c>
      <c r="AG14" s="478">
        <v>0.88</v>
      </c>
      <c r="AH14" s="478">
        <v>0.69399999999999995</v>
      </c>
      <c r="AI14" s="478">
        <v>0.68100000000000005</v>
      </c>
      <c r="AJ14" s="478">
        <v>2.3460000000000001</v>
      </c>
      <c r="AK14" s="478">
        <v>3.7210000000000001</v>
      </c>
      <c r="AL14" s="478">
        <v>3.0369999999999999</v>
      </c>
      <c r="AM14" s="478">
        <v>0</v>
      </c>
      <c r="AN14" s="478">
        <v>3.0369999999999999</v>
      </c>
      <c r="AO14" s="478">
        <v>3.0000000000000001E-3</v>
      </c>
      <c r="AP14" s="478">
        <v>3.7210000000000001</v>
      </c>
      <c r="AQ14" s="478">
        <v>0.68100000000000005</v>
      </c>
      <c r="AR14" s="378">
        <f t="shared" si="5"/>
        <v>0.22401315789473686</v>
      </c>
      <c r="AS14" s="366"/>
      <c r="AT14" s="385" t="str">
        <f t="shared" si="6"/>
        <v>1968/1969</v>
      </c>
      <c r="AU14" s="477">
        <v>0</v>
      </c>
      <c r="AV14" s="477">
        <v>0</v>
      </c>
      <c r="AW14" s="477">
        <v>0</v>
      </c>
      <c r="AX14" s="477">
        <v>0</v>
      </c>
      <c r="AY14" s="477">
        <v>0.33500000000000002</v>
      </c>
      <c r="AZ14" s="477">
        <v>0.33500000000000002</v>
      </c>
      <c r="BA14" s="477">
        <v>0.27900000000000003</v>
      </c>
      <c r="BB14" s="477">
        <v>0</v>
      </c>
      <c r="BC14" s="477">
        <v>0.27900000000000003</v>
      </c>
      <c r="BD14" s="477">
        <v>0</v>
      </c>
      <c r="BE14" s="477">
        <v>0.33500000000000002</v>
      </c>
      <c r="BF14" s="477">
        <v>5.6000000000000001E-2</v>
      </c>
      <c r="BG14" s="387">
        <f t="shared" si="7"/>
        <v>0.20071684587813618</v>
      </c>
      <c r="BH14" s="366"/>
      <c r="BI14" s="394" t="str">
        <f t="shared" si="8"/>
        <v>1968/1969</v>
      </c>
      <c r="BJ14" s="656">
        <v>0.32200000000000001</v>
      </c>
      <c r="BK14" s="656">
        <v>3.14</v>
      </c>
      <c r="BL14" s="656">
        <v>1.012</v>
      </c>
      <c r="BM14" s="656">
        <v>1.05</v>
      </c>
      <c r="BN14" s="656">
        <v>4.1890000000000001</v>
      </c>
      <c r="BO14" s="656">
        <v>6.2510000000000003</v>
      </c>
      <c r="BP14" s="656">
        <v>4.9290000000000003</v>
      </c>
      <c r="BQ14" s="656">
        <v>0.24</v>
      </c>
      <c r="BR14" s="656">
        <v>5.1689999999999996</v>
      </c>
      <c r="BS14" s="656">
        <v>8.2000000000000003E-2</v>
      </c>
      <c r="BT14" s="656">
        <v>6.2510000000000003</v>
      </c>
      <c r="BU14" s="656">
        <v>1</v>
      </c>
      <c r="BV14" s="395">
        <f t="shared" si="9"/>
        <v>0.19043991620643688</v>
      </c>
      <c r="BW14" s="366"/>
      <c r="BX14" s="364" t="str">
        <f t="shared" si="10"/>
        <v>1968/1969</v>
      </c>
      <c r="BY14" s="948">
        <v>0</v>
      </c>
      <c r="BZ14" s="948">
        <v>0</v>
      </c>
      <c r="CA14" s="948">
        <v>0</v>
      </c>
      <c r="CB14" s="948">
        <v>0</v>
      </c>
      <c r="CC14" s="948">
        <v>0</v>
      </c>
      <c r="CD14" s="948">
        <v>0</v>
      </c>
      <c r="CE14" s="948">
        <v>0</v>
      </c>
      <c r="CF14" s="948">
        <v>0</v>
      </c>
      <c r="CG14" s="948">
        <v>0</v>
      </c>
      <c r="CH14" s="948">
        <v>0</v>
      </c>
      <c r="CI14" s="948">
        <v>0</v>
      </c>
      <c r="CJ14" s="948">
        <v>0</v>
      </c>
      <c r="CK14" s="365" t="e">
        <f t="shared" si="11"/>
        <v>#DIV/0!</v>
      </c>
      <c r="CL14" s="366"/>
      <c r="CM14" s="385" t="str">
        <f t="shared" si="12"/>
        <v>1968/1969</v>
      </c>
      <c r="CN14" s="477">
        <v>18.414000000000001</v>
      </c>
      <c r="CO14" s="477">
        <v>2.68</v>
      </c>
      <c r="CP14" s="477">
        <v>49.4</v>
      </c>
      <c r="CQ14" s="477">
        <v>10.364000000000001</v>
      </c>
      <c r="CR14" s="477">
        <v>13.218999999999999</v>
      </c>
      <c r="CS14" s="477">
        <v>72.983000000000004</v>
      </c>
      <c r="CT14" s="477">
        <v>37.898000000000003</v>
      </c>
      <c r="CU14" s="477">
        <v>13.939</v>
      </c>
      <c r="CV14" s="477">
        <v>51.837000000000003</v>
      </c>
      <c r="CW14" s="477">
        <v>9.6560000000000006</v>
      </c>
      <c r="CX14" s="477">
        <v>72.983000000000004</v>
      </c>
      <c r="CY14" s="477">
        <v>11.49</v>
      </c>
      <c r="CZ14" s="387">
        <f t="shared" si="13"/>
        <v>0.18685053583334688</v>
      </c>
      <c r="DA14" s="366"/>
      <c r="DB14" s="419" t="str">
        <f t="shared" si="14"/>
        <v>1968/1969</v>
      </c>
      <c r="DC14" s="425">
        <v>2.2530000000000001</v>
      </c>
      <c r="DD14" s="425">
        <v>0.68</v>
      </c>
      <c r="DE14" s="425">
        <v>1.534</v>
      </c>
      <c r="DF14" s="425">
        <v>0</v>
      </c>
      <c r="DG14" s="425">
        <v>0.7</v>
      </c>
      <c r="DH14" s="425">
        <v>2.234</v>
      </c>
      <c r="DI14" s="425">
        <v>2.234</v>
      </c>
      <c r="DJ14" s="425">
        <v>0</v>
      </c>
      <c r="DK14" s="425">
        <v>2.234</v>
      </c>
      <c r="DL14" s="425">
        <v>0</v>
      </c>
      <c r="DM14" s="425">
        <v>2.234</v>
      </c>
      <c r="DN14" s="425">
        <v>0</v>
      </c>
      <c r="DO14" s="420">
        <f t="shared" si="15"/>
        <v>0</v>
      </c>
      <c r="DP14" s="366"/>
      <c r="DQ14" s="432" t="str">
        <f t="shared" si="16"/>
        <v>1968/1969</v>
      </c>
      <c r="DR14" s="434">
        <v>9.4E-2</v>
      </c>
      <c r="DS14" s="434">
        <v>2.38</v>
      </c>
      <c r="DT14" s="434">
        <v>0.224</v>
      </c>
      <c r="DU14" s="434">
        <v>9.5000000000000001E-2</v>
      </c>
      <c r="DV14" s="434">
        <v>1.369</v>
      </c>
      <c r="DW14" s="434">
        <v>1.6879999999999999</v>
      </c>
      <c r="DX14" s="434">
        <v>1.3620000000000001</v>
      </c>
      <c r="DY14" s="434">
        <v>0.04</v>
      </c>
      <c r="DZ14" s="434">
        <v>1.4019999999999999</v>
      </c>
      <c r="EA14" s="434">
        <v>0</v>
      </c>
      <c r="EB14" s="434">
        <v>1.6879999999999999</v>
      </c>
      <c r="EC14" s="434">
        <v>0.28599999999999998</v>
      </c>
      <c r="ED14" s="435">
        <f t="shared" si="17"/>
        <v>0.20399429386590584</v>
      </c>
      <c r="EE14" s="366"/>
      <c r="EF14" s="445" t="str">
        <f t="shared" si="18"/>
        <v>1968/1969</v>
      </c>
      <c r="EG14" s="447">
        <v>1.93</v>
      </c>
      <c r="EH14" s="447">
        <v>1.44</v>
      </c>
      <c r="EI14" s="447">
        <v>2.7770000000000001</v>
      </c>
      <c r="EJ14" s="447">
        <v>0.32800000000000001</v>
      </c>
      <c r="EK14" s="447">
        <v>0.26400000000000001</v>
      </c>
      <c r="EL14" s="447">
        <v>3.3690000000000002</v>
      </c>
      <c r="EM14" s="447">
        <v>2.7290000000000001</v>
      </c>
      <c r="EN14" s="447">
        <v>0</v>
      </c>
      <c r="EO14" s="447">
        <v>2.7290000000000001</v>
      </c>
      <c r="EP14" s="447">
        <v>0</v>
      </c>
      <c r="EQ14" s="447">
        <v>3.3690000000000002</v>
      </c>
      <c r="ER14" s="447">
        <v>0.64</v>
      </c>
      <c r="ES14" s="448">
        <f t="shared" si="19"/>
        <v>0.23451813851227554</v>
      </c>
      <c r="ET14" s="366"/>
      <c r="EU14" s="458" t="str">
        <f t="shared" si="20"/>
        <v>1968/1969</v>
      </c>
      <c r="EV14" s="661">
        <v>8.1</v>
      </c>
      <c r="EW14" s="661">
        <v>1.04</v>
      </c>
      <c r="EX14" s="661">
        <v>8.4</v>
      </c>
      <c r="EY14" s="661">
        <v>1.526</v>
      </c>
      <c r="EZ14" s="661">
        <v>0.504</v>
      </c>
      <c r="FA14" s="661">
        <v>10.43</v>
      </c>
      <c r="FB14" s="661">
        <v>8.66</v>
      </c>
      <c r="FC14" s="661">
        <v>0.25600000000000001</v>
      </c>
      <c r="FD14" s="661">
        <v>8.9160000000000004</v>
      </c>
      <c r="FE14" s="661">
        <v>2E-3</v>
      </c>
      <c r="FF14" s="661">
        <v>10.43</v>
      </c>
      <c r="FG14" s="661">
        <v>1.512</v>
      </c>
      <c r="FH14" s="460">
        <f t="shared" si="21"/>
        <v>0.16954474097331237</v>
      </c>
      <c r="FI14" s="366"/>
      <c r="FJ14" s="470" t="str">
        <f t="shared" si="22"/>
        <v>1968/1969</v>
      </c>
      <c r="FK14" s="472">
        <v>0.70499999999999996</v>
      </c>
      <c r="FL14" s="472">
        <v>2.5299999999999998</v>
      </c>
      <c r="FM14" s="472">
        <v>1.78</v>
      </c>
      <c r="FN14" s="472">
        <v>0.23300000000000001</v>
      </c>
      <c r="FO14" s="472">
        <v>1E-3</v>
      </c>
      <c r="FP14" s="472">
        <v>2.0139999999999998</v>
      </c>
      <c r="FQ14" s="472">
        <v>1.76</v>
      </c>
      <c r="FR14" s="472">
        <v>0.04</v>
      </c>
      <c r="FS14" s="472">
        <v>1.8</v>
      </c>
      <c r="FT14" s="472">
        <v>0</v>
      </c>
      <c r="FU14" s="472">
        <v>2.0139999999999998</v>
      </c>
      <c r="FV14" s="472">
        <v>0.214</v>
      </c>
      <c r="FW14" s="473">
        <f t="shared" si="23"/>
        <v>0.11888888888888888</v>
      </c>
      <c r="FX14" s="366"/>
      <c r="FY14" s="419" t="str">
        <f t="shared" si="24"/>
        <v>1968/1969</v>
      </c>
      <c r="FZ14" s="425">
        <v>3.0000000000000001E-3</v>
      </c>
      <c r="GA14" s="425">
        <v>1.67</v>
      </c>
      <c r="GB14" s="425">
        <v>5.0000000000000001E-3</v>
      </c>
      <c r="GC14" s="425">
        <v>1.9E-2</v>
      </c>
      <c r="GD14" s="425">
        <v>0.14399999999999999</v>
      </c>
      <c r="GE14" s="425">
        <v>0.16800000000000001</v>
      </c>
      <c r="GF14" s="425">
        <v>0.14399999999999999</v>
      </c>
      <c r="GG14" s="425">
        <v>1E-3</v>
      </c>
      <c r="GH14" s="425">
        <v>0.14499999999999999</v>
      </c>
      <c r="GI14" s="425">
        <v>0</v>
      </c>
      <c r="GJ14" s="425">
        <v>0.16800000000000001</v>
      </c>
      <c r="GK14" s="425">
        <v>2.3E-2</v>
      </c>
      <c r="GL14" s="420">
        <f t="shared" si="25"/>
        <v>0.15862068965517243</v>
      </c>
      <c r="GM14" s="366"/>
      <c r="GN14" s="364" t="str">
        <f t="shared" si="26"/>
        <v>1968/1969</v>
      </c>
      <c r="GO14" s="401">
        <v>1.6839999999999999</v>
      </c>
      <c r="GP14" s="623">
        <v>0.91</v>
      </c>
      <c r="GQ14" s="401">
        <v>1.5369999999999999</v>
      </c>
      <c r="GR14" s="401">
        <v>0</v>
      </c>
      <c r="GS14" s="401">
        <v>7.0000000000000007E-2</v>
      </c>
      <c r="GT14" s="401">
        <v>1.607</v>
      </c>
      <c r="GU14" s="401">
        <v>1.599</v>
      </c>
      <c r="GV14" s="401">
        <v>0</v>
      </c>
      <c r="GW14" s="401">
        <v>1.599</v>
      </c>
      <c r="GX14" s="401">
        <v>8.0000000000000002E-3</v>
      </c>
      <c r="GY14" s="401">
        <v>1.607</v>
      </c>
      <c r="GZ14" s="401">
        <v>0</v>
      </c>
      <c r="HA14" s="365">
        <f t="shared" si="27"/>
        <v>0</v>
      </c>
      <c r="HB14" s="366"/>
      <c r="HC14" s="394" t="str">
        <f t="shared" si="28"/>
        <v>1968/1969</v>
      </c>
      <c r="HD14" s="656">
        <v>4.7</v>
      </c>
      <c r="HE14" s="656">
        <v>0.89</v>
      </c>
      <c r="HF14" s="656">
        <v>4.2</v>
      </c>
      <c r="HG14" s="656">
        <v>0.443</v>
      </c>
      <c r="HH14" s="656">
        <v>1E-3</v>
      </c>
      <c r="HI14" s="656">
        <v>4.6440000000000001</v>
      </c>
      <c r="HJ14" s="656">
        <v>3.8170000000000002</v>
      </c>
      <c r="HK14" s="656">
        <v>1E-3</v>
      </c>
      <c r="HL14" s="656">
        <v>3.8180000000000001</v>
      </c>
      <c r="HM14" s="656">
        <v>0.21299999999999999</v>
      </c>
      <c r="HN14" s="656">
        <v>4.6440000000000001</v>
      </c>
      <c r="HO14" s="656">
        <v>0.61299999999999999</v>
      </c>
      <c r="HP14" s="395">
        <f t="shared" si="29"/>
        <v>0.15207144629124289</v>
      </c>
      <c r="HQ14" s="366"/>
      <c r="HR14" s="385" t="str">
        <f t="shared" si="30"/>
        <v>1968/1969</v>
      </c>
      <c r="HS14" s="477">
        <v>0</v>
      </c>
      <c r="HT14" s="477">
        <v>0</v>
      </c>
      <c r="HU14" s="477">
        <v>0</v>
      </c>
      <c r="HV14" s="477">
        <v>4.9000000000000002E-2</v>
      </c>
      <c r="HW14" s="477">
        <v>0.58799999999999997</v>
      </c>
      <c r="HX14" s="477">
        <v>0.63700000000000001</v>
      </c>
      <c r="HY14" s="477">
        <v>0.59199999999999997</v>
      </c>
      <c r="HZ14" s="477">
        <v>0</v>
      </c>
      <c r="IA14" s="477">
        <v>0.59199999999999997</v>
      </c>
      <c r="IB14" s="477">
        <v>0</v>
      </c>
      <c r="IC14" s="477">
        <v>0.63700000000000001</v>
      </c>
      <c r="ID14" s="477">
        <v>4.4999999999999998E-2</v>
      </c>
      <c r="IE14" s="387">
        <f t="shared" si="31"/>
        <v>7.6013513513513514E-2</v>
      </c>
      <c r="IF14" s="366"/>
      <c r="IG14" s="676" t="str">
        <f t="shared" si="32"/>
        <v>1968/1969</v>
      </c>
      <c r="IH14" s="677">
        <v>5.9829999999999997</v>
      </c>
      <c r="II14" s="677">
        <v>1.07</v>
      </c>
      <c r="IJ14" s="677">
        <v>6.4180000000000001</v>
      </c>
      <c r="IK14" s="677">
        <v>0.35799999999999998</v>
      </c>
      <c r="IL14" s="677">
        <v>0.75600000000000001</v>
      </c>
      <c r="IM14" s="677">
        <v>7.532</v>
      </c>
      <c r="IN14" s="677">
        <v>6.9180000000000001</v>
      </c>
      <c r="IO14" s="677">
        <v>0</v>
      </c>
      <c r="IP14" s="677">
        <v>6.9180000000000001</v>
      </c>
      <c r="IQ14" s="677">
        <v>2E-3</v>
      </c>
      <c r="IR14" s="677">
        <v>7.532</v>
      </c>
      <c r="IS14" s="677">
        <v>0.61199999999999999</v>
      </c>
      <c r="IT14" s="678">
        <f t="shared" si="33"/>
        <v>8.84393063583815E-2</v>
      </c>
      <c r="IU14" s="366"/>
      <c r="IV14" s="690" t="str">
        <f t="shared" si="34"/>
        <v>1968/1969</v>
      </c>
      <c r="IW14" s="691">
        <v>24.658000000000001</v>
      </c>
      <c r="IX14" s="691">
        <v>1.1100000000000001</v>
      </c>
      <c r="IY14" s="691">
        <v>27.454999999999998</v>
      </c>
      <c r="IZ14" s="691">
        <v>7.2</v>
      </c>
      <c r="JA14" s="691">
        <v>3.5369999999999999</v>
      </c>
      <c r="JB14" s="691">
        <v>38.192</v>
      </c>
      <c r="JC14" s="691">
        <v>30.390999999999998</v>
      </c>
      <c r="JD14" s="691">
        <v>0.6</v>
      </c>
      <c r="JE14" s="691">
        <v>30.991</v>
      </c>
      <c r="JF14" s="691">
        <v>1E-3</v>
      </c>
      <c r="JG14" s="691">
        <v>38.192</v>
      </c>
      <c r="JH14" s="691">
        <v>7.2</v>
      </c>
      <c r="JI14" s="692">
        <f t="shared" si="35"/>
        <v>0.23231801755291689</v>
      </c>
      <c r="JJ14" s="366"/>
      <c r="JK14" s="376" t="str">
        <f t="shared" si="36"/>
        <v>1968/1969</v>
      </c>
      <c r="JL14" s="377">
        <f t="shared" si="37"/>
        <v>153.65600000000006</v>
      </c>
      <c r="JM14" s="478">
        <f t="shared" si="38"/>
        <v>1.4110220232207007</v>
      </c>
      <c r="JN14" s="377">
        <f t="shared" si="39"/>
        <v>216.81200000000007</v>
      </c>
      <c r="JO14" s="377">
        <f t="shared" si="40"/>
        <v>75.317999999999984</v>
      </c>
      <c r="JP14" s="377">
        <f t="shared" si="41"/>
        <v>18.536999999999995</v>
      </c>
      <c r="JQ14" s="377">
        <f t="shared" si="42"/>
        <v>310.66699999999997</v>
      </c>
      <c r="JR14" s="377">
        <f t="shared" si="43"/>
        <v>127.26799999999997</v>
      </c>
      <c r="JS14" s="377">
        <f t="shared" si="44"/>
        <v>46.159000000000006</v>
      </c>
      <c r="JT14" s="377">
        <f t="shared" si="45"/>
        <v>173.42699999999996</v>
      </c>
      <c r="JU14" s="377">
        <f t="shared" si="46"/>
        <v>40.300999999999995</v>
      </c>
      <c r="JV14" s="377">
        <f t="shared" si="47"/>
        <v>310.66699999999997</v>
      </c>
      <c r="JW14" s="377">
        <f t="shared" si="48"/>
        <v>96.939000000000021</v>
      </c>
      <c r="JX14" s="378">
        <f t="shared" si="49"/>
        <v>0.45356247192693538</v>
      </c>
      <c r="JY14" s="366"/>
    </row>
    <row r="15" spans="1:285" s="18" customFormat="1" ht="14.4" x14ac:dyDescent="0.3">
      <c r="A15" s="376" t="s">
        <v>345</v>
      </c>
      <c r="B15" s="377">
        <v>217.82400000000001</v>
      </c>
      <c r="C15" s="478">
        <v>1.4</v>
      </c>
      <c r="D15" s="377">
        <v>304.02100000000002</v>
      </c>
      <c r="E15" s="377">
        <v>121.31100000000001</v>
      </c>
      <c r="F15" s="377">
        <v>51.417999999999999</v>
      </c>
      <c r="G15" s="377">
        <v>476.75</v>
      </c>
      <c r="H15" s="377">
        <v>247.381</v>
      </c>
      <c r="I15" s="377">
        <v>70.009</v>
      </c>
      <c r="J15" s="377">
        <v>317.39</v>
      </c>
      <c r="K15" s="377">
        <v>55.817</v>
      </c>
      <c r="L15" s="377">
        <v>476.75</v>
      </c>
      <c r="M15" s="377">
        <v>103.54300000000001</v>
      </c>
      <c r="N15" s="378">
        <f t="shared" si="1"/>
        <v>0.27744120555080692</v>
      </c>
      <c r="O15" s="366"/>
      <c r="P15" s="364" t="str">
        <f t="shared" si="2"/>
        <v>1969/1970</v>
      </c>
      <c r="Q15" s="401">
        <v>0.53100000000000003</v>
      </c>
      <c r="R15" s="623">
        <v>2.41</v>
      </c>
      <c r="S15" s="401">
        <v>1.2769999999999999</v>
      </c>
      <c r="T15" s="401">
        <v>0</v>
      </c>
      <c r="U15" s="401">
        <v>2.2200000000000002</v>
      </c>
      <c r="V15" s="401">
        <v>3.4969999999999999</v>
      </c>
      <c r="W15" s="401">
        <v>3.4969999999999999</v>
      </c>
      <c r="X15" s="401">
        <v>0</v>
      </c>
      <c r="Y15" s="401">
        <v>3.4969999999999999</v>
      </c>
      <c r="Z15" s="401">
        <v>0</v>
      </c>
      <c r="AA15" s="401">
        <v>3.4969999999999999</v>
      </c>
      <c r="AB15" s="401">
        <v>0</v>
      </c>
      <c r="AC15" s="365">
        <f t="shared" si="3"/>
        <v>0</v>
      </c>
      <c r="AD15" s="366"/>
      <c r="AE15" s="376" t="str">
        <f t="shared" si="4"/>
        <v>1969/1970</v>
      </c>
      <c r="AF15" s="478">
        <v>1.407</v>
      </c>
      <c r="AG15" s="478">
        <v>0.82</v>
      </c>
      <c r="AH15" s="478">
        <v>1.1459999999999999</v>
      </c>
      <c r="AI15" s="478">
        <v>0.68100000000000005</v>
      </c>
      <c r="AJ15" s="478">
        <v>1.958</v>
      </c>
      <c r="AK15" s="478">
        <v>3.7850000000000001</v>
      </c>
      <c r="AL15" s="478">
        <v>3.2189999999999999</v>
      </c>
      <c r="AM15" s="478">
        <v>0</v>
      </c>
      <c r="AN15" s="478">
        <v>3.2189999999999999</v>
      </c>
      <c r="AO15" s="478">
        <v>0</v>
      </c>
      <c r="AP15" s="478">
        <v>3.7850000000000001</v>
      </c>
      <c r="AQ15" s="478">
        <v>0.56599999999999995</v>
      </c>
      <c r="AR15" s="378">
        <f t="shared" si="5"/>
        <v>0.17583100341721031</v>
      </c>
      <c r="AS15" s="366"/>
      <c r="AT15" s="385" t="str">
        <f t="shared" si="6"/>
        <v>1969/1970</v>
      </c>
      <c r="AU15" s="477">
        <v>0</v>
      </c>
      <c r="AV15" s="477">
        <v>0</v>
      </c>
      <c r="AW15" s="477">
        <v>0</v>
      </c>
      <c r="AX15" s="477">
        <v>5.6000000000000001E-2</v>
      </c>
      <c r="AY15" s="477">
        <v>0.68500000000000005</v>
      </c>
      <c r="AZ15" s="477">
        <v>0.74099999999999999</v>
      </c>
      <c r="BA15" s="477">
        <v>0.56699999999999995</v>
      </c>
      <c r="BB15" s="477">
        <v>0</v>
      </c>
      <c r="BC15" s="477">
        <v>0.56699999999999995</v>
      </c>
      <c r="BD15" s="477">
        <v>0</v>
      </c>
      <c r="BE15" s="477">
        <v>0.74099999999999999</v>
      </c>
      <c r="BF15" s="477">
        <v>0.17399999999999999</v>
      </c>
      <c r="BG15" s="387">
        <f t="shared" si="7"/>
        <v>0.30687830687830686</v>
      </c>
      <c r="BH15" s="366"/>
      <c r="BI15" s="394" t="str">
        <f t="shared" si="8"/>
        <v>1969/1970</v>
      </c>
      <c r="BJ15" s="656">
        <v>0.28699999999999998</v>
      </c>
      <c r="BK15" s="656">
        <v>2.64</v>
      </c>
      <c r="BL15" s="656">
        <v>0.75800000000000001</v>
      </c>
      <c r="BM15" s="656">
        <v>1</v>
      </c>
      <c r="BN15" s="656">
        <v>4.4240000000000004</v>
      </c>
      <c r="BO15" s="656">
        <v>6.1820000000000004</v>
      </c>
      <c r="BP15" s="656">
        <v>4.9820000000000002</v>
      </c>
      <c r="BQ15" s="656">
        <v>0.28299999999999997</v>
      </c>
      <c r="BR15" s="656">
        <v>5.2649999999999997</v>
      </c>
      <c r="BS15" s="656">
        <v>5.7000000000000002E-2</v>
      </c>
      <c r="BT15" s="656">
        <v>6.1820000000000004</v>
      </c>
      <c r="BU15" s="656">
        <v>0.86</v>
      </c>
      <c r="BV15" s="395">
        <f t="shared" si="9"/>
        <v>0.16159338594513339</v>
      </c>
      <c r="BW15" s="366"/>
      <c r="BX15" s="364" t="str">
        <f t="shared" si="10"/>
        <v>1969/1970</v>
      </c>
      <c r="BY15" s="948">
        <v>0</v>
      </c>
      <c r="BZ15" s="948">
        <v>0</v>
      </c>
      <c r="CA15" s="948">
        <v>0</v>
      </c>
      <c r="CB15" s="948">
        <v>0</v>
      </c>
      <c r="CC15" s="948">
        <v>0</v>
      </c>
      <c r="CD15" s="948">
        <v>0</v>
      </c>
      <c r="CE15" s="948">
        <v>0</v>
      </c>
      <c r="CF15" s="948">
        <v>0</v>
      </c>
      <c r="CG15" s="948">
        <v>0</v>
      </c>
      <c r="CH15" s="948">
        <v>0</v>
      </c>
      <c r="CI15" s="948">
        <v>0</v>
      </c>
      <c r="CJ15" s="948">
        <v>0</v>
      </c>
      <c r="CK15" s="365" t="e">
        <f t="shared" si="11"/>
        <v>#DIV/0!</v>
      </c>
      <c r="CL15" s="366"/>
      <c r="CM15" s="385" t="str">
        <f t="shared" si="12"/>
        <v>1969/1970</v>
      </c>
      <c r="CN15" s="477">
        <v>17.856000000000002</v>
      </c>
      <c r="CO15" s="477">
        <v>2.62</v>
      </c>
      <c r="CP15" s="477">
        <v>46.838999999999999</v>
      </c>
      <c r="CQ15" s="477">
        <v>11.49</v>
      </c>
      <c r="CR15" s="477">
        <v>13.212</v>
      </c>
      <c r="CS15" s="477">
        <v>71.540999999999997</v>
      </c>
      <c r="CT15" s="477">
        <v>37.332999999999998</v>
      </c>
      <c r="CU15" s="477">
        <v>15.91</v>
      </c>
      <c r="CV15" s="477">
        <v>53.243000000000002</v>
      </c>
      <c r="CW15" s="477">
        <v>10.821</v>
      </c>
      <c r="CX15" s="477">
        <v>71.540999999999997</v>
      </c>
      <c r="CY15" s="477">
        <v>7.4770000000000003</v>
      </c>
      <c r="CZ15" s="387">
        <f t="shared" si="13"/>
        <v>0.11671141358641358</v>
      </c>
      <c r="DA15" s="366"/>
      <c r="DB15" s="419" t="str">
        <f t="shared" si="14"/>
        <v>1969/1970</v>
      </c>
      <c r="DC15" s="425">
        <v>2.198</v>
      </c>
      <c r="DD15" s="425">
        <v>0.6</v>
      </c>
      <c r="DE15" s="425">
        <v>1.3260000000000001</v>
      </c>
      <c r="DF15" s="425">
        <v>0</v>
      </c>
      <c r="DG15" s="425">
        <v>0.27500000000000002</v>
      </c>
      <c r="DH15" s="425">
        <v>1.601</v>
      </c>
      <c r="DI15" s="425">
        <v>1.601</v>
      </c>
      <c r="DJ15" s="425">
        <v>0</v>
      </c>
      <c r="DK15" s="425">
        <v>1.601</v>
      </c>
      <c r="DL15" s="425">
        <v>0</v>
      </c>
      <c r="DM15" s="425">
        <v>1.601</v>
      </c>
      <c r="DN15" s="425">
        <v>0</v>
      </c>
      <c r="DO15" s="420">
        <f t="shared" si="15"/>
        <v>0</v>
      </c>
      <c r="DP15" s="366"/>
      <c r="DQ15" s="432" t="str">
        <f t="shared" si="16"/>
        <v>1969/1970</v>
      </c>
      <c r="DR15" s="434">
        <v>9.7000000000000003E-2</v>
      </c>
      <c r="DS15" s="434">
        <v>2.2599999999999998</v>
      </c>
      <c r="DT15" s="434">
        <v>0.219</v>
      </c>
      <c r="DU15" s="434">
        <v>0.28599999999999998</v>
      </c>
      <c r="DV15" s="434">
        <v>1.254</v>
      </c>
      <c r="DW15" s="434">
        <v>1.7589999999999999</v>
      </c>
      <c r="DX15" s="434">
        <v>1.381</v>
      </c>
      <c r="DY15" s="434">
        <v>0.04</v>
      </c>
      <c r="DZ15" s="434">
        <v>1.421</v>
      </c>
      <c r="EA15" s="434">
        <v>0</v>
      </c>
      <c r="EB15" s="434">
        <v>1.7589999999999999</v>
      </c>
      <c r="EC15" s="434">
        <v>0.33800000000000002</v>
      </c>
      <c r="ED15" s="435">
        <f t="shared" si="17"/>
        <v>0.2378606615059817</v>
      </c>
      <c r="EE15" s="366"/>
      <c r="EF15" s="445" t="str">
        <f t="shared" si="18"/>
        <v>1969/1970</v>
      </c>
      <c r="EG15" s="447">
        <v>1.764</v>
      </c>
      <c r="EH15" s="447">
        <v>0.9</v>
      </c>
      <c r="EI15" s="447">
        <v>1.5940000000000001</v>
      </c>
      <c r="EJ15" s="447">
        <v>0.64</v>
      </c>
      <c r="EK15" s="447">
        <v>0.255</v>
      </c>
      <c r="EL15" s="447">
        <v>2.4889999999999999</v>
      </c>
      <c r="EM15" s="447">
        <v>2.351</v>
      </c>
      <c r="EN15" s="447">
        <v>0</v>
      </c>
      <c r="EO15" s="447">
        <v>2.351</v>
      </c>
      <c r="EP15" s="447">
        <v>0</v>
      </c>
      <c r="EQ15" s="447">
        <v>2.4889999999999999</v>
      </c>
      <c r="ER15" s="447">
        <v>0.13800000000000001</v>
      </c>
      <c r="ES15" s="448">
        <f t="shared" si="19"/>
        <v>5.869842620161634E-2</v>
      </c>
      <c r="ET15" s="366"/>
      <c r="EU15" s="458" t="str">
        <f t="shared" si="20"/>
        <v>1969/1970</v>
      </c>
      <c r="EV15" s="661">
        <v>8.3000000000000007</v>
      </c>
      <c r="EW15" s="661">
        <v>1</v>
      </c>
      <c r="EX15" s="661">
        <v>8.3000000000000007</v>
      </c>
      <c r="EY15" s="661">
        <v>1.512</v>
      </c>
      <c r="EZ15" s="661">
        <v>0.93899999999999995</v>
      </c>
      <c r="FA15" s="661">
        <v>10.750999999999999</v>
      </c>
      <c r="FB15" s="661">
        <v>9.0589999999999993</v>
      </c>
      <c r="FC15" s="661">
        <v>0.29199999999999998</v>
      </c>
      <c r="FD15" s="661">
        <v>9.3510000000000009</v>
      </c>
      <c r="FE15" s="661">
        <v>0</v>
      </c>
      <c r="FF15" s="661">
        <v>10.750999999999999</v>
      </c>
      <c r="FG15" s="661">
        <v>1.4</v>
      </c>
      <c r="FH15" s="460">
        <f t="shared" si="21"/>
        <v>0.14971660784942784</v>
      </c>
      <c r="FI15" s="366"/>
      <c r="FJ15" s="470" t="str">
        <f t="shared" si="22"/>
        <v>1969/1970</v>
      </c>
      <c r="FK15" s="472">
        <v>0.78300000000000003</v>
      </c>
      <c r="FL15" s="472">
        <v>2.4500000000000002</v>
      </c>
      <c r="FM15" s="472">
        <v>1.915</v>
      </c>
      <c r="FN15" s="472">
        <v>0.214</v>
      </c>
      <c r="FO15" s="472">
        <v>4.9000000000000002E-2</v>
      </c>
      <c r="FP15" s="472">
        <v>2.1779999999999999</v>
      </c>
      <c r="FQ15" s="472">
        <v>1.81</v>
      </c>
      <c r="FR15" s="472">
        <v>0.04</v>
      </c>
      <c r="FS15" s="472">
        <v>1.85</v>
      </c>
      <c r="FT15" s="472">
        <v>0.26200000000000001</v>
      </c>
      <c r="FU15" s="472">
        <v>2.1779999999999999</v>
      </c>
      <c r="FV15" s="472">
        <v>6.6000000000000003E-2</v>
      </c>
      <c r="FW15" s="473">
        <f t="shared" si="23"/>
        <v>3.125E-2</v>
      </c>
      <c r="FX15" s="366"/>
      <c r="FY15" s="419" t="str">
        <f t="shared" si="24"/>
        <v>1969/1970</v>
      </c>
      <c r="FZ15" s="425">
        <v>3.0000000000000001E-3</v>
      </c>
      <c r="GA15" s="425">
        <v>2</v>
      </c>
      <c r="GB15" s="425">
        <v>6.0000000000000001E-3</v>
      </c>
      <c r="GC15" s="425">
        <v>2.3E-2</v>
      </c>
      <c r="GD15" s="425">
        <v>0.24399999999999999</v>
      </c>
      <c r="GE15" s="425">
        <v>0.27300000000000002</v>
      </c>
      <c r="GF15" s="425">
        <v>0.23599999999999999</v>
      </c>
      <c r="GG15" s="425">
        <v>1E-3</v>
      </c>
      <c r="GH15" s="425">
        <v>0.23699999999999999</v>
      </c>
      <c r="GI15" s="425">
        <v>0</v>
      </c>
      <c r="GJ15" s="425">
        <v>0.27300000000000002</v>
      </c>
      <c r="GK15" s="425">
        <v>3.5999999999999997E-2</v>
      </c>
      <c r="GL15" s="420">
        <f t="shared" si="25"/>
        <v>0.15189873417721519</v>
      </c>
      <c r="GM15" s="366"/>
      <c r="GN15" s="364" t="str">
        <f t="shared" si="26"/>
        <v>1969/1970</v>
      </c>
      <c r="GO15" s="401">
        <v>1.661</v>
      </c>
      <c r="GP15" s="623">
        <v>0.71</v>
      </c>
      <c r="GQ15" s="401">
        <v>1.1830000000000001</v>
      </c>
      <c r="GR15" s="401">
        <v>0</v>
      </c>
      <c r="GS15" s="401">
        <v>8.6999999999999994E-2</v>
      </c>
      <c r="GT15" s="401">
        <v>1.27</v>
      </c>
      <c r="GU15" s="401">
        <v>1.26</v>
      </c>
      <c r="GV15" s="401">
        <v>0</v>
      </c>
      <c r="GW15" s="401">
        <v>1.26</v>
      </c>
      <c r="GX15" s="401">
        <v>0.01</v>
      </c>
      <c r="GY15" s="401">
        <v>1.27</v>
      </c>
      <c r="GZ15" s="401">
        <v>0</v>
      </c>
      <c r="HA15" s="365">
        <f t="shared" si="27"/>
        <v>0</v>
      </c>
      <c r="HB15" s="366"/>
      <c r="HC15" s="394" t="str">
        <f t="shared" si="28"/>
        <v>1969/1970</v>
      </c>
      <c r="HD15" s="656">
        <v>4.2</v>
      </c>
      <c r="HE15" s="656">
        <v>0.93</v>
      </c>
      <c r="HF15" s="656">
        <v>3.9</v>
      </c>
      <c r="HG15" s="656">
        <v>0.61299999999999999</v>
      </c>
      <c r="HH15" s="656">
        <v>1E-3</v>
      </c>
      <c r="HI15" s="656">
        <v>4.5140000000000002</v>
      </c>
      <c r="HJ15" s="656">
        <v>4.1779999999999999</v>
      </c>
      <c r="HK15" s="656">
        <v>0</v>
      </c>
      <c r="HL15" s="656">
        <v>4.1779999999999999</v>
      </c>
      <c r="HM15" s="656">
        <v>2E-3</v>
      </c>
      <c r="HN15" s="656">
        <v>4.5140000000000002</v>
      </c>
      <c r="HO15" s="656">
        <v>0.33400000000000002</v>
      </c>
      <c r="HP15" s="395">
        <f t="shared" si="29"/>
        <v>7.99043062200957E-2</v>
      </c>
      <c r="HQ15" s="366"/>
      <c r="HR15" s="385" t="str">
        <f t="shared" si="30"/>
        <v>1969/1970</v>
      </c>
      <c r="HS15" s="477">
        <v>0</v>
      </c>
      <c r="HT15" s="477">
        <v>0</v>
      </c>
      <c r="HU15" s="477">
        <v>0</v>
      </c>
      <c r="HV15" s="477">
        <v>4.4999999999999998E-2</v>
      </c>
      <c r="HW15" s="477">
        <v>0.56000000000000005</v>
      </c>
      <c r="HX15" s="477">
        <v>0.60499999999999998</v>
      </c>
      <c r="HY15" s="477">
        <v>0.54500000000000004</v>
      </c>
      <c r="HZ15" s="477">
        <v>0</v>
      </c>
      <c r="IA15" s="477">
        <v>0.54500000000000004</v>
      </c>
      <c r="IB15" s="477">
        <v>0</v>
      </c>
      <c r="IC15" s="477">
        <v>0.60499999999999998</v>
      </c>
      <c r="ID15" s="477">
        <v>0.06</v>
      </c>
      <c r="IE15" s="387">
        <f t="shared" si="31"/>
        <v>0.11009174311926605</v>
      </c>
      <c r="IF15" s="366"/>
      <c r="IG15" s="676" t="str">
        <f t="shared" si="32"/>
        <v>1969/1970</v>
      </c>
      <c r="IH15" s="677">
        <v>6.16</v>
      </c>
      <c r="II15" s="677">
        <v>1.07</v>
      </c>
      <c r="IJ15" s="677">
        <v>6.6180000000000003</v>
      </c>
      <c r="IK15" s="677">
        <v>0.61199999999999999</v>
      </c>
      <c r="IL15" s="677">
        <v>1.085</v>
      </c>
      <c r="IM15" s="677">
        <v>8.3149999999999995</v>
      </c>
      <c r="IN15" s="677">
        <v>7.6779999999999999</v>
      </c>
      <c r="IO15" s="677">
        <v>0</v>
      </c>
      <c r="IP15" s="677">
        <v>7.6779999999999999</v>
      </c>
      <c r="IQ15" s="677">
        <v>0</v>
      </c>
      <c r="IR15" s="677">
        <v>8.3149999999999995</v>
      </c>
      <c r="IS15" s="677">
        <v>0.63700000000000001</v>
      </c>
      <c r="IT15" s="678">
        <f t="shared" si="33"/>
        <v>8.296431362333942E-2</v>
      </c>
      <c r="IU15" s="366"/>
      <c r="IV15" s="690" t="str">
        <f t="shared" si="34"/>
        <v>1969/1970</v>
      </c>
      <c r="IW15" s="691">
        <v>25.161999999999999</v>
      </c>
      <c r="IX15" s="691">
        <v>1.08</v>
      </c>
      <c r="IY15" s="691">
        <v>27.285</v>
      </c>
      <c r="IZ15" s="691">
        <v>7.2</v>
      </c>
      <c r="JA15" s="691">
        <v>5.125</v>
      </c>
      <c r="JB15" s="691">
        <v>39.61</v>
      </c>
      <c r="JC15" s="691">
        <v>32.209000000000003</v>
      </c>
      <c r="JD15" s="691">
        <v>0.7</v>
      </c>
      <c r="JE15" s="691">
        <v>32.908999999999999</v>
      </c>
      <c r="JF15" s="691">
        <v>1E-3</v>
      </c>
      <c r="JG15" s="691">
        <v>39.61</v>
      </c>
      <c r="JH15" s="691">
        <v>6.7</v>
      </c>
      <c r="JI15" s="692">
        <f t="shared" si="35"/>
        <v>0.20358553631115164</v>
      </c>
      <c r="JJ15" s="366"/>
      <c r="JK15" s="376" t="str">
        <f t="shared" si="36"/>
        <v>1969/1970</v>
      </c>
      <c r="JL15" s="377">
        <f t="shared" si="37"/>
        <v>147.41499999999999</v>
      </c>
      <c r="JM15" s="478">
        <f t="shared" si="38"/>
        <v>1.3679408472679175</v>
      </c>
      <c r="JN15" s="377">
        <f t="shared" si="39"/>
        <v>201.65500000000006</v>
      </c>
      <c r="JO15" s="377">
        <f t="shared" si="40"/>
        <v>96.939000000000021</v>
      </c>
      <c r="JP15" s="377">
        <f t="shared" si="41"/>
        <v>19.045000000000002</v>
      </c>
      <c r="JQ15" s="377">
        <f t="shared" si="42"/>
        <v>317.63899999999995</v>
      </c>
      <c r="JR15" s="377">
        <f t="shared" si="43"/>
        <v>135.47500000000005</v>
      </c>
      <c r="JS15" s="377">
        <f t="shared" si="44"/>
        <v>52.743000000000002</v>
      </c>
      <c r="JT15" s="377">
        <f t="shared" si="45"/>
        <v>188.21800000000005</v>
      </c>
      <c r="JU15" s="377">
        <f t="shared" si="46"/>
        <v>44.664000000000001</v>
      </c>
      <c r="JV15" s="377">
        <f t="shared" si="47"/>
        <v>317.63899999999995</v>
      </c>
      <c r="JW15" s="377">
        <f t="shared" si="48"/>
        <v>84.756999999999977</v>
      </c>
      <c r="JX15" s="378">
        <f t="shared" si="49"/>
        <v>0.36394826564526223</v>
      </c>
      <c r="JY15" s="366"/>
    </row>
    <row r="16" spans="1:285" s="18" customFormat="1" ht="14.4" x14ac:dyDescent="0.3">
      <c r="A16" s="376" t="s">
        <v>346</v>
      </c>
      <c r="B16" s="377">
        <v>206.97900000000001</v>
      </c>
      <c r="C16" s="478">
        <v>1.48</v>
      </c>
      <c r="D16" s="377">
        <v>306.53100000000001</v>
      </c>
      <c r="E16" s="377">
        <v>103.54300000000001</v>
      </c>
      <c r="F16" s="377">
        <v>55.808</v>
      </c>
      <c r="G16" s="377">
        <v>465.88200000000001</v>
      </c>
      <c r="H16" s="377">
        <v>250.19399999999999</v>
      </c>
      <c r="I16" s="377">
        <v>78.680000000000007</v>
      </c>
      <c r="J16" s="377">
        <v>328.87400000000002</v>
      </c>
      <c r="K16" s="377">
        <v>56.478999999999999</v>
      </c>
      <c r="L16" s="377">
        <v>465.88200000000001</v>
      </c>
      <c r="M16" s="377">
        <v>80.528999999999996</v>
      </c>
      <c r="N16" s="378">
        <f t="shared" si="1"/>
        <v>0.20897462845754411</v>
      </c>
      <c r="O16" s="366"/>
      <c r="P16" s="364" t="str">
        <f t="shared" si="2"/>
        <v>1970/1971</v>
      </c>
      <c r="Q16" s="401">
        <v>0.55100000000000005</v>
      </c>
      <c r="R16" s="623">
        <v>2.76</v>
      </c>
      <c r="S16" s="401">
        <v>1.5189999999999999</v>
      </c>
      <c r="T16" s="401">
        <v>0</v>
      </c>
      <c r="U16" s="401">
        <v>2.835</v>
      </c>
      <c r="V16" s="401">
        <v>4.3540000000000001</v>
      </c>
      <c r="W16" s="401">
        <v>4.3540000000000001</v>
      </c>
      <c r="X16" s="401">
        <v>0</v>
      </c>
      <c r="Y16" s="401">
        <v>4.3540000000000001</v>
      </c>
      <c r="Z16" s="401">
        <v>0</v>
      </c>
      <c r="AA16" s="401">
        <v>4.3540000000000001</v>
      </c>
      <c r="AB16" s="401">
        <v>0</v>
      </c>
      <c r="AC16" s="365">
        <f t="shared" si="3"/>
        <v>0</v>
      </c>
      <c r="AD16" s="366"/>
      <c r="AE16" s="376" t="str">
        <f t="shared" si="4"/>
        <v>1970/1971</v>
      </c>
      <c r="AF16" s="478">
        <v>1.895</v>
      </c>
      <c r="AG16" s="478">
        <v>0.92</v>
      </c>
      <c r="AH16" s="478">
        <v>1.7350000000000001</v>
      </c>
      <c r="AI16" s="478">
        <v>0.56599999999999995</v>
      </c>
      <c r="AJ16" s="478">
        <v>1.71</v>
      </c>
      <c r="AK16" s="478">
        <v>4.0110000000000001</v>
      </c>
      <c r="AL16" s="478">
        <v>3.6890000000000001</v>
      </c>
      <c r="AM16" s="478">
        <v>0</v>
      </c>
      <c r="AN16" s="478">
        <v>3.6890000000000001</v>
      </c>
      <c r="AO16" s="478">
        <v>0</v>
      </c>
      <c r="AP16" s="478">
        <v>4.0110000000000001</v>
      </c>
      <c r="AQ16" s="478">
        <v>0.32200000000000001</v>
      </c>
      <c r="AR16" s="378">
        <f t="shared" si="5"/>
        <v>8.7286527514231493E-2</v>
      </c>
      <c r="AS16" s="366"/>
      <c r="AT16" s="385" t="str">
        <f t="shared" si="6"/>
        <v>1970/1971</v>
      </c>
      <c r="AU16" s="477">
        <v>0</v>
      </c>
      <c r="AV16" s="477">
        <v>0</v>
      </c>
      <c r="AW16" s="477">
        <v>0</v>
      </c>
      <c r="AX16" s="477">
        <v>0.17399999999999999</v>
      </c>
      <c r="AY16" s="477">
        <v>0.45500000000000002</v>
      </c>
      <c r="AZ16" s="477">
        <v>0.629</v>
      </c>
      <c r="BA16" s="477">
        <v>0.39600000000000002</v>
      </c>
      <c r="BB16" s="477">
        <v>0</v>
      </c>
      <c r="BC16" s="477">
        <v>0.39600000000000002</v>
      </c>
      <c r="BD16" s="477">
        <v>0</v>
      </c>
      <c r="BE16" s="477">
        <v>0.629</v>
      </c>
      <c r="BF16" s="477">
        <v>0.23300000000000001</v>
      </c>
      <c r="BG16" s="387">
        <f t="shared" si="7"/>
        <v>0.58838383838383834</v>
      </c>
      <c r="BH16" s="366"/>
      <c r="BI16" s="394" t="str">
        <f t="shared" si="8"/>
        <v>1970/1971</v>
      </c>
      <c r="BJ16" s="656">
        <v>0.22900000000000001</v>
      </c>
      <c r="BK16" s="656">
        <v>2.0699999999999998</v>
      </c>
      <c r="BL16" s="656">
        <v>0.47399999999999998</v>
      </c>
      <c r="BM16" s="656">
        <v>0.86</v>
      </c>
      <c r="BN16" s="656">
        <v>4.8339999999999996</v>
      </c>
      <c r="BO16" s="656">
        <v>6.1680000000000001</v>
      </c>
      <c r="BP16" s="656">
        <v>5.0049999999999999</v>
      </c>
      <c r="BQ16" s="656">
        <v>0.17799999999999999</v>
      </c>
      <c r="BR16" s="656">
        <v>5.1829999999999998</v>
      </c>
      <c r="BS16" s="656">
        <v>3.5000000000000003E-2</v>
      </c>
      <c r="BT16" s="656">
        <v>6.1680000000000001</v>
      </c>
      <c r="BU16" s="656">
        <v>0.95</v>
      </c>
      <c r="BV16" s="395">
        <f t="shared" si="9"/>
        <v>0.18206209275584515</v>
      </c>
      <c r="BW16" s="366"/>
      <c r="BX16" s="364" t="str">
        <f t="shared" si="10"/>
        <v>1970/1971</v>
      </c>
      <c r="BY16" s="948">
        <v>0</v>
      </c>
      <c r="BZ16" s="948">
        <v>0</v>
      </c>
      <c r="CA16" s="948">
        <v>0</v>
      </c>
      <c r="CB16" s="948">
        <v>0</v>
      </c>
      <c r="CC16" s="948">
        <v>0</v>
      </c>
      <c r="CD16" s="948">
        <v>0</v>
      </c>
      <c r="CE16" s="948">
        <v>0</v>
      </c>
      <c r="CF16" s="948">
        <v>0</v>
      </c>
      <c r="CG16" s="948">
        <v>0</v>
      </c>
      <c r="CH16" s="948">
        <v>0</v>
      </c>
      <c r="CI16" s="948">
        <v>0</v>
      </c>
      <c r="CJ16" s="948">
        <v>0</v>
      </c>
      <c r="CK16" s="365" t="e">
        <f t="shared" si="11"/>
        <v>#DIV/0!</v>
      </c>
      <c r="CL16" s="366"/>
      <c r="CM16" s="385" t="str">
        <f t="shared" si="12"/>
        <v>1970/1971</v>
      </c>
      <c r="CN16" s="477">
        <v>17.581</v>
      </c>
      <c r="CO16" s="477">
        <v>2.59</v>
      </c>
      <c r="CP16" s="477">
        <v>45.597999999999999</v>
      </c>
      <c r="CQ16" s="477">
        <v>7.4770000000000003</v>
      </c>
      <c r="CR16" s="477">
        <v>14.882</v>
      </c>
      <c r="CS16" s="477">
        <v>67.956999999999994</v>
      </c>
      <c r="CT16" s="477">
        <v>37.658999999999999</v>
      </c>
      <c r="CU16" s="477">
        <v>16.872</v>
      </c>
      <c r="CV16" s="477">
        <v>54.530999999999999</v>
      </c>
      <c r="CW16" s="477">
        <v>6.2489999999999997</v>
      </c>
      <c r="CX16" s="477">
        <v>67.956999999999994</v>
      </c>
      <c r="CY16" s="477">
        <v>7.1769999999999996</v>
      </c>
      <c r="CZ16" s="387">
        <f t="shared" si="13"/>
        <v>0.11808160579137873</v>
      </c>
      <c r="DA16" s="366"/>
      <c r="DB16" s="419" t="str">
        <f t="shared" si="14"/>
        <v>1970/1971</v>
      </c>
      <c r="DC16" s="425">
        <v>2.2959999999999998</v>
      </c>
      <c r="DD16" s="425">
        <v>0.63</v>
      </c>
      <c r="DE16" s="425">
        <v>1.4350000000000001</v>
      </c>
      <c r="DF16" s="425">
        <v>0</v>
      </c>
      <c r="DG16" s="425">
        <v>0.64600000000000002</v>
      </c>
      <c r="DH16" s="425">
        <v>2.081</v>
      </c>
      <c r="DI16" s="425">
        <v>2.081</v>
      </c>
      <c r="DJ16" s="425">
        <v>0</v>
      </c>
      <c r="DK16" s="425">
        <v>2.081</v>
      </c>
      <c r="DL16" s="425">
        <v>0</v>
      </c>
      <c r="DM16" s="425">
        <v>2.081</v>
      </c>
      <c r="DN16" s="425">
        <v>0</v>
      </c>
      <c r="DO16" s="420">
        <f t="shared" si="15"/>
        <v>0</v>
      </c>
      <c r="DP16" s="366"/>
      <c r="DQ16" s="432" t="str">
        <f t="shared" si="16"/>
        <v>1970/1971</v>
      </c>
      <c r="DR16" s="434">
        <v>8.6999999999999994E-2</v>
      </c>
      <c r="DS16" s="434">
        <v>2.25</v>
      </c>
      <c r="DT16" s="434">
        <v>0.19600000000000001</v>
      </c>
      <c r="DU16" s="434">
        <v>0.33800000000000002</v>
      </c>
      <c r="DV16" s="434">
        <v>1.3839999999999999</v>
      </c>
      <c r="DW16" s="434">
        <v>1.9179999999999999</v>
      </c>
      <c r="DX16" s="434">
        <v>1.6160000000000001</v>
      </c>
      <c r="DY16" s="434">
        <v>0.04</v>
      </c>
      <c r="DZ16" s="434">
        <v>1.6559999999999999</v>
      </c>
      <c r="EA16" s="434">
        <v>0</v>
      </c>
      <c r="EB16" s="434">
        <v>1.9179999999999999</v>
      </c>
      <c r="EC16" s="434">
        <v>0.26200000000000001</v>
      </c>
      <c r="ED16" s="435">
        <f t="shared" si="17"/>
        <v>0.15821256038647344</v>
      </c>
      <c r="EE16" s="366"/>
      <c r="EF16" s="445" t="str">
        <f t="shared" si="18"/>
        <v>1970/1971</v>
      </c>
      <c r="EG16" s="447">
        <v>1.879</v>
      </c>
      <c r="EH16" s="447">
        <v>0.96</v>
      </c>
      <c r="EI16" s="447">
        <v>1.8009999999999999</v>
      </c>
      <c r="EJ16" s="447">
        <v>0.13800000000000001</v>
      </c>
      <c r="EK16" s="447">
        <v>0.64500000000000002</v>
      </c>
      <c r="EL16" s="447">
        <v>2.5840000000000001</v>
      </c>
      <c r="EM16" s="447">
        <v>2.5190000000000001</v>
      </c>
      <c r="EN16" s="447">
        <v>0</v>
      </c>
      <c r="EO16" s="447">
        <v>2.5190000000000001</v>
      </c>
      <c r="EP16" s="447">
        <v>0</v>
      </c>
      <c r="EQ16" s="447">
        <v>2.5840000000000001</v>
      </c>
      <c r="ER16" s="447">
        <v>6.5000000000000002E-2</v>
      </c>
      <c r="ES16" s="448">
        <f t="shared" si="19"/>
        <v>2.5803890432711394E-2</v>
      </c>
      <c r="ET16" s="366"/>
      <c r="EU16" s="458" t="str">
        <f t="shared" si="20"/>
        <v>1970/1971</v>
      </c>
      <c r="EV16" s="661">
        <v>8.1999999999999993</v>
      </c>
      <c r="EW16" s="661">
        <v>0.98</v>
      </c>
      <c r="EX16" s="661">
        <v>8</v>
      </c>
      <c r="EY16" s="661">
        <v>1.4</v>
      </c>
      <c r="EZ16" s="661">
        <v>0.89800000000000002</v>
      </c>
      <c r="FA16" s="661">
        <v>10.298</v>
      </c>
      <c r="FB16" s="661">
        <v>8.9480000000000004</v>
      </c>
      <c r="FC16" s="661">
        <v>0.25</v>
      </c>
      <c r="FD16" s="661">
        <v>9.1980000000000004</v>
      </c>
      <c r="FE16" s="661">
        <v>0</v>
      </c>
      <c r="FF16" s="661">
        <v>10.298</v>
      </c>
      <c r="FG16" s="661">
        <v>1.1000000000000001</v>
      </c>
      <c r="FH16" s="460">
        <f t="shared" si="21"/>
        <v>0.11959121548162645</v>
      </c>
      <c r="FI16" s="366"/>
      <c r="FJ16" s="470" t="str">
        <f t="shared" si="22"/>
        <v>1970/1971</v>
      </c>
      <c r="FK16" s="472">
        <v>0.76300000000000001</v>
      </c>
      <c r="FL16" s="472">
        <v>2.82</v>
      </c>
      <c r="FM16" s="472">
        <v>2.1480000000000001</v>
      </c>
      <c r="FN16" s="472">
        <v>6.6000000000000003E-2</v>
      </c>
      <c r="FO16" s="472">
        <v>5.0000000000000001E-3</v>
      </c>
      <c r="FP16" s="472">
        <v>2.2189999999999999</v>
      </c>
      <c r="FQ16" s="472">
        <v>2.0499999999999998</v>
      </c>
      <c r="FR16" s="472">
        <v>0.05</v>
      </c>
      <c r="FS16" s="472">
        <v>2.1</v>
      </c>
      <c r="FT16" s="472">
        <v>0.04</v>
      </c>
      <c r="FU16" s="472">
        <v>2.2189999999999999</v>
      </c>
      <c r="FV16" s="472">
        <v>7.9000000000000001E-2</v>
      </c>
      <c r="FW16" s="473">
        <f t="shared" si="23"/>
        <v>3.6915887850467288E-2</v>
      </c>
      <c r="FX16" s="366"/>
      <c r="FY16" s="419" t="str">
        <f t="shared" si="24"/>
        <v>1970/1971</v>
      </c>
      <c r="FZ16" s="425">
        <v>3.0000000000000001E-3</v>
      </c>
      <c r="GA16" s="425">
        <v>2</v>
      </c>
      <c r="GB16" s="425">
        <v>6.0000000000000001E-3</v>
      </c>
      <c r="GC16" s="425">
        <v>3.5999999999999997E-2</v>
      </c>
      <c r="GD16" s="425">
        <v>0.38500000000000001</v>
      </c>
      <c r="GE16" s="425">
        <v>0.42699999999999999</v>
      </c>
      <c r="GF16" s="425">
        <v>0.39900000000000002</v>
      </c>
      <c r="GG16" s="425">
        <v>1E-3</v>
      </c>
      <c r="GH16" s="425">
        <v>0.4</v>
      </c>
      <c r="GI16" s="425">
        <v>0</v>
      </c>
      <c r="GJ16" s="425">
        <v>0.42699999999999999</v>
      </c>
      <c r="GK16" s="425">
        <v>2.7E-2</v>
      </c>
      <c r="GL16" s="420">
        <f t="shared" si="25"/>
        <v>6.7499999999999991E-2</v>
      </c>
      <c r="GM16" s="366"/>
      <c r="GN16" s="364" t="str">
        <f t="shared" si="26"/>
        <v>1970/1971</v>
      </c>
      <c r="GO16" s="401">
        <v>1.7589999999999999</v>
      </c>
      <c r="GP16" s="623">
        <v>0.7</v>
      </c>
      <c r="GQ16" s="401">
        <v>1.236</v>
      </c>
      <c r="GR16" s="401">
        <v>0</v>
      </c>
      <c r="GS16" s="401">
        <v>0.156</v>
      </c>
      <c r="GT16" s="401">
        <v>1.3919999999999999</v>
      </c>
      <c r="GU16" s="401">
        <v>1.381</v>
      </c>
      <c r="GV16" s="401">
        <v>0</v>
      </c>
      <c r="GW16" s="401">
        <v>1.381</v>
      </c>
      <c r="GX16" s="401">
        <v>1.0999999999999999E-2</v>
      </c>
      <c r="GY16" s="401">
        <v>1.3919999999999999</v>
      </c>
      <c r="GZ16" s="401">
        <v>0</v>
      </c>
      <c r="HA16" s="365">
        <f t="shared" si="27"/>
        <v>0</v>
      </c>
      <c r="HB16" s="366"/>
      <c r="HC16" s="394" t="str">
        <f t="shared" si="28"/>
        <v>1970/1971</v>
      </c>
      <c r="HD16" s="656">
        <v>4.2</v>
      </c>
      <c r="HE16" s="656">
        <v>0.91</v>
      </c>
      <c r="HF16" s="656">
        <v>3.8</v>
      </c>
      <c r="HG16" s="656">
        <v>0.33400000000000002</v>
      </c>
      <c r="HH16" s="656">
        <v>0.45800000000000002</v>
      </c>
      <c r="HI16" s="656">
        <v>4.5919999999999996</v>
      </c>
      <c r="HJ16" s="656">
        <v>3.8879999999999999</v>
      </c>
      <c r="HK16" s="656">
        <v>0</v>
      </c>
      <c r="HL16" s="656">
        <v>3.8879999999999999</v>
      </c>
      <c r="HM16" s="656">
        <v>0</v>
      </c>
      <c r="HN16" s="656">
        <v>4.5919999999999996</v>
      </c>
      <c r="HO16" s="656">
        <v>0.70399999999999996</v>
      </c>
      <c r="HP16" s="395">
        <f t="shared" si="29"/>
        <v>0.18106995884773661</v>
      </c>
      <c r="HQ16" s="366"/>
      <c r="HR16" s="385" t="str">
        <f t="shared" si="30"/>
        <v>1970/1971</v>
      </c>
      <c r="HS16" s="477">
        <v>0</v>
      </c>
      <c r="HT16" s="477">
        <v>0</v>
      </c>
      <c r="HU16" s="477">
        <v>0</v>
      </c>
      <c r="HV16" s="477">
        <v>0.06</v>
      </c>
      <c r="HW16" s="477">
        <v>0.56799999999999995</v>
      </c>
      <c r="HX16" s="477">
        <v>0.628</v>
      </c>
      <c r="HY16" s="477">
        <v>0.57299999999999995</v>
      </c>
      <c r="HZ16" s="477">
        <v>0</v>
      </c>
      <c r="IA16" s="477">
        <v>0.57299999999999995</v>
      </c>
      <c r="IB16" s="477">
        <v>0</v>
      </c>
      <c r="IC16" s="477">
        <v>0.628</v>
      </c>
      <c r="ID16" s="477">
        <v>5.5E-2</v>
      </c>
      <c r="IE16" s="387">
        <f t="shared" si="31"/>
        <v>9.5986038394415371E-2</v>
      </c>
      <c r="IF16" s="366"/>
      <c r="IG16" s="676" t="str">
        <f t="shared" si="32"/>
        <v>1970/1971</v>
      </c>
      <c r="IH16" s="677">
        <v>6.2290000000000001</v>
      </c>
      <c r="II16" s="677">
        <v>1.17</v>
      </c>
      <c r="IJ16" s="677">
        <v>7.2939999999999996</v>
      </c>
      <c r="IK16" s="677">
        <v>0.63700000000000001</v>
      </c>
      <c r="IL16" s="677">
        <v>1.075</v>
      </c>
      <c r="IM16" s="677">
        <v>9.0060000000000002</v>
      </c>
      <c r="IN16" s="677">
        <v>8.3559999999999999</v>
      </c>
      <c r="IO16" s="677">
        <v>0</v>
      </c>
      <c r="IP16" s="677">
        <v>8.3559999999999999</v>
      </c>
      <c r="IQ16" s="677">
        <v>0</v>
      </c>
      <c r="IR16" s="677">
        <v>9.0060000000000002</v>
      </c>
      <c r="IS16" s="677">
        <v>0.65</v>
      </c>
      <c r="IT16" s="678">
        <f t="shared" si="33"/>
        <v>7.7788415509813316E-2</v>
      </c>
      <c r="IU16" s="366"/>
      <c r="IV16" s="690" t="str">
        <f t="shared" si="34"/>
        <v>1970/1971</v>
      </c>
      <c r="IW16" s="691">
        <v>25.457999999999998</v>
      </c>
      <c r="IX16" s="691">
        <v>1.1499999999999999</v>
      </c>
      <c r="IY16" s="691">
        <v>29.184999999999999</v>
      </c>
      <c r="IZ16" s="691">
        <v>6.7</v>
      </c>
      <c r="JA16" s="691">
        <v>3.661</v>
      </c>
      <c r="JB16" s="691">
        <v>39.545999999999999</v>
      </c>
      <c r="JC16" s="691">
        <v>31.643000000000001</v>
      </c>
      <c r="JD16" s="691">
        <v>0.7</v>
      </c>
      <c r="JE16" s="691">
        <v>32.343000000000004</v>
      </c>
      <c r="JF16" s="691">
        <v>3.0000000000000001E-3</v>
      </c>
      <c r="JG16" s="691">
        <v>39.545999999999999</v>
      </c>
      <c r="JH16" s="691">
        <v>7.2</v>
      </c>
      <c r="JI16" s="692">
        <f t="shared" si="35"/>
        <v>0.22259321090706732</v>
      </c>
      <c r="JJ16" s="366"/>
      <c r="JK16" s="376" t="str">
        <f t="shared" si="36"/>
        <v>1970/1971</v>
      </c>
      <c r="JL16" s="377">
        <f t="shared" si="37"/>
        <v>135.84900000000007</v>
      </c>
      <c r="JM16" s="478">
        <f t="shared" si="38"/>
        <v>1.4877106198794241</v>
      </c>
      <c r="JN16" s="377">
        <f t="shared" si="39"/>
        <v>202.10399999999998</v>
      </c>
      <c r="JO16" s="377">
        <f t="shared" si="40"/>
        <v>84.756999999999977</v>
      </c>
      <c r="JP16" s="377">
        <f t="shared" si="41"/>
        <v>21.211000000000006</v>
      </c>
      <c r="JQ16" s="377">
        <f t="shared" si="42"/>
        <v>308.07199999999995</v>
      </c>
      <c r="JR16" s="377">
        <f t="shared" si="43"/>
        <v>135.63699999999997</v>
      </c>
      <c r="JS16" s="377">
        <f t="shared" si="44"/>
        <v>60.589000000000013</v>
      </c>
      <c r="JT16" s="377">
        <f t="shared" si="45"/>
        <v>196.22599999999994</v>
      </c>
      <c r="JU16" s="377">
        <f t="shared" si="46"/>
        <v>50.140999999999998</v>
      </c>
      <c r="JV16" s="377">
        <f t="shared" si="47"/>
        <v>308.07199999999995</v>
      </c>
      <c r="JW16" s="377">
        <f t="shared" si="48"/>
        <v>61.704999999999984</v>
      </c>
      <c r="JX16" s="378">
        <f t="shared" si="49"/>
        <v>0.25045968007078873</v>
      </c>
      <c r="JY16" s="366"/>
    </row>
    <row r="17" spans="1:285" s="18" customFormat="1" ht="14.4" x14ac:dyDescent="0.3">
      <c r="A17" s="376" t="s">
        <v>347</v>
      </c>
      <c r="B17" s="377">
        <v>212.73599999999999</v>
      </c>
      <c r="C17" s="478">
        <v>1.62</v>
      </c>
      <c r="D17" s="377">
        <v>344.11900000000003</v>
      </c>
      <c r="E17" s="377">
        <v>80.528999999999996</v>
      </c>
      <c r="F17" s="377">
        <v>56.33</v>
      </c>
      <c r="G17" s="377">
        <v>480.97800000000001</v>
      </c>
      <c r="H17" s="377">
        <v>254.46899999999999</v>
      </c>
      <c r="I17" s="377">
        <v>81.204999999999998</v>
      </c>
      <c r="J17" s="377">
        <v>335.67399999999998</v>
      </c>
      <c r="K17" s="377">
        <v>56.06</v>
      </c>
      <c r="L17" s="377">
        <v>480.97800000000001</v>
      </c>
      <c r="M17" s="377">
        <v>89.244</v>
      </c>
      <c r="N17" s="378">
        <f t="shared" si="1"/>
        <v>0.22781785599411847</v>
      </c>
      <c r="O17" s="366"/>
      <c r="P17" s="364" t="str">
        <f t="shared" si="2"/>
        <v>1971/1972</v>
      </c>
      <c r="Q17" s="401">
        <v>0.56599999999999995</v>
      </c>
      <c r="R17" s="623">
        <v>3.06</v>
      </c>
      <c r="S17" s="401">
        <v>1.7290000000000001</v>
      </c>
      <c r="T17" s="401">
        <v>0</v>
      </c>
      <c r="U17" s="401">
        <v>2.59</v>
      </c>
      <c r="V17" s="401">
        <v>4.319</v>
      </c>
      <c r="W17" s="401">
        <v>4.319</v>
      </c>
      <c r="X17" s="401">
        <v>0</v>
      </c>
      <c r="Y17" s="401">
        <v>4.319</v>
      </c>
      <c r="Z17" s="401">
        <v>0</v>
      </c>
      <c r="AA17" s="401">
        <v>4.319</v>
      </c>
      <c r="AB17" s="401">
        <v>0</v>
      </c>
      <c r="AC17" s="365">
        <f t="shared" si="3"/>
        <v>0</v>
      </c>
      <c r="AD17" s="366"/>
      <c r="AE17" s="376" t="str">
        <f t="shared" si="4"/>
        <v>1971/1972</v>
      </c>
      <c r="AF17" s="478">
        <v>2.2610000000000001</v>
      </c>
      <c r="AG17" s="478">
        <v>0.9</v>
      </c>
      <c r="AH17" s="478">
        <v>2.0339999999999998</v>
      </c>
      <c r="AI17" s="478">
        <v>0.32200000000000001</v>
      </c>
      <c r="AJ17" s="478">
        <v>1.7969999999999999</v>
      </c>
      <c r="AK17" s="478">
        <v>4.1529999999999996</v>
      </c>
      <c r="AL17" s="478">
        <v>3.9729999999999999</v>
      </c>
      <c r="AM17" s="478">
        <v>0</v>
      </c>
      <c r="AN17" s="478">
        <v>3.9729999999999999</v>
      </c>
      <c r="AO17" s="478">
        <v>0</v>
      </c>
      <c r="AP17" s="478">
        <v>4.1529999999999996</v>
      </c>
      <c r="AQ17" s="478">
        <v>0.18</v>
      </c>
      <c r="AR17" s="378">
        <f t="shared" si="5"/>
        <v>4.5305814246161591E-2</v>
      </c>
      <c r="AS17" s="366"/>
      <c r="AT17" s="385" t="str">
        <f t="shared" si="6"/>
        <v>1971/1972</v>
      </c>
      <c r="AU17" s="477">
        <v>0</v>
      </c>
      <c r="AV17" s="477">
        <v>0</v>
      </c>
      <c r="AW17" s="477">
        <v>0</v>
      </c>
      <c r="AX17" s="477">
        <v>0.23300000000000001</v>
      </c>
      <c r="AY17" s="477">
        <v>0.48699999999999999</v>
      </c>
      <c r="AZ17" s="477">
        <v>0.72</v>
      </c>
      <c r="BA17" s="477">
        <v>0.68300000000000005</v>
      </c>
      <c r="BB17" s="477">
        <v>0</v>
      </c>
      <c r="BC17" s="477">
        <v>0.68300000000000005</v>
      </c>
      <c r="BD17" s="477">
        <v>0</v>
      </c>
      <c r="BE17" s="477">
        <v>0.72</v>
      </c>
      <c r="BF17" s="477">
        <v>3.6999999999999998E-2</v>
      </c>
      <c r="BG17" s="387">
        <f t="shared" si="7"/>
        <v>5.4172767203513904E-2</v>
      </c>
      <c r="BH17" s="366"/>
      <c r="BI17" s="394" t="str">
        <f t="shared" si="8"/>
        <v>1971/1972</v>
      </c>
      <c r="BJ17" s="656">
        <v>0.16600000000000001</v>
      </c>
      <c r="BK17" s="656">
        <v>2.65</v>
      </c>
      <c r="BL17" s="656">
        <v>0.44</v>
      </c>
      <c r="BM17" s="656">
        <v>0.95</v>
      </c>
      <c r="BN17" s="656">
        <v>4.9640000000000004</v>
      </c>
      <c r="BO17" s="656">
        <v>6.3540000000000001</v>
      </c>
      <c r="BP17" s="656">
        <v>5.1130000000000004</v>
      </c>
      <c r="BQ17" s="656">
        <v>0.19800000000000001</v>
      </c>
      <c r="BR17" s="656">
        <v>5.3109999999999999</v>
      </c>
      <c r="BS17" s="656">
        <v>4.2999999999999997E-2</v>
      </c>
      <c r="BT17" s="656">
        <v>6.3540000000000001</v>
      </c>
      <c r="BU17" s="656">
        <v>1</v>
      </c>
      <c r="BV17" s="395">
        <f t="shared" si="9"/>
        <v>0.18677624206200971</v>
      </c>
      <c r="BW17" s="366"/>
      <c r="BX17" s="364" t="str">
        <f t="shared" si="10"/>
        <v>1971/1972</v>
      </c>
      <c r="BY17" s="948">
        <v>0</v>
      </c>
      <c r="BZ17" s="948">
        <v>0</v>
      </c>
      <c r="CA17" s="948">
        <v>0</v>
      </c>
      <c r="CB17" s="948">
        <v>0</v>
      </c>
      <c r="CC17" s="948">
        <v>0</v>
      </c>
      <c r="CD17" s="948">
        <v>0</v>
      </c>
      <c r="CE17" s="948">
        <v>0</v>
      </c>
      <c r="CF17" s="948">
        <v>0</v>
      </c>
      <c r="CG17" s="948">
        <v>0</v>
      </c>
      <c r="CH17" s="948">
        <v>0</v>
      </c>
      <c r="CI17" s="948">
        <v>0</v>
      </c>
      <c r="CJ17" s="948">
        <v>0</v>
      </c>
      <c r="CK17" s="365" t="e">
        <f t="shared" si="11"/>
        <v>#DIV/0!</v>
      </c>
      <c r="CL17" s="366"/>
      <c r="CM17" s="385" t="str">
        <f t="shared" si="12"/>
        <v>1971/1972</v>
      </c>
      <c r="CN17" s="477">
        <v>17.667000000000002</v>
      </c>
      <c r="CO17" s="477">
        <v>3.01</v>
      </c>
      <c r="CP17" s="477">
        <v>53.231000000000002</v>
      </c>
      <c r="CQ17" s="477">
        <v>7.1769999999999996</v>
      </c>
      <c r="CR17" s="477">
        <v>13.353</v>
      </c>
      <c r="CS17" s="477">
        <v>73.760999999999996</v>
      </c>
      <c r="CT17" s="477">
        <v>38.579000000000001</v>
      </c>
      <c r="CU17" s="477">
        <v>16.337</v>
      </c>
      <c r="CV17" s="477">
        <v>54.915999999999997</v>
      </c>
      <c r="CW17" s="477">
        <v>9.3620000000000001</v>
      </c>
      <c r="CX17" s="477">
        <v>73.760999999999996</v>
      </c>
      <c r="CY17" s="477">
        <v>9.4830000000000005</v>
      </c>
      <c r="CZ17" s="387">
        <f t="shared" si="13"/>
        <v>0.14753103705778028</v>
      </c>
      <c r="DA17" s="366"/>
      <c r="DB17" s="419" t="str">
        <f t="shared" si="14"/>
        <v>1971/1972</v>
      </c>
      <c r="DC17" s="425">
        <v>2.25</v>
      </c>
      <c r="DD17" s="425">
        <v>0.59</v>
      </c>
      <c r="DE17" s="425">
        <v>1.3169999999999999</v>
      </c>
      <c r="DF17" s="425">
        <v>0</v>
      </c>
      <c r="DG17" s="425">
        <v>0.88500000000000001</v>
      </c>
      <c r="DH17" s="425">
        <v>2.202</v>
      </c>
      <c r="DI17" s="425">
        <v>2.202</v>
      </c>
      <c r="DJ17" s="425">
        <v>0</v>
      </c>
      <c r="DK17" s="425">
        <v>2.202</v>
      </c>
      <c r="DL17" s="425">
        <v>0</v>
      </c>
      <c r="DM17" s="425">
        <v>2.202</v>
      </c>
      <c r="DN17" s="425">
        <v>0</v>
      </c>
      <c r="DO17" s="420">
        <f t="shared" si="15"/>
        <v>0</v>
      </c>
      <c r="DP17" s="366"/>
      <c r="DQ17" s="432" t="str">
        <f t="shared" si="16"/>
        <v>1971/1972</v>
      </c>
      <c r="DR17" s="434">
        <v>6.3E-2</v>
      </c>
      <c r="DS17" s="434">
        <v>2.37</v>
      </c>
      <c r="DT17" s="434">
        <v>0.14899999999999999</v>
      </c>
      <c r="DU17" s="434">
        <v>0.26200000000000001</v>
      </c>
      <c r="DV17" s="434">
        <v>1.778</v>
      </c>
      <c r="DW17" s="434">
        <v>2.1890000000000001</v>
      </c>
      <c r="DX17" s="434">
        <v>1.9930000000000001</v>
      </c>
      <c r="DY17" s="434">
        <v>0.04</v>
      </c>
      <c r="DZ17" s="434">
        <v>2.0329999999999999</v>
      </c>
      <c r="EA17" s="434">
        <v>0</v>
      </c>
      <c r="EB17" s="434">
        <v>2.1890000000000001</v>
      </c>
      <c r="EC17" s="434">
        <v>0.156</v>
      </c>
      <c r="ED17" s="435">
        <f t="shared" si="17"/>
        <v>7.6733890801770788E-2</v>
      </c>
      <c r="EE17" s="366"/>
      <c r="EF17" s="445" t="str">
        <f t="shared" si="18"/>
        <v>1971/1972</v>
      </c>
      <c r="EG17" s="447">
        <v>1.885</v>
      </c>
      <c r="EH17" s="447">
        <v>1.1599999999999999</v>
      </c>
      <c r="EI17" s="447">
        <v>2.1890000000000001</v>
      </c>
      <c r="EJ17" s="447">
        <v>6.5000000000000002E-2</v>
      </c>
      <c r="EK17" s="447">
        <v>0.65300000000000002</v>
      </c>
      <c r="EL17" s="447">
        <v>2.907</v>
      </c>
      <c r="EM17" s="447">
        <v>2.806</v>
      </c>
      <c r="EN17" s="447">
        <v>0</v>
      </c>
      <c r="EO17" s="447">
        <v>2.806</v>
      </c>
      <c r="EP17" s="447">
        <v>0</v>
      </c>
      <c r="EQ17" s="447">
        <v>2.907</v>
      </c>
      <c r="ER17" s="447">
        <v>0.10100000000000001</v>
      </c>
      <c r="ES17" s="448">
        <f t="shared" si="19"/>
        <v>3.5994297933000713E-2</v>
      </c>
      <c r="ET17" s="366"/>
      <c r="EU17" s="458" t="str">
        <f t="shared" si="20"/>
        <v>1971/1972</v>
      </c>
      <c r="EV17" s="661">
        <v>8.1999999999999993</v>
      </c>
      <c r="EW17" s="661">
        <v>1.31</v>
      </c>
      <c r="EX17" s="661">
        <v>10.7</v>
      </c>
      <c r="EY17" s="661">
        <v>1.1000000000000001</v>
      </c>
      <c r="EZ17" s="661">
        <v>0.55900000000000005</v>
      </c>
      <c r="FA17" s="661">
        <v>12.359</v>
      </c>
      <c r="FB17" s="661">
        <v>9.327</v>
      </c>
      <c r="FC17" s="661">
        <v>0.315</v>
      </c>
      <c r="FD17" s="661">
        <v>9.6419999999999995</v>
      </c>
      <c r="FE17" s="661">
        <v>1.7000000000000001E-2</v>
      </c>
      <c r="FF17" s="661">
        <v>12.359</v>
      </c>
      <c r="FG17" s="661">
        <v>2.7</v>
      </c>
      <c r="FH17" s="460">
        <f t="shared" si="21"/>
        <v>0.27953204265451914</v>
      </c>
      <c r="FI17" s="366"/>
      <c r="FJ17" s="470" t="str">
        <f t="shared" si="22"/>
        <v>1971/1972</v>
      </c>
      <c r="FK17" s="472">
        <v>0.69699999999999995</v>
      </c>
      <c r="FL17" s="472">
        <v>2.9</v>
      </c>
      <c r="FM17" s="472">
        <v>2.0190000000000001</v>
      </c>
      <c r="FN17" s="472">
        <v>7.9000000000000001E-2</v>
      </c>
      <c r="FO17" s="472">
        <v>0.40899999999999997</v>
      </c>
      <c r="FP17" s="472">
        <v>2.5070000000000001</v>
      </c>
      <c r="FQ17" s="472">
        <v>2.2170000000000001</v>
      </c>
      <c r="FR17" s="472">
        <v>0.125</v>
      </c>
      <c r="FS17" s="472">
        <v>2.3420000000000001</v>
      </c>
      <c r="FT17" s="472">
        <v>6.5000000000000002E-2</v>
      </c>
      <c r="FU17" s="472">
        <v>2.5070000000000001</v>
      </c>
      <c r="FV17" s="472">
        <v>0.1</v>
      </c>
      <c r="FW17" s="473">
        <f t="shared" si="23"/>
        <v>4.1545492314083922E-2</v>
      </c>
      <c r="FX17" s="366"/>
      <c r="FY17" s="419" t="str">
        <f t="shared" si="24"/>
        <v>1971/1972</v>
      </c>
      <c r="FZ17" s="425">
        <v>3.0000000000000001E-3</v>
      </c>
      <c r="GA17" s="425">
        <v>2.33</v>
      </c>
      <c r="GB17" s="425">
        <v>7.0000000000000001E-3</v>
      </c>
      <c r="GC17" s="425">
        <v>2.7E-2</v>
      </c>
      <c r="GD17" s="425">
        <v>0.35</v>
      </c>
      <c r="GE17" s="425">
        <v>0.38400000000000001</v>
      </c>
      <c r="GF17" s="425">
        <v>0.35299999999999998</v>
      </c>
      <c r="GG17" s="425">
        <v>1E-3</v>
      </c>
      <c r="GH17" s="425">
        <v>0.35399999999999998</v>
      </c>
      <c r="GI17" s="425">
        <v>0</v>
      </c>
      <c r="GJ17" s="425">
        <v>0.38400000000000001</v>
      </c>
      <c r="GK17" s="425">
        <v>0.03</v>
      </c>
      <c r="GL17" s="420">
        <f t="shared" si="25"/>
        <v>8.4745762711864403E-2</v>
      </c>
      <c r="GM17" s="366"/>
      <c r="GN17" s="364" t="str">
        <f t="shared" si="26"/>
        <v>1971/1972</v>
      </c>
      <c r="GO17" s="401">
        <v>0.94799999999999995</v>
      </c>
      <c r="GP17" s="623">
        <v>0.87</v>
      </c>
      <c r="GQ17" s="401">
        <v>0.82199999999999995</v>
      </c>
      <c r="GR17" s="401">
        <v>0</v>
      </c>
      <c r="GS17" s="401">
        <v>0.25800000000000001</v>
      </c>
      <c r="GT17" s="401">
        <v>1.08</v>
      </c>
      <c r="GU17" s="401">
        <v>1.08</v>
      </c>
      <c r="GV17" s="401">
        <v>0</v>
      </c>
      <c r="GW17" s="401">
        <v>1.08</v>
      </c>
      <c r="GX17" s="401">
        <v>0</v>
      </c>
      <c r="GY17" s="401">
        <v>1.08</v>
      </c>
      <c r="GZ17" s="401">
        <v>0</v>
      </c>
      <c r="HA17" s="365">
        <f t="shared" si="27"/>
        <v>0</v>
      </c>
      <c r="HB17" s="366"/>
      <c r="HC17" s="394" t="str">
        <f t="shared" si="28"/>
        <v>1971/1972</v>
      </c>
      <c r="HD17" s="656">
        <v>4</v>
      </c>
      <c r="HE17" s="656">
        <v>0.83</v>
      </c>
      <c r="HF17" s="656">
        <v>3.3</v>
      </c>
      <c r="HG17" s="656">
        <v>0.70399999999999996</v>
      </c>
      <c r="HH17" s="656">
        <v>1</v>
      </c>
      <c r="HI17" s="656">
        <v>5.0039999999999996</v>
      </c>
      <c r="HJ17" s="656">
        <v>4.3890000000000002</v>
      </c>
      <c r="HK17" s="656">
        <v>0</v>
      </c>
      <c r="HL17" s="656">
        <v>4.3890000000000002</v>
      </c>
      <c r="HM17" s="656">
        <v>0</v>
      </c>
      <c r="HN17" s="656">
        <v>5.0039999999999996</v>
      </c>
      <c r="HO17" s="656">
        <v>0.61499999999999999</v>
      </c>
      <c r="HP17" s="395">
        <f t="shared" si="29"/>
        <v>0.14012303485987695</v>
      </c>
      <c r="HQ17" s="366"/>
      <c r="HR17" s="385" t="str">
        <f t="shared" si="30"/>
        <v>1971/1972</v>
      </c>
      <c r="HS17" s="477">
        <v>0</v>
      </c>
      <c r="HT17" s="477">
        <v>0</v>
      </c>
      <c r="HU17" s="477">
        <v>0</v>
      </c>
      <c r="HV17" s="477">
        <v>5.5E-2</v>
      </c>
      <c r="HW17" s="477">
        <v>0.68899999999999995</v>
      </c>
      <c r="HX17" s="477">
        <v>0.74399999999999999</v>
      </c>
      <c r="HY17" s="477">
        <v>0.64900000000000002</v>
      </c>
      <c r="HZ17" s="477">
        <v>0</v>
      </c>
      <c r="IA17" s="477">
        <v>0.64900000000000002</v>
      </c>
      <c r="IB17" s="477">
        <v>0</v>
      </c>
      <c r="IC17" s="477">
        <v>0.74399999999999999</v>
      </c>
      <c r="ID17" s="477">
        <v>9.5000000000000001E-2</v>
      </c>
      <c r="IE17" s="387">
        <f t="shared" si="31"/>
        <v>0.14637904468412943</v>
      </c>
      <c r="IF17" s="366"/>
      <c r="IG17" s="676" t="str">
        <f t="shared" si="32"/>
        <v>1971/1972</v>
      </c>
      <c r="IH17" s="677">
        <v>5.9779999999999998</v>
      </c>
      <c r="II17" s="677">
        <v>1.08</v>
      </c>
      <c r="IJ17" s="677">
        <v>6.476</v>
      </c>
      <c r="IK17" s="677">
        <v>0.65</v>
      </c>
      <c r="IL17" s="677">
        <v>1.0269999999999999</v>
      </c>
      <c r="IM17" s="677">
        <v>8.1530000000000005</v>
      </c>
      <c r="IN17" s="677">
        <v>7.4580000000000002</v>
      </c>
      <c r="IO17" s="677">
        <v>0</v>
      </c>
      <c r="IP17" s="677">
        <v>7.4580000000000002</v>
      </c>
      <c r="IQ17" s="677">
        <v>0</v>
      </c>
      <c r="IR17" s="677">
        <v>8.1530000000000005</v>
      </c>
      <c r="IS17" s="677">
        <v>0.69499999999999995</v>
      </c>
      <c r="IT17" s="678">
        <f t="shared" si="33"/>
        <v>9.3188522392062212E-2</v>
      </c>
      <c r="IU17" s="366"/>
      <c r="IV17" s="690" t="str">
        <f t="shared" si="34"/>
        <v>1971/1972</v>
      </c>
      <c r="IW17" s="691">
        <v>25.638999999999999</v>
      </c>
      <c r="IX17" s="691">
        <v>1.27</v>
      </c>
      <c r="IY17" s="691">
        <v>32.575000000000003</v>
      </c>
      <c r="IZ17" s="691">
        <v>7.2</v>
      </c>
      <c r="JA17" s="691">
        <v>2.968</v>
      </c>
      <c r="JB17" s="691">
        <v>42.743000000000002</v>
      </c>
      <c r="JC17" s="691">
        <v>32.838000000000001</v>
      </c>
      <c r="JD17" s="691">
        <v>0.7</v>
      </c>
      <c r="JE17" s="691">
        <v>33.537999999999997</v>
      </c>
      <c r="JF17" s="691">
        <v>5.0000000000000001E-3</v>
      </c>
      <c r="JG17" s="691">
        <v>42.743000000000002</v>
      </c>
      <c r="JH17" s="691">
        <v>9.1999999999999993</v>
      </c>
      <c r="JI17" s="692">
        <f t="shared" si="35"/>
        <v>0.27427481143606713</v>
      </c>
      <c r="JJ17" s="366"/>
      <c r="JK17" s="376" t="str">
        <f t="shared" si="36"/>
        <v>1971/1972</v>
      </c>
      <c r="JL17" s="377">
        <f t="shared" si="37"/>
        <v>142.41300000000001</v>
      </c>
      <c r="JM17" s="478">
        <f t="shared" si="38"/>
        <v>1.5948754678294819</v>
      </c>
      <c r="JN17" s="377">
        <f t="shared" si="39"/>
        <v>227.13100000000003</v>
      </c>
      <c r="JO17" s="377">
        <f t="shared" si="40"/>
        <v>61.704999999999984</v>
      </c>
      <c r="JP17" s="377">
        <f t="shared" si="41"/>
        <v>22.562999999999999</v>
      </c>
      <c r="JQ17" s="377">
        <f t="shared" si="42"/>
        <v>311.39899999999989</v>
      </c>
      <c r="JR17" s="377">
        <f t="shared" si="43"/>
        <v>136.48999999999995</v>
      </c>
      <c r="JS17" s="377">
        <f t="shared" si="44"/>
        <v>63.48899999999999</v>
      </c>
      <c r="JT17" s="377">
        <f t="shared" si="45"/>
        <v>199.97899999999993</v>
      </c>
      <c r="JU17" s="377">
        <f t="shared" si="46"/>
        <v>46.567999999999998</v>
      </c>
      <c r="JV17" s="377">
        <f t="shared" si="47"/>
        <v>311.39899999999989</v>
      </c>
      <c r="JW17" s="377">
        <f t="shared" si="48"/>
        <v>64.85199999999999</v>
      </c>
      <c r="JX17" s="378">
        <f t="shared" si="49"/>
        <v>0.26304112400475371</v>
      </c>
      <c r="JY17" s="366"/>
    </row>
    <row r="18" spans="1:285" s="18" customFormat="1" ht="14.4" x14ac:dyDescent="0.3">
      <c r="A18" s="376" t="s">
        <v>348</v>
      </c>
      <c r="B18" s="377">
        <v>210.9</v>
      </c>
      <c r="C18" s="478">
        <v>1.6</v>
      </c>
      <c r="D18" s="377">
        <v>337.48599999999999</v>
      </c>
      <c r="E18" s="377">
        <v>89.244</v>
      </c>
      <c r="F18" s="377">
        <v>65.617999999999995</v>
      </c>
      <c r="G18" s="377">
        <v>492.34800000000001</v>
      </c>
      <c r="H18" s="377">
        <v>268.49400000000003</v>
      </c>
      <c r="I18" s="377">
        <v>84.125</v>
      </c>
      <c r="J18" s="377">
        <v>352.61900000000003</v>
      </c>
      <c r="K18" s="377">
        <v>64.801000000000002</v>
      </c>
      <c r="L18" s="377">
        <v>492.34800000000001</v>
      </c>
      <c r="M18" s="377">
        <v>74.927999999999997</v>
      </c>
      <c r="N18" s="378">
        <f t="shared" si="1"/>
        <v>0.17950265919218053</v>
      </c>
      <c r="O18" s="366"/>
      <c r="P18" s="364" t="str">
        <f t="shared" si="2"/>
        <v>1972/1973</v>
      </c>
      <c r="Q18" s="401">
        <v>0.52100000000000002</v>
      </c>
      <c r="R18" s="623">
        <v>3.1</v>
      </c>
      <c r="S18" s="401">
        <v>1.6160000000000001</v>
      </c>
      <c r="T18" s="401">
        <v>0</v>
      </c>
      <c r="U18" s="401">
        <v>3.04</v>
      </c>
      <c r="V18" s="401">
        <v>4.6559999999999997</v>
      </c>
      <c r="W18" s="401">
        <v>4.6559999999999997</v>
      </c>
      <c r="X18" s="401">
        <v>0</v>
      </c>
      <c r="Y18" s="401">
        <v>4.6559999999999997</v>
      </c>
      <c r="Z18" s="401">
        <v>0</v>
      </c>
      <c r="AA18" s="401">
        <v>4.6559999999999997</v>
      </c>
      <c r="AB18" s="401">
        <v>0</v>
      </c>
      <c r="AC18" s="365">
        <f t="shared" si="3"/>
        <v>0</v>
      </c>
      <c r="AD18" s="366"/>
      <c r="AE18" s="376" t="str">
        <f t="shared" si="4"/>
        <v>1972/1973</v>
      </c>
      <c r="AF18" s="478">
        <v>1.5</v>
      </c>
      <c r="AG18" s="478">
        <v>0.46</v>
      </c>
      <c r="AH18" s="478">
        <v>0.69399999999999995</v>
      </c>
      <c r="AI18" s="478">
        <v>0.18</v>
      </c>
      <c r="AJ18" s="478">
        <v>3.0110000000000001</v>
      </c>
      <c r="AK18" s="478">
        <v>3.8849999999999998</v>
      </c>
      <c r="AL18" s="478">
        <v>3.7639999999999998</v>
      </c>
      <c r="AM18" s="478">
        <v>0</v>
      </c>
      <c r="AN18" s="478">
        <v>3.7639999999999998</v>
      </c>
      <c r="AO18" s="478">
        <v>0</v>
      </c>
      <c r="AP18" s="478">
        <v>3.8849999999999998</v>
      </c>
      <c r="AQ18" s="478">
        <v>0.121</v>
      </c>
      <c r="AR18" s="378">
        <f t="shared" si="5"/>
        <v>3.2146652497343255E-2</v>
      </c>
      <c r="AS18" s="366"/>
      <c r="AT18" s="385" t="str">
        <f t="shared" si="6"/>
        <v>1972/1973</v>
      </c>
      <c r="AU18" s="477">
        <v>0</v>
      </c>
      <c r="AV18" s="477">
        <v>0</v>
      </c>
      <c r="AW18" s="477">
        <v>0</v>
      </c>
      <c r="AX18" s="477">
        <v>3.6999999999999998E-2</v>
      </c>
      <c r="AY18" s="477">
        <v>0.68600000000000005</v>
      </c>
      <c r="AZ18" s="477">
        <v>0.72299999999999998</v>
      </c>
      <c r="BA18" s="477">
        <v>0.64200000000000002</v>
      </c>
      <c r="BB18" s="477">
        <v>0</v>
      </c>
      <c r="BC18" s="477">
        <v>0.64200000000000002</v>
      </c>
      <c r="BD18" s="477">
        <v>0</v>
      </c>
      <c r="BE18" s="477">
        <v>0.72299999999999998</v>
      </c>
      <c r="BF18" s="477">
        <v>8.1000000000000003E-2</v>
      </c>
      <c r="BG18" s="387">
        <f t="shared" si="7"/>
        <v>0.12616822429906543</v>
      </c>
      <c r="BH18" s="366"/>
      <c r="BI18" s="394" t="str">
        <f t="shared" si="8"/>
        <v>1972/1973</v>
      </c>
      <c r="BJ18" s="656">
        <v>0.115</v>
      </c>
      <c r="BK18" s="656">
        <v>2.4700000000000002</v>
      </c>
      <c r="BL18" s="656">
        <v>0.28399999999999997</v>
      </c>
      <c r="BM18" s="656">
        <v>1</v>
      </c>
      <c r="BN18" s="656">
        <v>5.4859999999999998</v>
      </c>
      <c r="BO18" s="656">
        <v>6.77</v>
      </c>
      <c r="BP18" s="656">
        <v>5.298</v>
      </c>
      <c r="BQ18" s="656">
        <v>0.26</v>
      </c>
      <c r="BR18" s="656">
        <v>5.5579999999999998</v>
      </c>
      <c r="BS18" s="656">
        <v>4.2000000000000003E-2</v>
      </c>
      <c r="BT18" s="656">
        <v>6.77</v>
      </c>
      <c r="BU18" s="656">
        <v>1.17</v>
      </c>
      <c r="BV18" s="395">
        <f t="shared" si="9"/>
        <v>0.20892857142857144</v>
      </c>
      <c r="BW18" s="366"/>
      <c r="BX18" s="364" t="str">
        <f t="shared" si="10"/>
        <v>1972/1973</v>
      </c>
      <c r="BY18" s="948">
        <v>0</v>
      </c>
      <c r="BZ18" s="948">
        <v>0</v>
      </c>
      <c r="CA18" s="948">
        <v>0</v>
      </c>
      <c r="CB18" s="948">
        <v>0</v>
      </c>
      <c r="CC18" s="948">
        <v>0</v>
      </c>
      <c r="CD18" s="948">
        <v>0</v>
      </c>
      <c r="CE18" s="948">
        <v>0</v>
      </c>
      <c r="CF18" s="948">
        <v>0</v>
      </c>
      <c r="CG18" s="948">
        <v>0</v>
      </c>
      <c r="CH18" s="948">
        <v>0</v>
      </c>
      <c r="CI18" s="948">
        <v>0</v>
      </c>
      <c r="CJ18" s="948">
        <v>0</v>
      </c>
      <c r="CK18" s="365" t="e">
        <f t="shared" si="11"/>
        <v>#DIV/0!</v>
      </c>
      <c r="CL18" s="366"/>
      <c r="CM18" s="385" t="str">
        <f t="shared" si="12"/>
        <v>1972/1973</v>
      </c>
      <c r="CN18" s="477">
        <v>17.439</v>
      </c>
      <c r="CO18" s="477">
        <v>3.07</v>
      </c>
      <c r="CP18" s="477">
        <v>53.607999999999997</v>
      </c>
      <c r="CQ18" s="477">
        <v>9.4830000000000005</v>
      </c>
      <c r="CR18" s="477">
        <v>7</v>
      </c>
      <c r="CS18" s="477">
        <v>70.090999999999994</v>
      </c>
      <c r="CT18" s="477">
        <v>38.216000000000001</v>
      </c>
      <c r="CU18" s="477">
        <v>17.899000000000001</v>
      </c>
      <c r="CV18" s="477">
        <v>56.115000000000002</v>
      </c>
      <c r="CW18" s="477">
        <v>6</v>
      </c>
      <c r="CX18" s="477">
        <v>70.090999999999994</v>
      </c>
      <c r="CY18" s="477">
        <v>7.976</v>
      </c>
      <c r="CZ18" s="387">
        <f t="shared" si="13"/>
        <v>0.12840698704016743</v>
      </c>
      <c r="DA18" s="366"/>
      <c r="DB18" s="419" t="str">
        <f t="shared" si="14"/>
        <v>1972/1973</v>
      </c>
      <c r="DC18" s="425">
        <v>2.3359999999999999</v>
      </c>
      <c r="DD18" s="425">
        <v>0.84</v>
      </c>
      <c r="DE18" s="425">
        <v>1.956</v>
      </c>
      <c r="DF18" s="425">
        <v>0</v>
      </c>
      <c r="DG18" s="425">
        <v>0.64600000000000002</v>
      </c>
      <c r="DH18" s="425">
        <v>2.6019999999999999</v>
      </c>
      <c r="DI18" s="425">
        <v>2.302</v>
      </c>
      <c r="DJ18" s="425">
        <v>0</v>
      </c>
      <c r="DK18" s="425">
        <v>2.302</v>
      </c>
      <c r="DL18" s="425">
        <v>0</v>
      </c>
      <c r="DM18" s="425">
        <v>2.6019999999999999</v>
      </c>
      <c r="DN18" s="425">
        <v>0.3</v>
      </c>
      <c r="DO18" s="420">
        <f t="shared" si="15"/>
        <v>0.13032145960034752</v>
      </c>
      <c r="DP18" s="366"/>
      <c r="DQ18" s="432" t="str">
        <f t="shared" si="16"/>
        <v>1972/1973</v>
      </c>
      <c r="DR18" s="434">
        <v>4.2999999999999997E-2</v>
      </c>
      <c r="DS18" s="434">
        <v>2.33</v>
      </c>
      <c r="DT18" s="434">
        <v>0.1</v>
      </c>
      <c r="DU18" s="434">
        <v>0.156</v>
      </c>
      <c r="DV18" s="434">
        <v>1.772</v>
      </c>
      <c r="DW18" s="434">
        <v>2.028</v>
      </c>
      <c r="DX18" s="434">
        <v>1.8560000000000001</v>
      </c>
      <c r="DY18" s="434">
        <v>0.04</v>
      </c>
      <c r="DZ18" s="434">
        <v>1.8959999999999999</v>
      </c>
      <c r="EA18" s="434">
        <v>0</v>
      </c>
      <c r="EB18" s="434">
        <v>2.028</v>
      </c>
      <c r="EC18" s="434">
        <v>0.13200000000000001</v>
      </c>
      <c r="ED18" s="435">
        <f t="shared" si="17"/>
        <v>6.9620253164556972E-2</v>
      </c>
      <c r="EE18" s="366"/>
      <c r="EF18" s="445" t="str">
        <f t="shared" si="18"/>
        <v>1972/1973</v>
      </c>
      <c r="EG18" s="447">
        <v>2.0579999999999998</v>
      </c>
      <c r="EH18" s="447">
        <v>1.05</v>
      </c>
      <c r="EI18" s="447">
        <v>2.16</v>
      </c>
      <c r="EJ18" s="447">
        <v>0.10100000000000001</v>
      </c>
      <c r="EK18" s="447">
        <v>0.46100000000000002</v>
      </c>
      <c r="EL18" s="447">
        <v>2.722</v>
      </c>
      <c r="EM18" s="447">
        <v>2.262</v>
      </c>
      <c r="EN18" s="447">
        <v>0</v>
      </c>
      <c r="EO18" s="447">
        <v>2.262</v>
      </c>
      <c r="EP18" s="447">
        <v>0</v>
      </c>
      <c r="EQ18" s="447">
        <v>2.722</v>
      </c>
      <c r="ER18" s="447">
        <v>0.46</v>
      </c>
      <c r="ES18" s="448">
        <f t="shared" si="19"/>
        <v>0.20335985853227234</v>
      </c>
      <c r="ET18" s="366"/>
      <c r="EU18" s="458" t="str">
        <f t="shared" si="20"/>
        <v>1972/1973</v>
      </c>
      <c r="EV18" s="661">
        <v>8.1</v>
      </c>
      <c r="EW18" s="661">
        <v>1.17</v>
      </c>
      <c r="EX18" s="661">
        <v>9.5</v>
      </c>
      <c r="EY18" s="661">
        <v>2.7</v>
      </c>
      <c r="EZ18" s="661">
        <v>2.5999999999999999E-2</v>
      </c>
      <c r="FA18" s="661">
        <v>12.226000000000001</v>
      </c>
      <c r="FB18" s="661">
        <v>9.391</v>
      </c>
      <c r="FC18" s="661">
        <v>0.27500000000000002</v>
      </c>
      <c r="FD18" s="661">
        <v>9.6660000000000004</v>
      </c>
      <c r="FE18" s="661">
        <v>0.56000000000000005</v>
      </c>
      <c r="FF18" s="661">
        <v>12.226000000000001</v>
      </c>
      <c r="FG18" s="661">
        <v>2</v>
      </c>
      <c r="FH18" s="460">
        <f t="shared" si="21"/>
        <v>0.19557989438685702</v>
      </c>
      <c r="FI18" s="366"/>
      <c r="FJ18" s="470" t="str">
        <f t="shared" si="22"/>
        <v>1972/1973</v>
      </c>
      <c r="FK18" s="472">
        <v>0.68</v>
      </c>
      <c r="FL18" s="472">
        <v>2.5</v>
      </c>
      <c r="FM18" s="472">
        <v>1.7</v>
      </c>
      <c r="FN18" s="472">
        <v>0.1</v>
      </c>
      <c r="FO18" s="472">
        <v>0.65</v>
      </c>
      <c r="FP18" s="472">
        <v>2.4500000000000002</v>
      </c>
      <c r="FQ18" s="472">
        <v>2.2010000000000001</v>
      </c>
      <c r="FR18" s="472">
        <v>0.189</v>
      </c>
      <c r="FS18" s="472">
        <v>2.39</v>
      </c>
      <c r="FT18" s="472">
        <v>1.6E-2</v>
      </c>
      <c r="FU18" s="472">
        <v>2.4500000000000002</v>
      </c>
      <c r="FV18" s="472">
        <v>4.3999999999999997E-2</v>
      </c>
      <c r="FW18" s="473">
        <f t="shared" si="23"/>
        <v>1.8287614297589357E-2</v>
      </c>
      <c r="FX18" s="366"/>
      <c r="FY18" s="419" t="str">
        <f t="shared" si="24"/>
        <v>1972/1973</v>
      </c>
      <c r="FZ18" s="425">
        <v>3.0000000000000001E-3</v>
      </c>
      <c r="GA18" s="425">
        <v>2</v>
      </c>
      <c r="GB18" s="425">
        <v>6.0000000000000001E-3</v>
      </c>
      <c r="GC18" s="425">
        <v>0.03</v>
      </c>
      <c r="GD18" s="425">
        <v>0.39700000000000002</v>
      </c>
      <c r="GE18" s="425">
        <v>0.433</v>
      </c>
      <c r="GF18" s="425">
        <v>0.41299999999999998</v>
      </c>
      <c r="GG18" s="425">
        <v>0</v>
      </c>
      <c r="GH18" s="425">
        <v>0.41299999999999998</v>
      </c>
      <c r="GI18" s="425">
        <v>0</v>
      </c>
      <c r="GJ18" s="425">
        <v>0.433</v>
      </c>
      <c r="GK18" s="425">
        <v>0.02</v>
      </c>
      <c r="GL18" s="420">
        <f t="shared" si="25"/>
        <v>4.8426150121065381E-2</v>
      </c>
      <c r="GM18" s="366"/>
      <c r="GN18" s="364" t="str">
        <f t="shared" si="26"/>
        <v>1972/1973</v>
      </c>
      <c r="GO18" s="401">
        <v>1.915</v>
      </c>
      <c r="GP18" s="623">
        <v>1.37</v>
      </c>
      <c r="GQ18" s="401">
        <v>2.625</v>
      </c>
      <c r="GR18" s="401">
        <v>0</v>
      </c>
      <c r="GS18" s="401">
        <v>1.2999999999999999E-2</v>
      </c>
      <c r="GT18" s="401">
        <v>2.6379999999999999</v>
      </c>
      <c r="GU18" s="401">
        <v>1.996</v>
      </c>
      <c r="GV18" s="401">
        <v>0</v>
      </c>
      <c r="GW18" s="401">
        <v>1.996</v>
      </c>
      <c r="GX18" s="401">
        <v>0.14199999999999999</v>
      </c>
      <c r="GY18" s="401">
        <v>2.6379999999999999</v>
      </c>
      <c r="GZ18" s="401">
        <v>0.5</v>
      </c>
      <c r="HA18" s="365">
        <f t="shared" si="27"/>
        <v>0.23386342376052385</v>
      </c>
      <c r="HB18" s="366"/>
      <c r="HC18" s="394" t="str">
        <f t="shared" si="28"/>
        <v>1972/1973</v>
      </c>
      <c r="HD18" s="656">
        <v>4.3</v>
      </c>
      <c r="HE18" s="656">
        <v>1.06</v>
      </c>
      <c r="HF18" s="656">
        <v>4.55</v>
      </c>
      <c r="HG18" s="656">
        <v>0.61499999999999999</v>
      </c>
      <c r="HH18" s="656">
        <v>0.73599999999999999</v>
      </c>
      <c r="HI18" s="656">
        <v>5.9009999999999998</v>
      </c>
      <c r="HJ18" s="656">
        <v>5.3159999999999998</v>
      </c>
      <c r="HK18" s="656">
        <v>0</v>
      </c>
      <c r="HL18" s="656">
        <v>5.3159999999999998</v>
      </c>
      <c r="HM18" s="656">
        <v>0</v>
      </c>
      <c r="HN18" s="656">
        <v>5.9009999999999998</v>
      </c>
      <c r="HO18" s="656">
        <v>0.58499999999999996</v>
      </c>
      <c r="HP18" s="395">
        <f t="shared" si="29"/>
        <v>0.1100451467268623</v>
      </c>
      <c r="HQ18" s="366"/>
      <c r="HR18" s="385" t="str">
        <f t="shared" si="30"/>
        <v>1972/1973</v>
      </c>
      <c r="HS18" s="477">
        <v>0</v>
      </c>
      <c r="HT18" s="477">
        <v>0</v>
      </c>
      <c r="HU18" s="477">
        <v>0</v>
      </c>
      <c r="HV18" s="477">
        <v>9.5000000000000001E-2</v>
      </c>
      <c r="HW18" s="477">
        <v>0.61299999999999999</v>
      </c>
      <c r="HX18" s="477">
        <v>0.70799999999999996</v>
      </c>
      <c r="HY18" s="477">
        <v>0.63</v>
      </c>
      <c r="HZ18" s="477">
        <v>0</v>
      </c>
      <c r="IA18" s="477">
        <v>0.63</v>
      </c>
      <c r="IB18" s="477">
        <v>0</v>
      </c>
      <c r="IC18" s="477">
        <v>0.70799999999999996</v>
      </c>
      <c r="ID18" s="477">
        <v>7.8E-2</v>
      </c>
      <c r="IE18" s="387">
        <f t="shared" si="31"/>
        <v>0.12380952380952381</v>
      </c>
      <c r="IF18" s="366"/>
      <c r="IG18" s="676" t="str">
        <f t="shared" si="32"/>
        <v>1972/1973</v>
      </c>
      <c r="IH18" s="677">
        <v>5.7990000000000004</v>
      </c>
      <c r="II18" s="677">
        <v>1.19</v>
      </c>
      <c r="IJ18" s="677">
        <v>6.89</v>
      </c>
      <c r="IK18" s="677">
        <v>0.69499999999999995</v>
      </c>
      <c r="IL18" s="677">
        <v>1.468</v>
      </c>
      <c r="IM18" s="677">
        <v>9.0530000000000008</v>
      </c>
      <c r="IN18" s="677">
        <v>8.1150000000000002</v>
      </c>
      <c r="IO18" s="677">
        <v>0</v>
      </c>
      <c r="IP18" s="677">
        <v>8.1150000000000002</v>
      </c>
      <c r="IQ18" s="677">
        <v>0</v>
      </c>
      <c r="IR18" s="677">
        <v>9.0530000000000008</v>
      </c>
      <c r="IS18" s="677">
        <v>0.93799999999999994</v>
      </c>
      <c r="IT18" s="678">
        <f t="shared" si="33"/>
        <v>0.11558841651263092</v>
      </c>
      <c r="IU18" s="366"/>
      <c r="IV18" s="690" t="str">
        <f t="shared" si="34"/>
        <v>1972/1973</v>
      </c>
      <c r="IW18" s="691">
        <v>26.302</v>
      </c>
      <c r="IX18" s="691">
        <v>1.37</v>
      </c>
      <c r="IY18" s="691">
        <v>35.984999999999999</v>
      </c>
      <c r="IZ18" s="691">
        <v>9.1999999999999993</v>
      </c>
      <c r="JA18" s="691">
        <v>5.29</v>
      </c>
      <c r="JB18" s="691">
        <v>50.475000000000001</v>
      </c>
      <c r="JC18" s="691">
        <v>36.47</v>
      </c>
      <c r="JD18" s="691">
        <v>0.8</v>
      </c>
      <c r="JE18" s="691">
        <v>37.270000000000003</v>
      </c>
      <c r="JF18" s="691">
        <v>5.0000000000000001E-3</v>
      </c>
      <c r="JG18" s="691">
        <v>50.475000000000001</v>
      </c>
      <c r="JH18" s="691">
        <v>13.2</v>
      </c>
      <c r="JI18" s="692">
        <f t="shared" si="35"/>
        <v>0.35412474849094561</v>
      </c>
      <c r="JJ18" s="366"/>
      <c r="JK18" s="376" t="str">
        <f t="shared" si="36"/>
        <v>1972/1973</v>
      </c>
      <c r="JL18" s="377">
        <f t="shared" si="37"/>
        <v>139.78900000000002</v>
      </c>
      <c r="JM18" s="478">
        <f t="shared" si="38"/>
        <v>1.5438410747626776</v>
      </c>
      <c r="JN18" s="377">
        <f t="shared" si="39"/>
        <v>215.81199999999995</v>
      </c>
      <c r="JO18" s="377">
        <f t="shared" si="40"/>
        <v>64.85199999999999</v>
      </c>
      <c r="JP18" s="377">
        <f t="shared" si="41"/>
        <v>34.323</v>
      </c>
      <c r="JQ18" s="377">
        <f t="shared" si="42"/>
        <v>314.98700000000002</v>
      </c>
      <c r="JR18" s="377">
        <f t="shared" si="43"/>
        <v>144.96600000000001</v>
      </c>
      <c r="JS18" s="377">
        <f t="shared" si="44"/>
        <v>64.661999999999992</v>
      </c>
      <c r="JT18" s="377">
        <f t="shared" si="45"/>
        <v>209.62799999999999</v>
      </c>
      <c r="JU18" s="377">
        <f t="shared" si="46"/>
        <v>58.035999999999994</v>
      </c>
      <c r="JV18" s="377">
        <f t="shared" si="47"/>
        <v>314.98700000000002</v>
      </c>
      <c r="JW18" s="377">
        <f t="shared" si="48"/>
        <v>47.322999999999993</v>
      </c>
      <c r="JX18" s="378">
        <f t="shared" si="49"/>
        <v>0.17680001793293082</v>
      </c>
      <c r="JY18" s="366"/>
    </row>
    <row r="19" spans="1:285" s="18" customFormat="1" ht="14.4" x14ac:dyDescent="0.3">
      <c r="A19" s="376" t="s">
        <v>349</v>
      </c>
      <c r="B19" s="377">
        <v>217.03</v>
      </c>
      <c r="C19" s="478">
        <v>1.69</v>
      </c>
      <c r="D19" s="377">
        <v>366.06900000000002</v>
      </c>
      <c r="E19" s="377">
        <v>74.927999999999997</v>
      </c>
      <c r="F19" s="377">
        <v>59.119</v>
      </c>
      <c r="G19" s="377">
        <v>500.11599999999999</v>
      </c>
      <c r="H19" s="377">
        <v>281.54500000000002</v>
      </c>
      <c r="I19" s="377">
        <v>70.037000000000006</v>
      </c>
      <c r="J19" s="377">
        <v>351.58199999999999</v>
      </c>
      <c r="K19" s="377">
        <v>65.867000000000004</v>
      </c>
      <c r="L19" s="377">
        <v>500.11599999999999</v>
      </c>
      <c r="M19" s="377">
        <v>82.667000000000002</v>
      </c>
      <c r="N19" s="378">
        <f t="shared" si="1"/>
        <v>0.19802898078567682</v>
      </c>
      <c r="O19" s="366"/>
      <c r="P19" s="364" t="str">
        <f t="shared" si="2"/>
        <v>1973/1974</v>
      </c>
      <c r="Q19" s="401">
        <v>0.52400000000000002</v>
      </c>
      <c r="R19" s="623">
        <v>3.51</v>
      </c>
      <c r="S19" s="401">
        <v>1.837</v>
      </c>
      <c r="T19" s="401">
        <v>0</v>
      </c>
      <c r="U19" s="401">
        <v>3.18</v>
      </c>
      <c r="V19" s="401">
        <v>5.0170000000000003</v>
      </c>
      <c r="W19" s="401">
        <v>4.2169999999999996</v>
      </c>
      <c r="X19" s="401">
        <v>0</v>
      </c>
      <c r="Y19" s="401">
        <v>4.2169999999999996</v>
      </c>
      <c r="Z19" s="401">
        <v>0</v>
      </c>
      <c r="AA19" s="401">
        <v>5.0170000000000003</v>
      </c>
      <c r="AB19" s="401">
        <v>0.8</v>
      </c>
      <c r="AC19" s="365">
        <f t="shared" si="3"/>
        <v>0.18970832345269151</v>
      </c>
      <c r="AD19" s="366"/>
      <c r="AE19" s="376" t="str">
        <f t="shared" si="4"/>
        <v>1973/1974</v>
      </c>
      <c r="AF19" s="478">
        <v>1.839</v>
      </c>
      <c r="AG19" s="478">
        <v>1.1000000000000001</v>
      </c>
      <c r="AH19" s="478">
        <v>2.0310000000000001</v>
      </c>
      <c r="AI19" s="478">
        <v>0.121</v>
      </c>
      <c r="AJ19" s="478">
        <v>2.5099999999999998</v>
      </c>
      <c r="AK19" s="478">
        <v>4.6619999999999999</v>
      </c>
      <c r="AL19" s="478">
        <v>4.3220000000000001</v>
      </c>
      <c r="AM19" s="478">
        <v>0</v>
      </c>
      <c r="AN19" s="478">
        <v>4.3220000000000001</v>
      </c>
      <c r="AO19" s="478">
        <v>0</v>
      </c>
      <c r="AP19" s="478">
        <v>4.6619999999999999</v>
      </c>
      <c r="AQ19" s="478">
        <v>0.34</v>
      </c>
      <c r="AR19" s="378">
        <f t="shared" si="5"/>
        <v>7.8667283664969931E-2</v>
      </c>
      <c r="AS19" s="366"/>
      <c r="AT19" s="385" t="str">
        <f t="shared" si="6"/>
        <v>1973/1974</v>
      </c>
      <c r="AU19" s="477">
        <v>0</v>
      </c>
      <c r="AV19" s="477">
        <v>0</v>
      </c>
      <c r="AW19" s="477">
        <v>0</v>
      </c>
      <c r="AX19" s="477">
        <v>8.1000000000000003E-2</v>
      </c>
      <c r="AY19" s="477">
        <v>0.57599999999999996</v>
      </c>
      <c r="AZ19" s="477">
        <v>0.65700000000000003</v>
      </c>
      <c r="BA19" s="477">
        <v>0.55700000000000005</v>
      </c>
      <c r="BB19" s="477">
        <v>0</v>
      </c>
      <c r="BC19" s="477">
        <v>0.55700000000000005</v>
      </c>
      <c r="BD19" s="477">
        <v>0</v>
      </c>
      <c r="BE19" s="477">
        <v>0.65700000000000003</v>
      </c>
      <c r="BF19" s="477">
        <v>0.1</v>
      </c>
      <c r="BG19" s="387">
        <f t="shared" si="7"/>
        <v>0.17953321364452424</v>
      </c>
      <c r="BH19" s="366"/>
      <c r="BI19" s="394" t="str">
        <f t="shared" si="8"/>
        <v>1973/1974</v>
      </c>
      <c r="BJ19" s="656">
        <v>7.4999999999999997E-2</v>
      </c>
      <c r="BK19" s="656">
        <v>2.69</v>
      </c>
      <c r="BL19" s="656">
        <v>0.20200000000000001</v>
      </c>
      <c r="BM19" s="656">
        <v>1.17</v>
      </c>
      <c r="BN19" s="656">
        <v>5.3529999999999998</v>
      </c>
      <c r="BO19" s="656">
        <v>6.7249999999999996</v>
      </c>
      <c r="BP19" s="656">
        <v>5.39</v>
      </c>
      <c r="BQ19" s="656">
        <v>0.19500000000000001</v>
      </c>
      <c r="BR19" s="656">
        <v>5.585</v>
      </c>
      <c r="BS19" s="656">
        <v>0.03</v>
      </c>
      <c r="BT19" s="656">
        <v>6.7249999999999996</v>
      </c>
      <c r="BU19" s="656">
        <v>1.1100000000000001</v>
      </c>
      <c r="BV19" s="395">
        <f t="shared" si="9"/>
        <v>0.19768477292965272</v>
      </c>
      <c r="BW19" s="366"/>
      <c r="BX19" s="364" t="str">
        <f t="shared" si="10"/>
        <v>1973/1974</v>
      </c>
      <c r="BY19" s="948">
        <v>0</v>
      </c>
      <c r="BZ19" s="948">
        <v>0</v>
      </c>
      <c r="CA19" s="948">
        <v>0</v>
      </c>
      <c r="CB19" s="948">
        <v>0</v>
      </c>
      <c r="CC19" s="948">
        <v>0</v>
      </c>
      <c r="CD19" s="948">
        <v>0</v>
      </c>
      <c r="CE19" s="948">
        <v>0</v>
      </c>
      <c r="CF19" s="948">
        <v>0</v>
      </c>
      <c r="CG19" s="948">
        <v>0</v>
      </c>
      <c r="CH19" s="948">
        <v>0</v>
      </c>
      <c r="CI19" s="948">
        <v>0</v>
      </c>
      <c r="CJ19" s="948">
        <v>0</v>
      </c>
      <c r="CK19" s="365" t="e">
        <f t="shared" si="11"/>
        <v>#DIV/0!</v>
      </c>
      <c r="CL19" s="366"/>
      <c r="CM19" s="385" t="str">
        <f t="shared" si="12"/>
        <v>1973/1974</v>
      </c>
      <c r="CN19" s="477">
        <v>16.757000000000001</v>
      </c>
      <c r="CO19" s="477">
        <v>3.18</v>
      </c>
      <c r="CP19" s="477">
        <v>53.277999999999999</v>
      </c>
      <c r="CQ19" s="477">
        <v>7.976</v>
      </c>
      <c r="CR19" s="477">
        <v>5.9</v>
      </c>
      <c r="CS19" s="477">
        <v>67.153999999999996</v>
      </c>
      <c r="CT19" s="477">
        <v>37.54</v>
      </c>
      <c r="CU19" s="477">
        <v>14.224</v>
      </c>
      <c r="CV19" s="477">
        <v>51.764000000000003</v>
      </c>
      <c r="CW19" s="477">
        <v>5.2</v>
      </c>
      <c r="CX19" s="477">
        <v>67.153999999999996</v>
      </c>
      <c r="CY19" s="477">
        <v>10.19</v>
      </c>
      <c r="CZ19" s="387">
        <f t="shared" si="13"/>
        <v>0.17888490976757249</v>
      </c>
      <c r="DA19" s="366"/>
      <c r="DB19" s="419" t="str">
        <f t="shared" si="14"/>
        <v>1973/1974</v>
      </c>
      <c r="DC19" s="425">
        <v>1.7</v>
      </c>
      <c r="DD19" s="425">
        <v>0.54</v>
      </c>
      <c r="DE19" s="425">
        <v>0.92</v>
      </c>
      <c r="DF19" s="425">
        <v>0.3</v>
      </c>
      <c r="DG19" s="425">
        <v>1.585</v>
      </c>
      <c r="DH19" s="425">
        <v>2.8050000000000002</v>
      </c>
      <c r="DI19" s="425">
        <v>2.5049999999999999</v>
      </c>
      <c r="DJ19" s="425">
        <v>0</v>
      </c>
      <c r="DK19" s="425">
        <v>2.5049999999999999</v>
      </c>
      <c r="DL19" s="425">
        <v>0</v>
      </c>
      <c r="DM19" s="425">
        <v>2.8050000000000002</v>
      </c>
      <c r="DN19" s="425">
        <v>0.3</v>
      </c>
      <c r="DO19" s="420">
        <f t="shared" si="15"/>
        <v>0.11976047904191617</v>
      </c>
      <c r="DP19" s="366"/>
      <c r="DQ19" s="432" t="str">
        <f t="shared" si="16"/>
        <v>1973/1974</v>
      </c>
      <c r="DR19" s="434">
        <v>3.5999999999999997E-2</v>
      </c>
      <c r="DS19" s="434">
        <v>2.06</v>
      </c>
      <c r="DT19" s="434">
        <v>7.3999999999999996E-2</v>
      </c>
      <c r="DU19" s="434">
        <v>0.13200000000000001</v>
      </c>
      <c r="DV19" s="434">
        <v>1.427</v>
      </c>
      <c r="DW19" s="434">
        <v>1.633</v>
      </c>
      <c r="DX19" s="434">
        <v>1.4570000000000001</v>
      </c>
      <c r="DY19" s="434">
        <v>0.04</v>
      </c>
      <c r="DZ19" s="434">
        <v>1.4970000000000001</v>
      </c>
      <c r="EA19" s="434">
        <v>0</v>
      </c>
      <c r="EB19" s="434">
        <v>1.633</v>
      </c>
      <c r="EC19" s="434">
        <v>0.13600000000000001</v>
      </c>
      <c r="ED19" s="435">
        <f t="shared" si="17"/>
        <v>9.0848363393453577E-2</v>
      </c>
      <c r="EE19" s="366"/>
      <c r="EF19" s="445" t="str">
        <f t="shared" si="18"/>
        <v>1973/1974</v>
      </c>
      <c r="EG19" s="447">
        <v>2.04</v>
      </c>
      <c r="EH19" s="447">
        <v>0.77</v>
      </c>
      <c r="EI19" s="447">
        <v>1.5740000000000001</v>
      </c>
      <c r="EJ19" s="447">
        <v>0.46</v>
      </c>
      <c r="EK19" s="447">
        <v>1.04</v>
      </c>
      <c r="EL19" s="447">
        <v>3.0739999999999998</v>
      </c>
      <c r="EM19" s="447">
        <v>2.6139999999999999</v>
      </c>
      <c r="EN19" s="447">
        <v>0</v>
      </c>
      <c r="EO19" s="447">
        <v>2.6139999999999999</v>
      </c>
      <c r="EP19" s="447">
        <v>0</v>
      </c>
      <c r="EQ19" s="447">
        <v>3.0739999999999998</v>
      </c>
      <c r="ER19" s="447">
        <v>0.46</v>
      </c>
      <c r="ES19" s="448">
        <f t="shared" si="19"/>
        <v>0.17597551644988524</v>
      </c>
      <c r="ET19" s="366"/>
      <c r="EU19" s="458" t="str">
        <f t="shared" si="20"/>
        <v>1973/1974</v>
      </c>
      <c r="EV19" s="661">
        <v>8.1</v>
      </c>
      <c r="EW19" s="661">
        <v>0.99</v>
      </c>
      <c r="EX19" s="661">
        <v>8</v>
      </c>
      <c r="EY19" s="661">
        <v>2</v>
      </c>
      <c r="EZ19" s="661">
        <v>0.51900000000000002</v>
      </c>
      <c r="FA19" s="661">
        <v>10.519</v>
      </c>
      <c r="FB19" s="661">
        <v>9.25</v>
      </c>
      <c r="FC19" s="661">
        <v>0.05</v>
      </c>
      <c r="FD19" s="661">
        <v>9.3000000000000007</v>
      </c>
      <c r="FE19" s="661">
        <v>1.9E-2</v>
      </c>
      <c r="FF19" s="661">
        <v>10.519</v>
      </c>
      <c r="FG19" s="661">
        <v>1.2</v>
      </c>
      <c r="FH19" s="460">
        <f t="shared" si="21"/>
        <v>0.12876918124262257</v>
      </c>
      <c r="FI19" s="366"/>
      <c r="FJ19" s="470" t="str">
        <f t="shared" si="22"/>
        <v>1973/1974</v>
      </c>
      <c r="FK19" s="472">
        <v>0.72</v>
      </c>
      <c r="FL19" s="472">
        <v>2.78</v>
      </c>
      <c r="FM19" s="472">
        <v>2</v>
      </c>
      <c r="FN19" s="472">
        <v>4.3999999999999997E-2</v>
      </c>
      <c r="FO19" s="472">
        <v>0.79</v>
      </c>
      <c r="FP19" s="472">
        <v>2.8340000000000001</v>
      </c>
      <c r="FQ19" s="472">
        <v>2.5790000000000002</v>
      </c>
      <c r="FR19" s="472">
        <v>0.15</v>
      </c>
      <c r="FS19" s="472">
        <v>2.7290000000000001</v>
      </c>
      <c r="FT19" s="472">
        <v>0.01</v>
      </c>
      <c r="FU19" s="472">
        <v>2.8340000000000001</v>
      </c>
      <c r="FV19" s="472">
        <v>9.5000000000000001E-2</v>
      </c>
      <c r="FW19" s="473">
        <f t="shared" si="23"/>
        <v>3.4684191310697339E-2</v>
      </c>
      <c r="FX19" s="366"/>
      <c r="FY19" s="419" t="str">
        <f t="shared" si="24"/>
        <v>1973/1974</v>
      </c>
      <c r="FZ19" s="425">
        <v>3.0000000000000001E-3</v>
      </c>
      <c r="GA19" s="425">
        <v>1.33</v>
      </c>
      <c r="GB19" s="425">
        <v>4.0000000000000001E-3</v>
      </c>
      <c r="GC19" s="425">
        <v>0.02</v>
      </c>
      <c r="GD19" s="425">
        <v>0.32600000000000001</v>
      </c>
      <c r="GE19" s="425">
        <v>0.35</v>
      </c>
      <c r="GF19" s="425">
        <v>0.33500000000000002</v>
      </c>
      <c r="GG19" s="425">
        <v>0</v>
      </c>
      <c r="GH19" s="425">
        <v>0.33500000000000002</v>
      </c>
      <c r="GI19" s="425">
        <v>0</v>
      </c>
      <c r="GJ19" s="425">
        <v>0.35</v>
      </c>
      <c r="GK19" s="425">
        <v>1.4999999999999999E-2</v>
      </c>
      <c r="GL19" s="420">
        <f t="shared" si="25"/>
        <v>4.4776119402985072E-2</v>
      </c>
      <c r="GM19" s="366"/>
      <c r="GN19" s="364" t="str">
        <f t="shared" si="26"/>
        <v>1973/1974</v>
      </c>
      <c r="GO19" s="401">
        <v>1.1559999999999999</v>
      </c>
      <c r="GP19" s="623">
        <v>0.83</v>
      </c>
      <c r="GQ19" s="401">
        <v>0.95699999999999996</v>
      </c>
      <c r="GR19" s="401">
        <v>0.5</v>
      </c>
      <c r="GS19" s="401">
        <v>0.58499999999999996</v>
      </c>
      <c r="GT19" s="401">
        <v>2.0419999999999998</v>
      </c>
      <c r="GU19" s="401">
        <v>1.84</v>
      </c>
      <c r="GV19" s="401">
        <v>0</v>
      </c>
      <c r="GW19" s="401">
        <v>1.84</v>
      </c>
      <c r="GX19" s="401">
        <v>2E-3</v>
      </c>
      <c r="GY19" s="401">
        <v>2.0419999999999998</v>
      </c>
      <c r="GZ19" s="401">
        <v>0.2</v>
      </c>
      <c r="HA19" s="365">
        <f t="shared" si="27"/>
        <v>0.10857763300760044</v>
      </c>
      <c r="HB19" s="366"/>
      <c r="HC19" s="394" t="str">
        <f t="shared" si="28"/>
        <v>1973/1974</v>
      </c>
      <c r="HD19" s="656">
        <v>4.3</v>
      </c>
      <c r="HE19" s="656">
        <v>1.07</v>
      </c>
      <c r="HF19" s="656">
        <v>4.5999999999999996</v>
      </c>
      <c r="HG19" s="656">
        <v>0.58499999999999996</v>
      </c>
      <c r="HH19" s="656">
        <v>0.78500000000000003</v>
      </c>
      <c r="HI19" s="656">
        <v>5.97</v>
      </c>
      <c r="HJ19" s="656">
        <v>5.4349999999999996</v>
      </c>
      <c r="HK19" s="656">
        <v>0.1</v>
      </c>
      <c r="HL19" s="656">
        <v>5.5350000000000001</v>
      </c>
      <c r="HM19" s="656">
        <v>0</v>
      </c>
      <c r="HN19" s="656">
        <v>5.97</v>
      </c>
      <c r="HO19" s="656">
        <v>0.435</v>
      </c>
      <c r="HP19" s="395">
        <f t="shared" si="29"/>
        <v>7.8590785907859076E-2</v>
      </c>
      <c r="HQ19" s="366"/>
      <c r="HR19" s="385" t="str">
        <f t="shared" si="30"/>
        <v>1973/1974</v>
      </c>
      <c r="HS19" s="477">
        <v>0</v>
      </c>
      <c r="HT19" s="477">
        <v>0</v>
      </c>
      <c r="HU19" s="477">
        <v>0</v>
      </c>
      <c r="HV19" s="477">
        <v>7.8E-2</v>
      </c>
      <c r="HW19" s="477">
        <v>0.52400000000000002</v>
      </c>
      <c r="HX19" s="477">
        <v>0.60199999999999998</v>
      </c>
      <c r="HY19" s="477">
        <v>0.56399999999999995</v>
      </c>
      <c r="HZ19" s="477">
        <v>0</v>
      </c>
      <c r="IA19" s="477">
        <v>0.56399999999999995</v>
      </c>
      <c r="IB19" s="477">
        <v>0</v>
      </c>
      <c r="IC19" s="477">
        <v>0.60199999999999998</v>
      </c>
      <c r="ID19" s="477">
        <v>3.7999999999999999E-2</v>
      </c>
      <c r="IE19" s="387">
        <f t="shared" si="31"/>
        <v>6.7375886524822695E-2</v>
      </c>
      <c r="IF19" s="366"/>
      <c r="IG19" s="676" t="str">
        <f t="shared" si="32"/>
        <v>1973/1974</v>
      </c>
      <c r="IH19" s="677">
        <v>5.9729999999999999</v>
      </c>
      <c r="II19" s="677">
        <v>1.31</v>
      </c>
      <c r="IJ19" s="677">
        <v>7.8</v>
      </c>
      <c r="IK19" s="677">
        <v>0.93799999999999994</v>
      </c>
      <c r="IL19" s="677">
        <v>1.1060000000000001</v>
      </c>
      <c r="IM19" s="677">
        <v>9.8439999999999994</v>
      </c>
      <c r="IN19" s="677">
        <v>8.7439999999999998</v>
      </c>
      <c r="IO19" s="677">
        <v>0</v>
      </c>
      <c r="IP19" s="677">
        <v>8.7439999999999998</v>
      </c>
      <c r="IQ19" s="677">
        <v>0</v>
      </c>
      <c r="IR19" s="677">
        <v>9.8439999999999994</v>
      </c>
      <c r="IS19" s="677">
        <v>1.1000000000000001</v>
      </c>
      <c r="IT19" s="678">
        <f t="shared" si="33"/>
        <v>0.12580054894784998</v>
      </c>
      <c r="IU19" s="366"/>
      <c r="IV19" s="690" t="str">
        <f t="shared" si="34"/>
        <v>1973/1974</v>
      </c>
      <c r="IW19" s="691">
        <v>26.439</v>
      </c>
      <c r="IX19" s="691">
        <v>1.33</v>
      </c>
      <c r="IY19" s="691">
        <v>35.225000000000001</v>
      </c>
      <c r="IZ19" s="691">
        <v>13.2</v>
      </c>
      <c r="JA19" s="691">
        <v>5.6449999999999996</v>
      </c>
      <c r="JB19" s="691">
        <v>54.07</v>
      </c>
      <c r="JC19" s="691">
        <v>40.465000000000003</v>
      </c>
      <c r="JD19" s="691">
        <v>0.9</v>
      </c>
      <c r="JE19" s="691">
        <v>41.365000000000002</v>
      </c>
      <c r="JF19" s="691">
        <v>5.0000000000000001E-3</v>
      </c>
      <c r="JG19" s="691">
        <v>54.07</v>
      </c>
      <c r="JH19" s="691">
        <v>12.7</v>
      </c>
      <c r="JI19" s="692">
        <f t="shared" si="35"/>
        <v>0.30698573845781962</v>
      </c>
      <c r="JJ19" s="366"/>
      <c r="JK19" s="376" t="str">
        <f t="shared" si="36"/>
        <v>1973/1974</v>
      </c>
      <c r="JL19" s="377">
        <f t="shared" si="37"/>
        <v>147.36800000000002</v>
      </c>
      <c r="JM19" s="478">
        <f t="shared" si="38"/>
        <v>1.6799237283535089</v>
      </c>
      <c r="JN19" s="377">
        <f t="shared" si="39"/>
        <v>247.56699999999992</v>
      </c>
      <c r="JO19" s="377">
        <f t="shared" si="40"/>
        <v>47.322999999999993</v>
      </c>
      <c r="JP19" s="377">
        <f t="shared" si="41"/>
        <v>27.268000000000004</v>
      </c>
      <c r="JQ19" s="377">
        <f t="shared" si="42"/>
        <v>322.15800000000002</v>
      </c>
      <c r="JR19" s="377">
        <f t="shared" si="43"/>
        <v>153.73100000000002</v>
      </c>
      <c r="JS19" s="377">
        <f t="shared" si="44"/>
        <v>54.378000000000014</v>
      </c>
      <c r="JT19" s="377">
        <f t="shared" si="45"/>
        <v>208.10900000000001</v>
      </c>
      <c r="JU19" s="377">
        <f t="shared" si="46"/>
        <v>60.600999999999999</v>
      </c>
      <c r="JV19" s="377">
        <f t="shared" si="47"/>
        <v>322.15800000000002</v>
      </c>
      <c r="JW19" s="377">
        <f t="shared" si="48"/>
        <v>53.448000000000022</v>
      </c>
      <c r="JX19" s="378">
        <f t="shared" si="49"/>
        <v>0.19890588366640621</v>
      </c>
      <c r="JY19" s="366"/>
    </row>
    <row r="20" spans="1:285" s="18" customFormat="1" ht="14.4" x14ac:dyDescent="0.3">
      <c r="A20" s="376" t="s">
        <v>350</v>
      </c>
      <c r="B20" s="377">
        <v>220.02600000000001</v>
      </c>
      <c r="C20" s="478">
        <v>1.61</v>
      </c>
      <c r="D20" s="377">
        <v>355.226</v>
      </c>
      <c r="E20" s="377">
        <v>82.667000000000002</v>
      </c>
      <c r="F20" s="377">
        <v>58.421999999999997</v>
      </c>
      <c r="G20" s="377">
        <v>496.315</v>
      </c>
      <c r="H20" s="377">
        <v>280.512</v>
      </c>
      <c r="I20" s="377">
        <v>72.816000000000003</v>
      </c>
      <c r="J20" s="377">
        <v>353.32799999999997</v>
      </c>
      <c r="K20" s="377">
        <v>61.634</v>
      </c>
      <c r="L20" s="377">
        <v>496.315</v>
      </c>
      <c r="M20" s="377">
        <v>81.352999999999994</v>
      </c>
      <c r="N20" s="378">
        <f t="shared" si="1"/>
        <v>0.19604927680124926</v>
      </c>
      <c r="O20" s="366"/>
      <c r="P20" s="364" t="str">
        <f t="shared" si="2"/>
        <v>1974/1975</v>
      </c>
      <c r="Q20" s="401">
        <v>0.57499999999999996</v>
      </c>
      <c r="R20" s="623">
        <v>3.28</v>
      </c>
      <c r="S20" s="401">
        <v>1.883</v>
      </c>
      <c r="T20" s="401">
        <v>0.8</v>
      </c>
      <c r="U20" s="401">
        <v>3.49</v>
      </c>
      <c r="V20" s="401">
        <v>6.173</v>
      </c>
      <c r="W20" s="401">
        <v>5.3479999999999999</v>
      </c>
      <c r="X20" s="401">
        <v>2.5000000000000001E-2</v>
      </c>
      <c r="Y20" s="401">
        <v>5.3730000000000002</v>
      </c>
      <c r="Z20" s="401">
        <v>0</v>
      </c>
      <c r="AA20" s="401">
        <v>6.173</v>
      </c>
      <c r="AB20" s="401">
        <v>0.8</v>
      </c>
      <c r="AC20" s="365">
        <f t="shared" si="3"/>
        <v>0.148892611204169</v>
      </c>
      <c r="AD20" s="366"/>
      <c r="AE20" s="376" t="str">
        <f t="shared" si="4"/>
        <v>1974/1975</v>
      </c>
      <c r="AF20" s="478">
        <v>2.4710000000000001</v>
      </c>
      <c r="AG20" s="478">
        <v>1.1599999999999999</v>
      </c>
      <c r="AH20" s="478">
        <v>2.8580000000000001</v>
      </c>
      <c r="AI20" s="478">
        <v>0.34</v>
      </c>
      <c r="AJ20" s="478">
        <v>1.946</v>
      </c>
      <c r="AK20" s="478">
        <v>5.1440000000000001</v>
      </c>
      <c r="AL20" s="478">
        <v>4.6950000000000003</v>
      </c>
      <c r="AM20" s="478">
        <v>0</v>
      </c>
      <c r="AN20" s="478">
        <v>4.6950000000000003</v>
      </c>
      <c r="AO20" s="478">
        <v>0</v>
      </c>
      <c r="AP20" s="478">
        <v>5.1440000000000001</v>
      </c>
      <c r="AQ20" s="478">
        <v>0.44900000000000001</v>
      </c>
      <c r="AR20" s="378">
        <f t="shared" si="5"/>
        <v>9.5633652822151222E-2</v>
      </c>
      <c r="AS20" s="366"/>
      <c r="AT20" s="385" t="str">
        <f t="shared" si="6"/>
        <v>1974/1975</v>
      </c>
      <c r="AU20" s="477">
        <v>0</v>
      </c>
      <c r="AV20" s="477">
        <v>0</v>
      </c>
      <c r="AW20" s="477">
        <v>0</v>
      </c>
      <c r="AX20" s="477">
        <v>0.1</v>
      </c>
      <c r="AY20" s="477">
        <v>0.84599999999999997</v>
      </c>
      <c r="AZ20" s="477">
        <v>0.94599999999999995</v>
      </c>
      <c r="BA20" s="477">
        <v>0.82599999999999996</v>
      </c>
      <c r="BB20" s="477">
        <v>0</v>
      </c>
      <c r="BC20" s="477">
        <v>0.82599999999999996</v>
      </c>
      <c r="BD20" s="477">
        <v>0</v>
      </c>
      <c r="BE20" s="477">
        <v>0.94599999999999995</v>
      </c>
      <c r="BF20" s="477">
        <v>0.12</v>
      </c>
      <c r="BG20" s="387">
        <f t="shared" si="7"/>
        <v>0.14527845036319612</v>
      </c>
      <c r="BH20" s="366"/>
      <c r="BI20" s="394" t="str">
        <f t="shared" si="8"/>
        <v>1974/1975</v>
      </c>
      <c r="BJ20" s="656">
        <v>8.3000000000000004E-2</v>
      </c>
      <c r="BK20" s="656">
        <v>2.8</v>
      </c>
      <c r="BL20" s="656">
        <v>0.23200000000000001</v>
      </c>
      <c r="BM20" s="656">
        <v>1.1100000000000001</v>
      </c>
      <c r="BN20" s="656">
        <v>5.4039999999999999</v>
      </c>
      <c r="BO20" s="656">
        <v>6.7460000000000004</v>
      </c>
      <c r="BP20" s="656">
        <v>5.5119999999999996</v>
      </c>
      <c r="BQ20" s="656">
        <v>5.5E-2</v>
      </c>
      <c r="BR20" s="656">
        <v>5.5670000000000002</v>
      </c>
      <c r="BS20" s="656">
        <v>2.9000000000000001E-2</v>
      </c>
      <c r="BT20" s="656">
        <v>6.7460000000000004</v>
      </c>
      <c r="BU20" s="656">
        <v>1.1499999999999999</v>
      </c>
      <c r="BV20" s="395">
        <f t="shared" si="9"/>
        <v>0.2055039313795568</v>
      </c>
      <c r="BW20" s="366"/>
      <c r="BX20" s="364" t="str">
        <f t="shared" si="10"/>
        <v>1974/1975</v>
      </c>
      <c r="BY20" s="948">
        <v>0</v>
      </c>
      <c r="BZ20" s="948">
        <v>0</v>
      </c>
      <c r="CA20" s="948">
        <v>0</v>
      </c>
      <c r="CB20" s="948">
        <v>0</v>
      </c>
      <c r="CC20" s="948">
        <v>0</v>
      </c>
      <c r="CD20" s="948">
        <v>0</v>
      </c>
      <c r="CE20" s="948">
        <v>0</v>
      </c>
      <c r="CF20" s="948">
        <v>0</v>
      </c>
      <c r="CG20" s="948">
        <v>0</v>
      </c>
      <c r="CH20" s="948">
        <v>0</v>
      </c>
      <c r="CI20" s="948">
        <v>0</v>
      </c>
      <c r="CJ20" s="948">
        <v>0</v>
      </c>
      <c r="CK20" s="365" t="e">
        <f t="shared" si="11"/>
        <v>#DIV/0!</v>
      </c>
      <c r="CL20" s="366"/>
      <c r="CM20" s="385" t="str">
        <f t="shared" si="12"/>
        <v>1974/1975</v>
      </c>
      <c r="CN20" s="477">
        <v>17.337</v>
      </c>
      <c r="CO20" s="477">
        <v>3.43</v>
      </c>
      <c r="CP20" s="477">
        <v>59.406999999999996</v>
      </c>
      <c r="CQ20" s="477">
        <v>10.19</v>
      </c>
      <c r="CR20" s="477">
        <v>4.9000000000000004</v>
      </c>
      <c r="CS20" s="477">
        <v>74.497</v>
      </c>
      <c r="CT20" s="477">
        <v>38.997</v>
      </c>
      <c r="CU20" s="477">
        <v>15.946</v>
      </c>
      <c r="CV20" s="477">
        <v>54.942999999999998</v>
      </c>
      <c r="CW20" s="477">
        <v>6.8</v>
      </c>
      <c r="CX20" s="477">
        <v>74.497</v>
      </c>
      <c r="CY20" s="477">
        <v>12.754</v>
      </c>
      <c r="CZ20" s="387">
        <f t="shared" si="13"/>
        <v>0.20656592650178968</v>
      </c>
      <c r="DA20" s="366"/>
      <c r="DB20" s="419" t="str">
        <f t="shared" si="14"/>
        <v>1974/1975</v>
      </c>
      <c r="DC20" s="425">
        <v>2.0499999999999998</v>
      </c>
      <c r="DD20" s="425">
        <v>0.56000000000000005</v>
      </c>
      <c r="DE20" s="425">
        <v>1.1499999999999999</v>
      </c>
      <c r="DF20" s="425">
        <v>0.3</v>
      </c>
      <c r="DG20" s="425">
        <v>1.9059999999999999</v>
      </c>
      <c r="DH20" s="425">
        <v>3.3559999999999999</v>
      </c>
      <c r="DI20" s="425">
        <v>2.9060000000000001</v>
      </c>
      <c r="DJ20" s="425">
        <v>0</v>
      </c>
      <c r="DK20" s="425">
        <v>2.9060000000000001</v>
      </c>
      <c r="DL20" s="425">
        <v>0</v>
      </c>
      <c r="DM20" s="425">
        <v>3.3559999999999999</v>
      </c>
      <c r="DN20" s="425">
        <v>0.45</v>
      </c>
      <c r="DO20" s="420">
        <f t="shared" si="15"/>
        <v>0.15485203028217481</v>
      </c>
      <c r="DP20" s="366"/>
      <c r="DQ20" s="432" t="str">
        <f t="shared" si="16"/>
        <v>1974/1975</v>
      </c>
      <c r="DR20" s="434">
        <v>4.3999999999999997E-2</v>
      </c>
      <c r="DS20" s="434">
        <v>2.21</v>
      </c>
      <c r="DT20" s="434">
        <v>9.7000000000000003E-2</v>
      </c>
      <c r="DU20" s="434">
        <v>0.13600000000000001</v>
      </c>
      <c r="DV20" s="434">
        <v>1.5840000000000001</v>
      </c>
      <c r="DW20" s="434">
        <v>1.8169999999999999</v>
      </c>
      <c r="DX20" s="434">
        <v>1.677</v>
      </c>
      <c r="DY20" s="434">
        <v>2.7E-2</v>
      </c>
      <c r="DZ20" s="434">
        <v>1.704</v>
      </c>
      <c r="EA20" s="434">
        <v>0</v>
      </c>
      <c r="EB20" s="434">
        <v>1.8169999999999999</v>
      </c>
      <c r="EC20" s="434">
        <v>0.113</v>
      </c>
      <c r="ED20" s="435">
        <f t="shared" si="17"/>
        <v>6.6314553990610328E-2</v>
      </c>
      <c r="EE20" s="366"/>
      <c r="EF20" s="445" t="str">
        <f t="shared" si="18"/>
        <v>1974/1975</v>
      </c>
      <c r="EG20" s="447">
        <v>1.917</v>
      </c>
      <c r="EH20" s="447">
        <v>0.97</v>
      </c>
      <c r="EI20" s="447">
        <v>1.853</v>
      </c>
      <c r="EJ20" s="447">
        <v>0.46</v>
      </c>
      <c r="EK20" s="447">
        <v>1.105</v>
      </c>
      <c r="EL20" s="447">
        <v>3.4180000000000001</v>
      </c>
      <c r="EM20" s="447">
        <v>3.0590000000000002</v>
      </c>
      <c r="EN20" s="447">
        <v>0</v>
      </c>
      <c r="EO20" s="447">
        <v>3.0590000000000002</v>
      </c>
      <c r="EP20" s="447">
        <v>0</v>
      </c>
      <c r="EQ20" s="447">
        <v>3.4180000000000001</v>
      </c>
      <c r="ER20" s="447">
        <v>0.35899999999999999</v>
      </c>
      <c r="ES20" s="448">
        <f t="shared" si="19"/>
        <v>0.11735861392611964</v>
      </c>
      <c r="ET20" s="366"/>
      <c r="EU20" s="458" t="str">
        <f t="shared" si="20"/>
        <v>1974/1975</v>
      </c>
      <c r="EV20" s="661">
        <v>8.1999999999999993</v>
      </c>
      <c r="EW20" s="661">
        <v>1.01</v>
      </c>
      <c r="EX20" s="661">
        <v>8.3000000000000007</v>
      </c>
      <c r="EY20" s="661">
        <v>1.2</v>
      </c>
      <c r="EZ20" s="661">
        <v>1.0589999999999999</v>
      </c>
      <c r="FA20" s="661">
        <v>10.558999999999999</v>
      </c>
      <c r="FB20" s="661">
        <v>9.4090000000000007</v>
      </c>
      <c r="FC20" s="661">
        <v>0.05</v>
      </c>
      <c r="FD20" s="661">
        <v>9.4589999999999996</v>
      </c>
      <c r="FE20" s="661">
        <v>0</v>
      </c>
      <c r="FF20" s="661">
        <v>10.558999999999999</v>
      </c>
      <c r="FG20" s="661">
        <v>1.1000000000000001</v>
      </c>
      <c r="FH20" s="460">
        <f t="shared" si="21"/>
        <v>0.11629136272333229</v>
      </c>
      <c r="FI20" s="366"/>
      <c r="FJ20" s="470" t="str">
        <f t="shared" si="22"/>
        <v>1974/1975</v>
      </c>
      <c r="FK20" s="472">
        <v>0.79</v>
      </c>
      <c r="FL20" s="472">
        <v>3.04</v>
      </c>
      <c r="FM20" s="472">
        <v>2.4</v>
      </c>
      <c r="FN20" s="472">
        <v>9.5000000000000001E-2</v>
      </c>
      <c r="FO20" s="472">
        <v>0.83199999999999996</v>
      </c>
      <c r="FP20" s="472">
        <v>3.327</v>
      </c>
      <c r="FQ20" s="472">
        <v>2.74</v>
      </c>
      <c r="FR20" s="472">
        <v>0.13300000000000001</v>
      </c>
      <c r="FS20" s="472">
        <v>2.8730000000000002</v>
      </c>
      <c r="FT20" s="472">
        <v>1.9E-2</v>
      </c>
      <c r="FU20" s="472">
        <v>3.327</v>
      </c>
      <c r="FV20" s="472">
        <v>0.435</v>
      </c>
      <c r="FW20" s="473">
        <f t="shared" si="23"/>
        <v>0.15041493775933609</v>
      </c>
      <c r="FX20" s="366"/>
      <c r="FY20" s="419" t="str">
        <f t="shared" si="24"/>
        <v>1974/1975</v>
      </c>
      <c r="FZ20" s="425">
        <v>4.0000000000000001E-3</v>
      </c>
      <c r="GA20" s="425">
        <v>1.5</v>
      </c>
      <c r="GB20" s="425">
        <v>6.0000000000000001E-3</v>
      </c>
      <c r="GC20" s="425">
        <v>1.4999999999999999E-2</v>
      </c>
      <c r="GD20" s="425">
        <v>0.34200000000000003</v>
      </c>
      <c r="GE20" s="425">
        <v>0.36299999999999999</v>
      </c>
      <c r="GF20" s="425">
        <v>0.34300000000000003</v>
      </c>
      <c r="GG20" s="425">
        <v>0</v>
      </c>
      <c r="GH20" s="425">
        <v>0.34300000000000003</v>
      </c>
      <c r="GI20" s="425">
        <v>0</v>
      </c>
      <c r="GJ20" s="425">
        <v>0.36299999999999999</v>
      </c>
      <c r="GK20" s="425">
        <v>0.02</v>
      </c>
      <c r="GL20" s="420">
        <f t="shared" si="25"/>
        <v>5.8309037900874633E-2</v>
      </c>
      <c r="GM20" s="366"/>
      <c r="GN20" s="364" t="str">
        <f t="shared" si="26"/>
        <v>1974/1975</v>
      </c>
      <c r="GO20" s="401">
        <v>1.633</v>
      </c>
      <c r="GP20" s="623">
        <v>0.82</v>
      </c>
      <c r="GQ20" s="401">
        <v>1.339</v>
      </c>
      <c r="GR20" s="401">
        <v>0.2</v>
      </c>
      <c r="GS20" s="401">
        <v>0.85699999999999998</v>
      </c>
      <c r="GT20" s="401">
        <v>2.3959999999999999</v>
      </c>
      <c r="GU20" s="401">
        <v>1.946</v>
      </c>
      <c r="GV20" s="401">
        <v>0</v>
      </c>
      <c r="GW20" s="401">
        <v>1.946</v>
      </c>
      <c r="GX20" s="401">
        <v>0</v>
      </c>
      <c r="GY20" s="401">
        <v>2.3959999999999999</v>
      </c>
      <c r="GZ20" s="401">
        <v>0.45</v>
      </c>
      <c r="HA20" s="365">
        <f t="shared" si="27"/>
        <v>0.23124357656731759</v>
      </c>
      <c r="HB20" s="366"/>
      <c r="HC20" s="394" t="str">
        <f t="shared" si="28"/>
        <v>1974/1975</v>
      </c>
      <c r="HD20" s="656">
        <v>4.2699999999999996</v>
      </c>
      <c r="HE20" s="656">
        <v>1.1000000000000001</v>
      </c>
      <c r="HF20" s="656">
        <v>4.7</v>
      </c>
      <c r="HG20" s="656">
        <v>0.435</v>
      </c>
      <c r="HH20" s="656">
        <v>1.45</v>
      </c>
      <c r="HI20" s="656">
        <v>6.585</v>
      </c>
      <c r="HJ20" s="656">
        <v>5.6429999999999998</v>
      </c>
      <c r="HK20" s="656">
        <v>0.1</v>
      </c>
      <c r="HL20" s="656">
        <v>5.7430000000000003</v>
      </c>
      <c r="HM20" s="656">
        <v>0</v>
      </c>
      <c r="HN20" s="656">
        <v>6.585</v>
      </c>
      <c r="HO20" s="656">
        <v>0.84199999999999997</v>
      </c>
      <c r="HP20" s="395">
        <f t="shared" si="29"/>
        <v>0.14661326832665852</v>
      </c>
      <c r="HQ20" s="366"/>
      <c r="HR20" s="385" t="str">
        <f t="shared" si="30"/>
        <v>1974/1975</v>
      </c>
      <c r="HS20" s="477">
        <v>0</v>
      </c>
      <c r="HT20" s="477">
        <v>0</v>
      </c>
      <c r="HU20" s="477">
        <v>0</v>
      </c>
      <c r="HV20" s="477">
        <v>3.7999999999999999E-2</v>
      </c>
      <c r="HW20" s="477">
        <v>0.503</v>
      </c>
      <c r="HX20" s="477">
        <v>0.54100000000000004</v>
      </c>
      <c r="HY20" s="477">
        <v>0.498</v>
      </c>
      <c r="HZ20" s="477">
        <v>8.0000000000000002E-3</v>
      </c>
      <c r="IA20" s="477">
        <v>0.50600000000000001</v>
      </c>
      <c r="IB20" s="477">
        <v>0</v>
      </c>
      <c r="IC20" s="477">
        <v>0.54100000000000004</v>
      </c>
      <c r="ID20" s="477">
        <v>3.5000000000000003E-2</v>
      </c>
      <c r="IE20" s="387">
        <f t="shared" si="31"/>
        <v>6.9169960474308304E-2</v>
      </c>
      <c r="IF20" s="366"/>
      <c r="IG20" s="676" t="str">
        <f t="shared" si="32"/>
        <v>1974/1975</v>
      </c>
      <c r="IH20" s="677">
        <v>6.1130000000000004</v>
      </c>
      <c r="II20" s="677">
        <v>1.28</v>
      </c>
      <c r="IJ20" s="677">
        <v>7.8</v>
      </c>
      <c r="IK20" s="677">
        <v>1.1000000000000001</v>
      </c>
      <c r="IL20" s="677">
        <v>1.135</v>
      </c>
      <c r="IM20" s="677">
        <v>10.035</v>
      </c>
      <c r="IN20" s="677">
        <v>8.6920000000000002</v>
      </c>
      <c r="IO20" s="677">
        <v>0</v>
      </c>
      <c r="IP20" s="677">
        <v>8.6920000000000002</v>
      </c>
      <c r="IQ20" s="677">
        <v>0</v>
      </c>
      <c r="IR20" s="677">
        <v>10.035</v>
      </c>
      <c r="IS20" s="677">
        <v>1.343</v>
      </c>
      <c r="IT20" s="678">
        <f t="shared" si="33"/>
        <v>0.15450989415554534</v>
      </c>
      <c r="IU20" s="366"/>
      <c r="IV20" s="690" t="str">
        <f t="shared" si="34"/>
        <v>1974/1975</v>
      </c>
      <c r="IW20" s="691">
        <v>27.061</v>
      </c>
      <c r="IX20" s="691">
        <v>1.51</v>
      </c>
      <c r="IY20" s="691">
        <v>40.865000000000002</v>
      </c>
      <c r="IZ20" s="691">
        <v>12.7</v>
      </c>
      <c r="JA20" s="691">
        <v>5.7460000000000004</v>
      </c>
      <c r="JB20" s="691">
        <v>59.311</v>
      </c>
      <c r="JC20" s="691">
        <v>40.706000000000003</v>
      </c>
      <c r="JD20" s="691">
        <v>0.9</v>
      </c>
      <c r="JE20" s="691">
        <v>41.606000000000002</v>
      </c>
      <c r="JF20" s="691">
        <v>5.0000000000000001E-3</v>
      </c>
      <c r="JG20" s="691">
        <v>59.311</v>
      </c>
      <c r="JH20" s="691">
        <v>17.7</v>
      </c>
      <c r="JI20" s="692">
        <f t="shared" si="35"/>
        <v>0.4253682920381629</v>
      </c>
      <c r="JJ20" s="366"/>
      <c r="JK20" s="376" t="str">
        <f t="shared" si="36"/>
        <v>1974/1975</v>
      </c>
      <c r="JL20" s="377">
        <f t="shared" si="37"/>
        <v>147.47800000000001</v>
      </c>
      <c r="JM20" s="478">
        <f t="shared" si="38"/>
        <v>1.507587572383678</v>
      </c>
      <c r="JN20" s="377">
        <f t="shared" si="39"/>
        <v>222.33600000000007</v>
      </c>
      <c r="JO20" s="377">
        <f t="shared" si="40"/>
        <v>53.448000000000022</v>
      </c>
      <c r="JP20" s="377">
        <f t="shared" si="41"/>
        <v>25.317000000000007</v>
      </c>
      <c r="JQ20" s="377">
        <f t="shared" si="42"/>
        <v>301.10099999999994</v>
      </c>
      <c r="JR20" s="377">
        <f t="shared" si="43"/>
        <v>147.51499999999999</v>
      </c>
      <c r="JS20" s="377">
        <f t="shared" si="44"/>
        <v>55.571999999999989</v>
      </c>
      <c r="JT20" s="377">
        <f t="shared" si="45"/>
        <v>203.0869999999999</v>
      </c>
      <c r="JU20" s="377">
        <f t="shared" si="46"/>
        <v>54.780999999999999</v>
      </c>
      <c r="JV20" s="377">
        <f t="shared" si="47"/>
        <v>301.10099999999994</v>
      </c>
      <c r="JW20" s="377">
        <f t="shared" si="48"/>
        <v>43.23299999999999</v>
      </c>
      <c r="JX20" s="378">
        <f t="shared" si="49"/>
        <v>0.16765554469728702</v>
      </c>
      <c r="JY20" s="366"/>
    </row>
    <row r="21" spans="1:285" s="18" customFormat="1" ht="14.4" x14ac:dyDescent="0.3">
      <c r="A21" s="376" t="s">
        <v>351</v>
      </c>
      <c r="B21" s="377">
        <v>225.33799999999999</v>
      </c>
      <c r="C21" s="478">
        <v>1.57</v>
      </c>
      <c r="D21" s="377">
        <v>352.64699999999999</v>
      </c>
      <c r="E21" s="377">
        <v>81.352999999999994</v>
      </c>
      <c r="F21" s="377">
        <v>66.406000000000006</v>
      </c>
      <c r="G21" s="377">
        <v>500.40600000000001</v>
      </c>
      <c r="H21" s="377">
        <v>283.262</v>
      </c>
      <c r="I21" s="377">
        <v>63.533999999999999</v>
      </c>
      <c r="J21" s="377">
        <v>346.79599999999999</v>
      </c>
      <c r="K21" s="377">
        <v>66.891000000000005</v>
      </c>
      <c r="L21" s="377">
        <v>500.40600000000001</v>
      </c>
      <c r="M21" s="377">
        <v>86.718999999999994</v>
      </c>
      <c r="N21" s="378">
        <f t="shared" si="1"/>
        <v>0.20962466792526716</v>
      </c>
      <c r="O21" s="366"/>
      <c r="P21" s="364" t="str">
        <f t="shared" si="2"/>
        <v>1975/1976</v>
      </c>
      <c r="Q21" s="401">
        <v>0.58499999999999996</v>
      </c>
      <c r="R21" s="623">
        <v>3.48</v>
      </c>
      <c r="S21" s="401">
        <v>2.0329999999999999</v>
      </c>
      <c r="T21" s="401">
        <v>0.8</v>
      </c>
      <c r="U21" s="401">
        <v>3.8</v>
      </c>
      <c r="V21" s="401">
        <v>6.633</v>
      </c>
      <c r="W21" s="401">
        <v>5.7030000000000003</v>
      </c>
      <c r="X21" s="401">
        <v>0.03</v>
      </c>
      <c r="Y21" s="401">
        <v>5.7329999999999997</v>
      </c>
      <c r="Z21" s="401">
        <v>0</v>
      </c>
      <c r="AA21" s="401">
        <v>6.633</v>
      </c>
      <c r="AB21" s="401">
        <v>0.9</v>
      </c>
      <c r="AC21" s="365">
        <f t="shared" si="3"/>
        <v>0.15698587127158556</v>
      </c>
      <c r="AD21" s="366"/>
      <c r="AE21" s="376" t="str">
        <f t="shared" si="4"/>
        <v>1975/1976</v>
      </c>
      <c r="AF21" s="478">
        <v>2.931</v>
      </c>
      <c r="AG21" s="478">
        <v>0.61</v>
      </c>
      <c r="AH21" s="478">
        <v>1.788</v>
      </c>
      <c r="AI21" s="478">
        <v>0.44900000000000001</v>
      </c>
      <c r="AJ21" s="478">
        <v>3.7519999999999998</v>
      </c>
      <c r="AK21" s="478">
        <v>5.9889999999999999</v>
      </c>
      <c r="AL21" s="478">
        <v>5.5979999999999999</v>
      </c>
      <c r="AM21" s="478">
        <v>0</v>
      </c>
      <c r="AN21" s="478">
        <v>5.5979999999999999</v>
      </c>
      <c r="AO21" s="478">
        <v>0</v>
      </c>
      <c r="AP21" s="478">
        <v>5.9889999999999999</v>
      </c>
      <c r="AQ21" s="478">
        <v>0.39100000000000001</v>
      </c>
      <c r="AR21" s="378">
        <f t="shared" si="5"/>
        <v>6.9846373704894604E-2</v>
      </c>
      <c r="AS21" s="366"/>
      <c r="AT21" s="385" t="str">
        <f t="shared" si="6"/>
        <v>1975/1976</v>
      </c>
      <c r="AU21" s="477">
        <v>0</v>
      </c>
      <c r="AV21" s="477">
        <v>0</v>
      </c>
      <c r="AW21" s="477">
        <v>0</v>
      </c>
      <c r="AX21" s="477">
        <v>0.12</v>
      </c>
      <c r="AY21" s="477">
        <v>0.83399999999999996</v>
      </c>
      <c r="AZ21" s="477">
        <v>0.95399999999999996</v>
      </c>
      <c r="BA21" s="477">
        <v>0.81899999999999995</v>
      </c>
      <c r="BB21" s="477">
        <v>0</v>
      </c>
      <c r="BC21" s="477">
        <v>0.81899999999999995</v>
      </c>
      <c r="BD21" s="477">
        <v>0</v>
      </c>
      <c r="BE21" s="477">
        <v>0.95399999999999996</v>
      </c>
      <c r="BF21" s="477">
        <v>0.13500000000000001</v>
      </c>
      <c r="BG21" s="387">
        <f t="shared" si="7"/>
        <v>0.16483516483516486</v>
      </c>
      <c r="BH21" s="366"/>
      <c r="BI21" s="394" t="str">
        <f t="shared" si="8"/>
        <v>1975/1976</v>
      </c>
      <c r="BJ21" s="656">
        <v>0.09</v>
      </c>
      <c r="BK21" s="656">
        <v>2.68</v>
      </c>
      <c r="BL21" s="656">
        <v>0.24099999999999999</v>
      </c>
      <c r="BM21" s="656">
        <v>1.1499999999999999</v>
      </c>
      <c r="BN21" s="656">
        <v>5.923</v>
      </c>
      <c r="BO21" s="656">
        <v>7.3140000000000001</v>
      </c>
      <c r="BP21" s="656">
        <v>5.718</v>
      </c>
      <c r="BQ21" s="656">
        <v>0.06</v>
      </c>
      <c r="BR21" s="656">
        <v>5.7779999999999996</v>
      </c>
      <c r="BS21" s="656">
        <v>3.5999999999999997E-2</v>
      </c>
      <c r="BT21" s="656">
        <v>7.3140000000000001</v>
      </c>
      <c r="BU21" s="656">
        <v>1.5</v>
      </c>
      <c r="BV21" s="395">
        <f t="shared" si="9"/>
        <v>0.25799793601651189</v>
      </c>
      <c r="BW21" s="366"/>
      <c r="BX21" s="364" t="str">
        <f t="shared" si="10"/>
        <v>1975/1976</v>
      </c>
      <c r="BY21" s="948">
        <v>0</v>
      </c>
      <c r="BZ21" s="948">
        <v>0</v>
      </c>
      <c r="CA21" s="948">
        <v>0</v>
      </c>
      <c r="CB21" s="948">
        <v>0</v>
      </c>
      <c r="CC21" s="948">
        <v>0</v>
      </c>
      <c r="CD21" s="948">
        <v>0</v>
      </c>
      <c r="CE21" s="948">
        <v>0</v>
      </c>
      <c r="CF21" s="948">
        <v>0</v>
      </c>
      <c r="CG21" s="948">
        <v>0</v>
      </c>
      <c r="CH21" s="948">
        <v>0</v>
      </c>
      <c r="CI21" s="948">
        <v>0</v>
      </c>
      <c r="CJ21" s="948">
        <v>0</v>
      </c>
      <c r="CK21" s="365" t="e">
        <f t="shared" si="11"/>
        <v>#DIV/0!</v>
      </c>
      <c r="CL21" s="366"/>
      <c r="CM21" s="385" t="str">
        <f t="shared" si="12"/>
        <v>1975/1976</v>
      </c>
      <c r="CN21" s="477">
        <v>15.981999999999999</v>
      </c>
      <c r="CO21" s="477">
        <v>3.18</v>
      </c>
      <c r="CP21" s="477">
        <v>50.844000000000001</v>
      </c>
      <c r="CQ21" s="477">
        <v>12.754</v>
      </c>
      <c r="CR21" s="477">
        <v>5.4</v>
      </c>
      <c r="CS21" s="477">
        <v>68.998000000000005</v>
      </c>
      <c r="CT21" s="477">
        <v>38.32</v>
      </c>
      <c r="CU21" s="477">
        <v>11.599</v>
      </c>
      <c r="CV21" s="477">
        <v>49.918999999999997</v>
      </c>
      <c r="CW21" s="477">
        <v>8.4</v>
      </c>
      <c r="CX21" s="477">
        <v>68.998000000000005</v>
      </c>
      <c r="CY21" s="477">
        <v>10.679</v>
      </c>
      <c r="CZ21" s="387">
        <f t="shared" si="13"/>
        <v>0.18311356504741166</v>
      </c>
      <c r="DA21" s="366"/>
      <c r="DB21" s="419" t="str">
        <f t="shared" si="14"/>
        <v>1975/1976</v>
      </c>
      <c r="DC21" s="425">
        <v>2.605</v>
      </c>
      <c r="DD21" s="425">
        <v>0.73</v>
      </c>
      <c r="DE21" s="425">
        <v>1.897</v>
      </c>
      <c r="DF21" s="425">
        <v>0.45</v>
      </c>
      <c r="DG21" s="425">
        <v>1.663</v>
      </c>
      <c r="DH21" s="425">
        <v>4.01</v>
      </c>
      <c r="DI21" s="425">
        <v>2.6629999999999998</v>
      </c>
      <c r="DJ21" s="425">
        <v>0</v>
      </c>
      <c r="DK21" s="425">
        <v>2.6629999999999998</v>
      </c>
      <c r="DL21" s="425">
        <v>0</v>
      </c>
      <c r="DM21" s="425">
        <v>4.01</v>
      </c>
      <c r="DN21" s="425">
        <v>1.347</v>
      </c>
      <c r="DO21" s="420">
        <f t="shared" si="15"/>
        <v>0.50582050319188887</v>
      </c>
      <c r="DP21" s="366"/>
      <c r="DQ21" s="432" t="str">
        <f t="shared" si="16"/>
        <v>1975/1976</v>
      </c>
      <c r="DR21" s="434">
        <v>3.6999999999999998E-2</v>
      </c>
      <c r="DS21" s="434">
        <v>2.2200000000000002</v>
      </c>
      <c r="DT21" s="434">
        <v>8.2000000000000003E-2</v>
      </c>
      <c r="DU21" s="434">
        <v>0.113</v>
      </c>
      <c r="DV21" s="434">
        <v>1.857</v>
      </c>
      <c r="DW21" s="434">
        <v>2.052</v>
      </c>
      <c r="DX21" s="434">
        <v>1.796</v>
      </c>
      <c r="DY21" s="434">
        <v>0.02</v>
      </c>
      <c r="DZ21" s="434">
        <v>1.8160000000000001</v>
      </c>
      <c r="EA21" s="434">
        <v>0</v>
      </c>
      <c r="EB21" s="434">
        <v>2.052</v>
      </c>
      <c r="EC21" s="434">
        <v>0.23599999999999999</v>
      </c>
      <c r="ED21" s="435">
        <f t="shared" si="17"/>
        <v>0.12995594713656386</v>
      </c>
      <c r="EE21" s="366"/>
      <c r="EF21" s="445" t="str">
        <f t="shared" si="18"/>
        <v>1975/1976</v>
      </c>
      <c r="EG21" s="447">
        <v>1.6910000000000001</v>
      </c>
      <c r="EH21" s="447">
        <v>0.93</v>
      </c>
      <c r="EI21" s="447">
        <v>1.575</v>
      </c>
      <c r="EJ21" s="447">
        <v>0.35899999999999999</v>
      </c>
      <c r="EK21" s="447">
        <v>1.2350000000000001</v>
      </c>
      <c r="EL21" s="447">
        <v>3.169</v>
      </c>
      <c r="EM21" s="447">
        <v>2.6789999999999998</v>
      </c>
      <c r="EN21" s="447">
        <v>0</v>
      </c>
      <c r="EO21" s="447">
        <v>2.6789999999999998</v>
      </c>
      <c r="EP21" s="447">
        <v>0</v>
      </c>
      <c r="EQ21" s="447">
        <v>3.169</v>
      </c>
      <c r="ER21" s="447">
        <v>0.49</v>
      </c>
      <c r="ES21" s="448">
        <f t="shared" si="19"/>
        <v>0.18290406868234416</v>
      </c>
      <c r="ET21" s="366"/>
      <c r="EU21" s="458" t="str">
        <f t="shared" si="20"/>
        <v>1975/1976</v>
      </c>
      <c r="EV21" s="661">
        <v>8.5</v>
      </c>
      <c r="EW21" s="661">
        <v>1.35</v>
      </c>
      <c r="EX21" s="661">
        <v>11.5</v>
      </c>
      <c r="EY21" s="661">
        <v>1.1000000000000001</v>
      </c>
      <c r="EZ21" s="661">
        <v>0.02</v>
      </c>
      <c r="FA21" s="661">
        <v>12.62</v>
      </c>
      <c r="FB21" s="661">
        <v>9.9499999999999993</v>
      </c>
      <c r="FC21" s="661">
        <v>7.0000000000000007E-2</v>
      </c>
      <c r="FD21" s="661">
        <v>10.02</v>
      </c>
      <c r="FE21" s="661">
        <v>0</v>
      </c>
      <c r="FF21" s="661">
        <v>12.62</v>
      </c>
      <c r="FG21" s="661">
        <v>2.6</v>
      </c>
      <c r="FH21" s="460">
        <f t="shared" si="21"/>
        <v>0.25948103792415173</v>
      </c>
      <c r="FI21" s="366"/>
      <c r="FJ21" s="470" t="str">
        <f t="shared" si="22"/>
        <v>1975/1976</v>
      </c>
      <c r="FK21" s="472">
        <v>0.80200000000000005</v>
      </c>
      <c r="FL21" s="472">
        <v>3.62</v>
      </c>
      <c r="FM21" s="472">
        <v>2.9</v>
      </c>
      <c r="FN21" s="472">
        <v>0.435</v>
      </c>
      <c r="FO21" s="472">
        <v>1E-3</v>
      </c>
      <c r="FP21" s="472">
        <v>3.3359999999999999</v>
      </c>
      <c r="FQ21" s="472">
        <v>2.87</v>
      </c>
      <c r="FR21" s="472">
        <v>0.12</v>
      </c>
      <c r="FS21" s="472">
        <v>2.99</v>
      </c>
      <c r="FT21" s="472">
        <v>3.1E-2</v>
      </c>
      <c r="FU21" s="472">
        <v>3.3359999999999999</v>
      </c>
      <c r="FV21" s="472">
        <v>0.315</v>
      </c>
      <c r="FW21" s="473">
        <f t="shared" si="23"/>
        <v>0.10427010923535251</v>
      </c>
      <c r="FX21" s="366"/>
      <c r="FY21" s="419" t="str">
        <f t="shared" si="24"/>
        <v>1975/1976</v>
      </c>
      <c r="FZ21" s="425">
        <v>1.2999999999999999E-2</v>
      </c>
      <c r="GA21" s="425">
        <v>1.39</v>
      </c>
      <c r="GB21" s="425">
        <v>1.7999999999999999E-2</v>
      </c>
      <c r="GC21" s="425">
        <v>0.02</v>
      </c>
      <c r="GD21" s="425">
        <v>0.51900000000000002</v>
      </c>
      <c r="GE21" s="425">
        <v>0.55700000000000005</v>
      </c>
      <c r="GF21" s="425">
        <v>0.51700000000000002</v>
      </c>
      <c r="GG21" s="425">
        <v>0</v>
      </c>
      <c r="GH21" s="425">
        <v>0.51700000000000002</v>
      </c>
      <c r="GI21" s="425">
        <v>0</v>
      </c>
      <c r="GJ21" s="425">
        <v>0.55700000000000005</v>
      </c>
      <c r="GK21" s="425">
        <v>0.04</v>
      </c>
      <c r="GL21" s="420">
        <f t="shared" si="25"/>
        <v>7.7369439071566737E-2</v>
      </c>
      <c r="GM21" s="366"/>
      <c r="GN21" s="364" t="str">
        <f t="shared" si="26"/>
        <v>1975/1976</v>
      </c>
      <c r="GO21" s="401">
        <v>1.4079999999999999</v>
      </c>
      <c r="GP21" s="623">
        <v>0.6</v>
      </c>
      <c r="GQ21" s="401">
        <v>0.84499999999999997</v>
      </c>
      <c r="GR21" s="401">
        <v>0.45</v>
      </c>
      <c r="GS21" s="401">
        <v>0.54300000000000004</v>
      </c>
      <c r="GT21" s="401">
        <v>1.8380000000000001</v>
      </c>
      <c r="GU21" s="401">
        <v>1.718</v>
      </c>
      <c r="GV21" s="401">
        <v>2.5000000000000001E-2</v>
      </c>
      <c r="GW21" s="401">
        <v>1.7430000000000001</v>
      </c>
      <c r="GX21" s="401">
        <v>0</v>
      </c>
      <c r="GY21" s="401">
        <v>1.8380000000000001</v>
      </c>
      <c r="GZ21" s="401">
        <v>9.5000000000000001E-2</v>
      </c>
      <c r="HA21" s="365">
        <f t="shared" si="27"/>
        <v>5.450372920252438E-2</v>
      </c>
      <c r="HB21" s="366"/>
      <c r="HC21" s="394" t="str">
        <f t="shared" si="28"/>
        <v>1975/1976</v>
      </c>
      <c r="HD21" s="656">
        <v>5.2</v>
      </c>
      <c r="HE21" s="656">
        <v>1.07</v>
      </c>
      <c r="HF21" s="656">
        <v>5.5750000000000002</v>
      </c>
      <c r="HG21" s="656">
        <v>0.84199999999999997</v>
      </c>
      <c r="HH21" s="656">
        <v>1.44</v>
      </c>
      <c r="HI21" s="656">
        <v>7.8570000000000002</v>
      </c>
      <c r="HJ21" s="656">
        <v>6.1669999999999998</v>
      </c>
      <c r="HK21" s="656">
        <v>0.2</v>
      </c>
      <c r="HL21" s="656">
        <v>6.367</v>
      </c>
      <c r="HM21" s="656">
        <v>0</v>
      </c>
      <c r="HN21" s="656">
        <v>7.8570000000000002</v>
      </c>
      <c r="HO21" s="656">
        <v>1.49</v>
      </c>
      <c r="HP21" s="395">
        <f t="shared" si="29"/>
        <v>0.23401916130045547</v>
      </c>
      <c r="HQ21" s="366"/>
      <c r="HR21" s="385" t="str">
        <f t="shared" si="30"/>
        <v>1975/1976</v>
      </c>
      <c r="HS21" s="477">
        <v>0</v>
      </c>
      <c r="HT21" s="477">
        <v>0</v>
      </c>
      <c r="HU21" s="477">
        <v>0</v>
      </c>
      <c r="HV21" s="477">
        <v>3.5000000000000003E-2</v>
      </c>
      <c r="HW21" s="477">
        <v>0.55000000000000004</v>
      </c>
      <c r="HX21" s="477">
        <v>0.58499999999999996</v>
      </c>
      <c r="HY21" s="477">
        <v>0.53500000000000003</v>
      </c>
      <c r="HZ21" s="477">
        <v>0</v>
      </c>
      <c r="IA21" s="477">
        <v>0.53500000000000003</v>
      </c>
      <c r="IB21" s="477">
        <v>0</v>
      </c>
      <c r="IC21" s="477">
        <v>0.58499999999999996</v>
      </c>
      <c r="ID21" s="477">
        <v>0.05</v>
      </c>
      <c r="IE21" s="387">
        <f t="shared" si="31"/>
        <v>9.3457943925233641E-2</v>
      </c>
      <c r="IF21" s="366"/>
      <c r="IG21" s="676" t="str">
        <f t="shared" si="32"/>
        <v>1975/1976</v>
      </c>
      <c r="IH21" s="677">
        <v>5.8129999999999997</v>
      </c>
      <c r="II21" s="677">
        <v>1.32</v>
      </c>
      <c r="IJ21" s="677">
        <v>7.6740000000000004</v>
      </c>
      <c r="IK21" s="677">
        <v>1.343</v>
      </c>
      <c r="IL21" s="677">
        <v>1.2889999999999999</v>
      </c>
      <c r="IM21" s="677">
        <v>10.305999999999999</v>
      </c>
      <c r="IN21" s="677">
        <v>9.1479999999999997</v>
      </c>
      <c r="IO21" s="677">
        <v>0</v>
      </c>
      <c r="IP21" s="677">
        <v>9.1479999999999997</v>
      </c>
      <c r="IQ21" s="677">
        <v>0</v>
      </c>
      <c r="IR21" s="677">
        <v>10.305999999999999</v>
      </c>
      <c r="IS21" s="677">
        <v>1.1579999999999999</v>
      </c>
      <c r="IT21" s="678">
        <f t="shared" si="33"/>
        <v>0.12658504591167469</v>
      </c>
      <c r="IU21" s="366"/>
      <c r="IV21" s="690" t="str">
        <f t="shared" si="34"/>
        <v>1975/1976</v>
      </c>
      <c r="IW21" s="691">
        <v>27.661000000000001</v>
      </c>
      <c r="IX21" s="691">
        <v>1.64</v>
      </c>
      <c r="IY21" s="691">
        <v>45.31</v>
      </c>
      <c r="IZ21" s="691">
        <v>17.7</v>
      </c>
      <c r="JA21" s="691">
        <v>2.2000000000000002</v>
      </c>
      <c r="JB21" s="691">
        <v>65.209999999999994</v>
      </c>
      <c r="JC21" s="691">
        <v>42.56</v>
      </c>
      <c r="JD21" s="691">
        <v>0.95</v>
      </c>
      <c r="JE21" s="691">
        <v>43.51</v>
      </c>
      <c r="JF21" s="691">
        <v>0</v>
      </c>
      <c r="JG21" s="691">
        <v>65.209999999999994</v>
      </c>
      <c r="JH21" s="691">
        <v>21.7</v>
      </c>
      <c r="JI21" s="692">
        <f t="shared" si="35"/>
        <v>0.49873592277637324</v>
      </c>
      <c r="JJ21" s="366"/>
      <c r="JK21" s="376" t="str">
        <f t="shared" si="36"/>
        <v>1975/1976</v>
      </c>
      <c r="JL21" s="377">
        <f t="shared" si="37"/>
        <v>152.02000000000001</v>
      </c>
      <c r="JM21" s="478">
        <f t="shared" si="38"/>
        <v>1.4495790027627946</v>
      </c>
      <c r="JN21" s="377">
        <f t="shared" si="39"/>
        <v>220.36500000000007</v>
      </c>
      <c r="JO21" s="377">
        <f t="shared" si="40"/>
        <v>43.23299999999999</v>
      </c>
      <c r="JP21" s="377">
        <f t="shared" si="41"/>
        <v>35.38000000000001</v>
      </c>
      <c r="JQ21" s="377">
        <f t="shared" si="42"/>
        <v>298.97800000000001</v>
      </c>
      <c r="JR21" s="377">
        <f t="shared" si="43"/>
        <v>146.501</v>
      </c>
      <c r="JS21" s="377">
        <f t="shared" si="44"/>
        <v>50.459999999999994</v>
      </c>
      <c r="JT21" s="377">
        <f t="shared" si="45"/>
        <v>196.96100000000004</v>
      </c>
      <c r="JU21" s="377">
        <f t="shared" si="46"/>
        <v>58.424000000000007</v>
      </c>
      <c r="JV21" s="377">
        <f t="shared" si="47"/>
        <v>298.97800000000001</v>
      </c>
      <c r="JW21" s="377">
        <f t="shared" si="48"/>
        <v>43.592999999999989</v>
      </c>
      <c r="JX21" s="378">
        <f t="shared" si="49"/>
        <v>0.170695224856589</v>
      </c>
      <c r="JY21" s="366"/>
    </row>
    <row r="22" spans="1:285" s="18" customFormat="1" ht="14.4" x14ac:dyDescent="0.3">
      <c r="A22" s="376" t="s">
        <v>352</v>
      </c>
      <c r="B22" s="377">
        <v>233.072</v>
      </c>
      <c r="C22" s="478">
        <v>1.78</v>
      </c>
      <c r="D22" s="377">
        <v>414.34800000000001</v>
      </c>
      <c r="E22" s="377">
        <v>86.72</v>
      </c>
      <c r="F22" s="377">
        <v>59.597999999999999</v>
      </c>
      <c r="G22" s="377">
        <v>560.66600000000005</v>
      </c>
      <c r="H22" s="377">
        <v>300.25099999999998</v>
      </c>
      <c r="I22" s="377">
        <v>69.23</v>
      </c>
      <c r="J22" s="377">
        <v>369.48099999999999</v>
      </c>
      <c r="K22" s="377">
        <v>63.832999999999998</v>
      </c>
      <c r="L22" s="377">
        <v>560.66600000000005</v>
      </c>
      <c r="M22" s="377">
        <v>127.352</v>
      </c>
      <c r="N22" s="378">
        <f t="shared" si="1"/>
        <v>0.29390234333531806</v>
      </c>
      <c r="O22" s="366"/>
      <c r="P22" s="364" t="str">
        <f t="shared" si="2"/>
        <v>1976/1977</v>
      </c>
      <c r="Q22" s="401">
        <v>0.58599999999999997</v>
      </c>
      <c r="R22" s="623">
        <v>3.35</v>
      </c>
      <c r="S22" s="401">
        <v>1.96</v>
      </c>
      <c r="T22" s="401">
        <v>0.9</v>
      </c>
      <c r="U22" s="401">
        <v>3.883</v>
      </c>
      <c r="V22" s="401">
        <v>6.7430000000000003</v>
      </c>
      <c r="W22" s="401">
        <v>5.758</v>
      </c>
      <c r="X22" s="401">
        <v>3.5000000000000003E-2</v>
      </c>
      <c r="Y22" s="401">
        <v>5.7930000000000001</v>
      </c>
      <c r="Z22" s="401">
        <v>0</v>
      </c>
      <c r="AA22" s="401">
        <v>6.7430000000000003</v>
      </c>
      <c r="AB22" s="401">
        <v>0.95</v>
      </c>
      <c r="AC22" s="365">
        <f t="shared" si="3"/>
        <v>0.16399102364923182</v>
      </c>
      <c r="AD22" s="366"/>
      <c r="AE22" s="376" t="str">
        <f t="shared" si="4"/>
        <v>1976/1977</v>
      </c>
      <c r="AF22" s="478">
        <v>3.54</v>
      </c>
      <c r="AG22" s="478">
        <v>0.91</v>
      </c>
      <c r="AH22" s="478">
        <v>3.2160000000000002</v>
      </c>
      <c r="AI22" s="478">
        <v>0.39100000000000001</v>
      </c>
      <c r="AJ22" s="478">
        <v>2.7290000000000001</v>
      </c>
      <c r="AK22" s="478">
        <v>6.3360000000000003</v>
      </c>
      <c r="AL22" s="478">
        <v>5.8230000000000004</v>
      </c>
      <c r="AM22" s="478">
        <v>0</v>
      </c>
      <c r="AN22" s="478">
        <v>5.8230000000000004</v>
      </c>
      <c r="AO22" s="478">
        <v>0</v>
      </c>
      <c r="AP22" s="478">
        <v>6.3360000000000003</v>
      </c>
      <c r="AQ22" s="478">
        <v>0.51300000000000001</v>
      </c>
      <c r="AR22" s="378">
        <f t="shared" si="5"/>
        <v>8.8098918083462124E-2</v>
      </c>
      <c r="AS22" s="366"/>
      <c r="AT22" s="385" t="str">
        <f t="shared" si="6"/>
        <v>1976/1977</v>
      </c>
      <c r="AU22" s="477">
        <v>0</v>
      </c>
      <c r="AV22" s="477">
        <v>0</v>
      </c>
      <c r="AW22" s="477">
        <v>0</v>
      </c>
      <c r="AX22" s="477">
        <v>0.13500000000000001</v>
      </c>
      <c r="AY22" s="477">
        <v>1.155</v>
      </c>
      <c r="AZ22" s="477">
        <v>1.29</v>
      </c>
      <c r="BA22" s="477">
        <v>1.0900000000000001</v>
      </c>
      <c r="BB22" s="477">
        <v>0</v>
      </c>
      <c r="BC22" s="477">
        <v>1.0900000000000001</v>
      </c>
      <c r="BD22" s="477">
        <v>0</v>
      </c>
      <c r="BE22" s="477">
        <v>1.29</v>
      </c>
      <c r="BF22" s="477">
        <v>0.2</v>
      </c>
      <c r="BG22" s="387">
        <f t="shared" si="7"/>
        <v>0.1834862385321101</v>
      </c>
      <c r="BH22" s="366"/>
      <c r="BI22" s="394" t="str">
        <f t="shared" si="8"/>
        <v>1976/1977</v>
      </c>
      <c r="BJ22" s="656">
        <v>8.8999999999999996E-2</v>
      </c>
      <c r="BK22" s="656">
        <v>2.4900000000000002</v>
      </c>
      <c r="BL22" s="656">
        <v>0.222</v>
      </c>
      <c r="BM22" s="656">
        <v>1.5</v>
      </c>
      <c r="BN22" s="656">
        <v>5.5209999999999999</v>
      </c>
      <c r="BO22" s="656">
        <v>7.2430000000000003</v>
      </c>
      <c r="BP22" s="656">
        <v>5.6550000000000002</v>
      </c>
      <c r="BQ22" s="656">
        <v>8.2000000000000003E-2</v>
      </c>
      <c r="BR22" s="656">
        <v>5.7370000000000001</v>
      </c>
      <c r="BS22" s="656">
        <v>3.5999999999999997E-2</v>
      </c>
      <c r="BT22" s="656">
        <v>7.2430000000000003</v>
      </c>
      <c r="BU22" s="656">
        <v>1.47</v>
      </c>
      <c r="BV22" s="395">
        <f t="shared" si="9"/>
        <v>0.254633639355621</v>
      </c>
      <c r="BW22" s="366"/>
      <c r="BX22" s="364" t="str">
        <f t="shared" si="10"/>
        <v>1976/1977</v>
      </c>
      <c r="BY22" s="948">
        <v>0</v>
      </c>
      <c r="BZ22" s="948">
        <v>0</v>
      </c>
      <c r="CA22" s="948">
        <v>0</v>
      </c>
      <c r="CB22" s="948">
        <v>0</v>
      </c>
      <c r="CC22" s="948">
        <v>0</v>
      </c>
      <c r="CD22" s="948">
        <v>0</v>
      </c>
      <c r="CE22" s="948">
        <v>0</v>
      </c>
      <c r="CF22" s="948">
        <v>0</v>
      </c>
      <c r="CG22" s="948">
        <v>0</v>
      </c>
      <c r="CH22" s="948">
        <v>0</v>
      </c>
      <c r="CI22" s="948">
        <v>0</v>
      </c>
      <c r="CJ22" s="948">
        <v>0</v>
      </c>
      <c r="CK22" s="365" t="e">
        <f t="shared" si="11"/>
        <v>#DIV/0!</v>
      </c>
      <c r="CL22" s="366"/>
      <c r="CM22" s="385" t="str">
        <f t="shared" si="12"/>
        <v>1976/1977</v>
      </c>
      <c r="CN22" s="477">
        <v>17.091000000000001</v>
      </c>
      <c r="CO22" s="477">
        <v>3.1</v>
      </c>
      <c r="CP22" s="477">
        <v>52.938000000000002</v>
      </c>
      <c r="CQ22" s="477">
        <v>10.679</v>
      </c>
      <c r="CR22" s="477">
        <v>5.9</v>
      </c>
      <c r="CS22" s="477">
        <v>69.516999999999996</v>
      </c>
      <c r="CT22" s="477">
        <v>39.020000000000003</v>
      </c>
      <c r="CU22" s="477">
        <v>14.411</v>
      </c>
      <c r="CV22" s="477">
        <v>53.430999999999997</v>
      </c>
      <c r="CW22" s="477">
        <v>5.0999999999999996</v>
      </c>
      <c r="CX22" s="477">
        <v>69.516999999999996</v>
      </c>
      <c r="CY22" s="477">
        <v>10.986000000000001</v>
      </c>
      <c r="CZ22" s="387">
        <f t="shared" si="13"/>
        <v>0.18769540927030123</v>
      </c>
      <c r="DA22" s="366"/>
      <c r="DB22" s="419" t="str">
        <f t="shared" si="14"/>
        <v>1976/1977</v>
      </c>
      <c r="DC22" s="425">
        <v>2.7549999999999999</v>
      </c>
      <c r="DD22" s="425">
        <v>0.69</v>
      </c>
      <c r="DE22" s="425">
        <v>1.901</v>
      </c>
      <c r="DF22" s="425">
        <v>1.347</v>
      </c>
      <c r="DG22" s="425">
        <v>1.1839999999999999</v>
      </c>
      <c r="DH22" s="425">
        <v>4.4320000000000004</v>
      </c>
      <c r="DI22" s="425">
        <v>3.1389999999999998</v>
      </c>
      <c r="DJ22" s="425">
        <v>0</v>
      </c>
      <c r="DK22" s="425">
        <v>3.1389999999999998</v>
      </c>
      <c r="DL22" s="425">
        <v>0</v>
      </c>
      <c r="DM22" s="425">
        <v>4.4320000000000004</v>
      </c>
      <c r="DN22" s="425">
        <v>1.2929999999999999</v>
      </c>
      <c r="DO22" s="420">
        <f t="shared" si="15"/>
        <v>0.41191462249123928</v>
      </c>
      <c r="DP22" s="366"/>
      <c r="DQ22" s="432" t="str">
        <f t="shared" si="16"/>
        <v>1976/1977</v>
      </c>
      <c r="DR22" s="434">
        <v>2.7E-2</v>
      </c>
      <c r="DS22" s="434">
        <v>1.67</v>
      </c>
      <c r="DT22" s="434">
        <v>4.4999999999999998E-2</v>
      </c>
      <c r="DU22" s="434">
        <v>0.23599999999999999</v>
      </c>
      <c r="DV22" s="434">
        <v>1.9790000000000001</v>
      </c>
      <c r="DW22" s="434">
        <v>2.2599999999999998</v>
      </c>
      <c r="DX22" s="434">
        <v>1.9590000000000001</v>
      </c>
      <c r="DY22" s="434">
        <v>2.1999999999999999E-2</v>
      </c>
      <c r="DZ22" s="434">
        <v>1.9810000000000001</v>
      </c>
      <c r="EA22" s="434">
        <v>0</v>
      </c>
      <c r="EB22" s="434">
        <v>2.2599999999999998</v>
      </c>
      <c r="EC22" s="434">
        <v>0.27900000000000003</v>
      </c>
      <c r="ED22" s="435">
        <f t="shared" si="17"/>
        <v>0.1408379606259465</v>
      </c>
      <c r="EE22" s="366"/>
      <c r="EF22" s="445" t="str">
        <f t="shared" si="18"/>
        <v>1976/1977</v>
      </c>
      <c r="EG22" s="447">
        <v>1.921</v>
      </c>
      <c r="EH22" s="447">
        <v>1.1399999999999999</v>
      </c>
      <c r="EI22" s="447">
        <v>2.1880000000000002</v>
      </c>
      <c r="EJ22" s="447">
        <v>0.49</v>
      </c>
      <c r="EK22" s="447">
        <v>1.034</v>
      </c>
      <c r="EL22" s="447">
        <v>3.7120000000000002</v>
      </c>
      <c r="EM22" s="447">
        <v>3.056</v>
      </c>
      <c r="EN22" s="447">
        <v>6.6000000000000003E-2</v>
      </c>
      <c r="EO22" s="447">
        <v>3.1219999999999999</v>
      </c>
      <c r="EP22" s="447">
        <v>0</v>
      </c>
      <c r="EQ22" s="447">
        <v>3.7120000000000002</v>
      </c>
      <c r="ER22" s="447">
        <v>0.59</v>
      </c>
      <c r="ES22" s="448">
        <f t="shared" si="19"/>
        <v>0.18898142216527866</v>
      </c>
      <c r="ET22" s="366"/>
      <c r="EU22" s="458" t="str">
        <f t="shared" si="20"/>
        <v>1976/1977</v>
      </c>
      <c r="EV22" s="661">
        <v>8.6</v>
      </c>
      <c r="EW22" s="661">
        <v>1.51</v>
      </c>
      <c r="EX22" s="661">
        <v>13</v>
      </c>
      <c r="EY22" s="661">
        <v>2.6</v>
      </c>
      <c r="EZ22" s="661">
        <v>0</v>
      </c>
      <c r="FA22" s="661">
        <v>15.6</v>
      </c>
      <c r="FB22" s="661">
        <v>10.497999999999999</v>
      </c>
      <c r="FC22" s="661">
        <v>0.15</v>
      </c>
      <c r="FD22" s="661">
        <v>10.648</v>
      </c>
      <c r="FE22" s="661">
        <v>5.1999999999999998E-2</v>
      </c>
      <c r="FF22" s="661">
        <v>15.6</v>
      </c>
      <c r="FG22" s="661">
        <v>4.9000000000000004</v>
      </c>
      <c r="FH22" s="460">
        <f t="shared" si="21"/>
        <v>0.45794392523364491</v>
      </c>
      <c r="FI22" s="366"/>
      <c r="FJ22" s="470" t="str">
        <f t="shared" si="22"/>
        <v>1976/1977</v>
      </c>
      <c r="FK22" s="472">
        <v>0.88500000000000001</v>
      </c>
      <c r="FL22" s="472">
        <v>3.79</v>
      </c>
      <c r="FM22" s="472">
        <v>3.35</v>
      </c>
      <c r="FN22" s="472">
        <v>0.315</v>
      </c>
      <c r="FO22" s="472">
        <v>1E-3</v>
      </c>
      <c r="FP22" s="472">
        <v>3.6659999999999999</v>
      </c>
      <c r="FQ22" s="472">
        <v>2.98</v>
      </c>
      <c r="FR22" s="472">
        <v>0.2</v>
      </c>
      <c r="FS22" s="472">
        <v>3.18</v>
      </c>
      <c r="FT22" s="472">
        <v>0.04</v>
      </c>
      <c r="FU22" s="472">
        <v>3.6659999999999999</v>
      </c>
      <c r="FV22" s="472">
        <v>0.44600000000000001</v>
      </c>
      <c r="FW22" s="473">
        <f t="shared" si="23"/>
        <v>0.13850931677018632</v>
      </c>
      <c r="FX22" s="366"/>
      <c r="FY22" s="419" t="str">
        <f t="shared" si="24"/>
        <v>1976/1977</v>
      </c>
      <c r="FZ22" s="425">
        <v>0.01</v>
      </c>
      <c r="GA22" s="425">
        <v>2</v>
      </c>
      <c r="GB22" s="425">
        <v>0.02</v>
      </c>
      <c r="GC22" s="425">
        <v>0.04</v>
      </c>
      <c r="GD22" s="425">
        <v>0.81499999999999995</v>
      </c>
      <c r="GE22" s="425">
        <v>0.875</v>
      </c>
      <c r="GF22" s="425">
        <v>0.81499999999999995</v>
      </c>
      <c r="GG22" s="425">
        <v>0</v>
      </c>
      <c r="GH22" s="425">
        <v>0.81499999999999995</v>
      </c>
      <c r="GI22" s="425">
        <v>0</v>
      </c>
      <c r="GJ22" s="425">
        <v>0.875</v>
      </c>
      <c r="GK22" s="425">
        <v>0.06</v>
      </c>
      <c r="GL22" s="420">
        <f t="shared" si="25"/>
        <v>7.3619631901840496E-2</v>
      </c>
      <c r="GM22" s="366"/>
      <c r="GN22" s="364" t="str">
        <f t="shared" si="26"/>
        <v>1976/1977</v>
      </c>
      <c r="GO22" s="401">
        <v>1.75</v>
      </c>
      <c r="GP22" s="623">
        <v>0.75</v>
      </c>
      <c r="GQ22" s="401">
        <v>1.3120000000000001</v>
      </c>
      <c r="GR22" s="401">
        <v>9.5000000000000001E-2</v>
      </c>
      <c r="GS22" s="401">
        <v>0.91100000000000003</v>
      </c>
      <c r="GT22" s="401">
        <v>2.3180000000000001</v>
      </c>
      <c r="GU22" s="401">
        <v>1.988</v>
      </c>
      <c r="GV22" s="401">
        <v>2.5000000000000001E-2</v>
      </c>
      <c r="GW22" s="401">
        <v>2.0129999999999999</v>
      </c>
      <c r="GX22" s="401">
        <v>0</v>
      </c>
      <c r="GY22" s="401">
        <v>2.3180000000000001</v>
      </c>
      <c r="GZ22" s="401">
        <v>0.30499999999999999</v>
      </c>
      <c r="HA22" s="365">
        <f t="shared" si="27"/>
        <v>0.15151515151515152</v>
      </c>
      <c r="HB22" s="366"/>
      <c r="HC22" s="394" t="str">
        <f t="shared" si="28"/>
        <v>1976/1977</v>
      </c>
      <c r="HD22" s="656">
        <v>5</v>
      </c>
      <c r="HE22" s="656">
        <v>1.1000000000000001</v>
      </c>
      <c r="HF22" s="656">
        <v>5.5</v>
      </c>
      <c r="HG22" s="656">
        <v>1.49</v>
      </c>
      <c r="HH22" s="656">
        <v>0.85</v>
      </c>
      <c r="HI22" s="656">
        <v>7.84</v>
      </c>
      <c r="HJ22" s="656">
        <v>6.05</v>
      </c>
      <c r="HK22" s="656">
        <v>0.4</v>
      </c>
      <c r="HL22" s="656">
        <v>6.45</v>
      </c>
      <c r="HM22" s="656">
        <v>0</v>
      </c>
      <c r="HN22" s="656">
        <v>7.84</v>
      </c>
      <c r="HO22" s="656">
        <v>1.39</v>
      </c>
      <c r="HP22" s="395">
        <f t="shared" si="29"/>
        <v>0.21550387596899223</v>
      </c>
      <c r="HQ22" s="366"/>
      <c r="HR22" s="385" t="str">
        <f t="shared" si="30"/>
        <v>1976/1977</v>
      </c>
      <c r="HS22" s="477">
        <v>0</v>
      </c>
      <c r="HT22" s="477">
        <v>0</v>
      </c>
      <c r="HU22" s="477">
        <v>0</v>
      </c>
      <c r="HV22" s="477">
        <v>0.05</v>
      </c>
      <c r="HW22" s="477">
        <v>0.77500000000000002</v>
      </c>
      <c r="HX22" s="477">
        <v>0.82499999999999996</v>
      </c>
      <c r="HY22" s="477">
        <v>0.67500000000000004</v>
      </c>
      <c r="HZ22" s="477">
        <v>0</v>
      </c>
      <c r="IA22" s="477">
        <v>0.67500000000000004</v>
      </c>
      <c r="IB22" s="477">
        <v>0</v>
      </c>
      <c r="IC22" s="477">
        <v>0.82499999999999996</v>
      </c>
      <c r="ID22" s="477">
        <v>0.15</v>
      </c>
      <c r="IE22" s="387">
        <f t="shared" si="31"/>
        <v>0.22222222222222221</v>
      </c>
      <c r="IF22" s="366"/>
      <c r="IG22" s="676" t="str">
        <f t="shared" si="32"/>
        <v>1976/1977</v>
      </c>
      <c r="IH22" s="677">
        <v>6.1109999999999998</v>
      </c>
      <c r="II22" s="677">
        <v>1.42</v>
      </c>
      <c r="IJ22" s="677">
        <v>8.69</v>
      </c>
      <c r="IK22" s="677">
        <v>1.1579999999999999</v>
      </c>
      <c r="IL22" s="677">
        <v>0.50700000000000001</v>
      </c>
      <c r="IM22" s="677">
        <v>10.355</v>
      </c>
      <c r="IN22" s="677">
        <v>9.7050000000000001</v>
      </c>
      <c r="IO22" s="677">
        <v>0</v>
      </c>
      <c r="IP22" s="677">
        <v>9.7050000000000001</v>
      </c>
      <c r="IQ22" s="677">
        <v>0</v>
      </c>
      <c r="IR22" s="677">
        <v>10.355</v>
      </c>
      <c r="IS22" s="677">
        <v>0.65</v>
      </c>
      <c r="IT22" s="678">
        <f t="shared" si="33"/>
        <v>6.6975785677485827E-2</v>
      </c>
      <c r="IU22" s="366"/>
      <c r="IV22" s="690" t="str">
        <f t="shared" si="34"/>
        <v>1976/1977</v>
      </c>
      <c r="IW22" s="691">
        <v>28.417000000000002</v>
      </c>
      <c r="IX22" s="691">
        <v>1.77</v>
      </c>
      <c r="IY22" s="691">
        <v>50.384999999999998</v>
      </c>
      <c r="IZ22" s="691">
        <v>21.7</v>
      </c>
      <c r="JA22" s="691">
        <v>3.1579999999999999</v>
      </c>
      <c r="JB22" s="691">
        <v>75.242999999999995</v>
      </c>
      <c r="JC22" s="691">
        <v>47.442999999999998</v>
      </c>
      <c r="JD22" s="691">
        <v>1.1000000000000001</v>
      </c>
      <c r="JE22" s="691">
        <v>48.542999999999999</v>
      </c>
      <c r="JF22" s="691">
        <v>0</v>
      </c>
      <c r="JG22" s="691">
        <v>75.242999999999995</v>
      </c>
      <c r="JH22" s="691">
        <v>26.7</v>
      </c>
      <c r="JI22" s="692">
        <f t="shared" si="35"/>
        <v>0.55002781039490756</v>
      </c>
      <c r="JJ22" s="366"/>
      <c r="JK22" s="376" t="str">
        <f t="shared" si="36"/>
        <v>1976/1977</v>
      </c>
      <c r="JL22" s="377">
        <f t="shared" si="37"/>
        <v>156.29000000000005</v>
      </c>
      <c r="JM22" s="478">
        <f t="shared" si="38"/>
        <v>1.7251327660119007</v>
      </c>
      <c r="JN22" s="377">
        <f t="shared" si="39"/>
        <v>269.62100000000004</v>
      </c>
      <c r="JO22" s="377">
        <f t="shared" si="40"/>
        <v>43.593999999999994</v>
      </c>
      <c r="JP22" s="377">
        <f t="shared" si="41"/>
        <v>29.196000000000005</v>
      </c>
      <c r="JQ22" s="377">
        <f t="shared" si="42"/>
        <v>342.411</v>
      </c>
      <c r="JR22" s="377">
        <f t="shared" si="43"/>
        <v>154.59700000000004</v>
      </c>
      <c r="JS22" s="377">
        <f t="shared" si="44"/>
        <v>52.739000000000011</v>
      </c>
      <c r="JT22" s="377">
        <f t="shared" si="45"/>
        <v>207.33599999999998</v>
      </c>
      <c r="JU22" s="377">
        <f t="shared" si="46"/>
        <v>58.604999999999997</v>
      </c>
      <c r="JV22" s="377">
        <f t="shared" si="47"/>
        <v>342.411</v>
      </c>
      <c r="JW22" s="377">
        <f t="shared" si="48"/>
        <v>76.469999999999956</v>
      </c>
      <c r="JX22" s="378">
        <f t="shared" si="49"/>
        <v>0.28754498178167326</v>
      </c>
      <c r="JY22" s="366"/>
    </row>
    <row r="23" spans="1:285" s="18" customFormat="1" ht="14.4" x14ac:dyDescent="0.3">
      <c r="A23" s="376" t="s">
        <v>353</v>
      </c>
      <c r="B23" s="377">
        <v>227.15600000000001</v>
      </c>
      <c r="C23" s="478">
        <v>1.66</v>
      </c>
      <c r="D23" s="377">
        <v>377.84399999999999</v>
      </c>
      <c r="E23" s="377">
        <v>127.352</v>
      </c>
      <c r="F23" s="377">
        <v>69.903999999999996</v>
      </c>
      <c r="G23" s="377">
        <v>575.1</v>
      </c>
      <c r="H23" s="377">
        <v>312.71300000000002</v>
      </c>
      <c r="I23" s="377">
        <v>86.271000000000001</v>
      </c>
      <c r="J23" s="377">
        <v>398.98399999999998</v>
      </c>
      <c r="K23" s="377">
        <v>66.909000000000006</v>
      </c>
      <c r="L23" s="377">
        <v>575.1</v>
      </c>
      <c r="M23" s="377">
        <v>109.20699999999999</v>
      </c>
      <c r="N23" s="378">
        <f t="shared" si="1"/>
        <v>0.2344036076953292</v>
      </c>
      <c r="O23" s="367"/>
      <c r="P23" s="364" t="str">
        <f t="shared" si="2"/>
        <v>1977/1978</v>
      </c>
      <c r="Q23" s="401">
        <v>0.50700000000000001</v>
      </c>
      <c r="R23" s="623">
        <v>3.35</v>
      </c>
      <c r="S23" s="401">
        <v>1.6970000000000001</v>
      </c>
      <c r="T23" s="401">
        <v>0.95</v>
      </c>
      <c r="U23" s="401">
        <v>4.3440000000000003</v>
      </c>
      <c r="V23" s="401">
        <v>6.9909999999999997</v>
      </c>
      <c r="W23" s="401">
        <v>6.0529999999999999</v>
      </c>
      <c r="X23" s="401">
        <v>3.7999999999999999E-2</v>
      </c>
      <c r="Y23" s="401">
        <v>6.0910000000000002</v>
      </c>
      <c r="Z23" s="401">
        <v>0</v>
      </c>
      <c r="AA23" s="401">
        <v>6.9909999999999997</v>
      </c>
      <c r="AB23" s="401">
        <v>0.9</v>
      </c>
      <c r="AC23" s="365">
        <f t="shared" si="3"/>
        <v>0.14775898867181086</v>
      </c>
      <c r="AD23" s="367"/>
      <c r="AE23" s="376" t="str">
        <f t="shared" si="4"/>
        <v>1977/1978</v>
      </c>
      <c r="AF23" s="478">
        <v>3.153</v>
      </c>
      <c r="AG23" s="478">
        <v>0.66</v>
      </c>
      <c r="AH23" s="478">
        <v>2.0659999999999998</v>
      </c>
      <c r="AI23" s="478">
        <v>0.51300000000000001</v>
      </c>
      <c r="AJ23" s="478">
        <v>3.621</v>
      </c>
      <c r="AK23" s="478">
        <v>6.2</v>
      </c>
      <c r="AL23" s="478">
        <v>5.9550000000000001</v>
      </c>
      <c r="AM23" s="478">
        <v>0</v>
      </c>
      <c r="AN23" s="478">
        <v>5.9550000000000001</v>
      </c>
      <c r="AO23" s="478">
        <v>0</v>
      </c>
      <c r="AP23" s="478">
        <v>6.2</v>
      </c>
      <c r="AQ23" s="478">
        <v>0.245</v>
      </c>
      <c r="AR23" s="378">
        <f t="shared" si="5"/>
        <v>4.1141897565071368E-2</v>
      </c>
      <c r="AS23" s="367"/>
      <c r="AT23" s="385" t="str">
        <f t="shared" si="6"/>
        <v>1977/1978</v>
      </c>
      <c r="AU23" s="477">
        <v>0</v>
      </c>
      <c r="AV23" s="477">
        <v>0</v>
      </c>
      <c r="AW23" s="477">
        <v>0</v>
      </c>
      <c r="AX23" s="477">
        <v>0.2</v>
      </c>
      <c r="AY23" s="477">
        <v>1.127</v>
      </c>
      <c r="AZ23" s="477">
        <v>1.327</v>
      </c>
      <c r="BA23" s="477">
        <v>1.113</v>
      </c>
      <c r="BB23" s="477">
        <v>1.2E-2</v>
      </c>
      <c r="BC23" s="477">
        <v>1.125</v>
      </c>
      <c r="BD23" s="477">
        <v>0</v>
      </c>
      <c r="BE23" s="477">
        <v>1.327</v>
      </c>
      <c r="BF23" s="477">
        <v>0.20200000000000001</v>
      </c>
      <c r="BG23" s="387">
        <f t="shared" si="7"/>
        <v>0.17955555555555558</v>
      </c>
      <c r="BH23" s="367"/>
      <c r="BI23" s="394" t="str">
        <f t="shared" si="8"/>
        <v>1977/1978</v>
      </c>
      <c r="BJ23" s="656">
        <v>8.5999999999999993E-2</v>
      </c>
      <c r="BK23" s="656">
        <v>2.74</v>
      </c>
      <c r="BL23" s="656">
        <v>0.23599999999999999</v>
      </c>
      <c r="BM23" s="656">
        <v>1.47</v>
      </c>
      <c r="BN23" s="656">
        <v>5.7640000000000002</v>
      </c>
      <c r="BO23" s="656">
        <v>7.47</v>
      </c>
      <c r="BP23" s="656">
        <v>5.67</v>
      </c>
      <c r="BQ23" s="656">
        <v>0.14499999999999999</v>
      </c>
      <c r="BR23" s="656">
        <v>5.8150000000000004</v>
      </c>
      <c r="BS23" s="656">
        <v>0.05</v>
      </c>
      <c r="BT23" s="656">
        <v>7.47</v>
      </c>
      <c r="BU23" s="656">
        <v>1.605</v>
      </c>
      <c r="BV23" s="395">
        <f t="shared" si="9"/>
        <v>0.27365728900255754</v>
      </c>
      <c r="BW23" s="367"/>
      <c r="BX23" s="364" t="str">
        <f t="shared" si="10"/>
        <v>1977/1978</v>
      </c>
      <c r="BY23" s="948">
        <v>0</v>
      </c>
      <c r="BZ23" s="948">
        <v>0</v>
      </c>
      <c r="CA23" s="948">
        <v>0</v>
      </c>
      <c r="CB23" s="948">
        <v>0</v>
      </c>
      <c r="CC23" s="948">
        <v>0</v>
      </c>
      <c r="CD23" s="948">
        <v>0</v>
      </c>
      <c r="CE23" s="948">
        <v>0</v>
      </c>
      <c r="CF23" s="948">
        <v>0</v>
      </c>
      <c r="CG23" s="948">
        <v>0</v>
      </c>
      <c r="CH23" s="948">
        <v>0</v>
      </c>
      <c r="CI23" s="948">
        <v>0</v>
      </c>
      <c r="CJ23" s="948">
        <v>0</v>
      </c>
      <c r="CK23" s="365" t="e">
        <f t="shared" si="11"/>
        <v>#DIV/0!</v>
      </c>
      <c r="CL23" s="367"/>
      <c r="CM23" s="385" t="str">
        <f t="shared" si="12"/>
        <v>1977/1978</v>
      </c>
      <c r="CN23" s="477">
        <v>15.472</v>
      </c>
      <c r="CO23" s="477">
        <v>3.25</v>
      </c>
      <c r="CP23" s="477">
        <v>50.295999999999999</v>
      </c>
      <c r="CQ23" s="477">
        <v>10.986000000000001</v>
      </c>
      <c r="CR23" s="477">
        <v>6.3</v>
      </c>
      <c r="CS23" s="477">
        <v>67.581999999999994</v>
      </c>
      <c r="CT23" s="477">
        <v>40.354999999999997</v>
      </c>
      <c r="CU23" s="477">
        <v>13.819000000000001</v>
      </c>
      <c r="CV23" s="477">
        <v>54.173999999999999</v>
      </c>
      <c r="CW23" s="477">
        <v>5.0999999999999996</v>
      </c>
      <c r="CX23" s="477">
        <v>67.581999999999994</v>
      </c>
      <c r="CY23" s="477">
        <v>8.3079999999999998</v>
      </c>
      <c r="CZ23" s="387">
        <f t="shared" si="13"/>
        <v>0.14016263454465702</v>
      </c>
      <c r="DA23" s="367"/>
      <c r="DB23" s="419" t="str">
        <f t="shared" si="14"/>
        <v>1977/1978</v>
      </c>
      <c r="DC23" s="425">
        <v>2.242</v>
      </c>
      <c r="DD23" s="425">
        <v>0.43</v>
      </c>
      <c r="DE23" s="425">
        <v>0.96199999999999997</v>
      </c>
      <c r="DF23" s="425">
        <v>1.2929999999999999</v>
      </c>
      <c r="DG23" s="425">
        <v>1.591</v>
      </c>
      <c r="DH23" s="425">
        <v>3.8460000000000001</v>
      </c>
      <c r="DI23" s="425">
        <v>3.2</v>
      </c>
      <c r="DJ23" s="425">
        <v>0</v>
      </c>
      <c r="DK23" s="425">
        <v>3.2</v>
      </c>
      <c r="DL23" s="425">
        <v>0</v>
      </c>
      <c r="DM23" s="425">
        <v>3.8460000000000001</v>
      </c>
      <c r="DN23" s="425">
        <v>0.64600000000000002</v>
      </c>
      <c r="DO23" s="420">
        <f t="shared" si="15"/>
        <v>0.201875</v>
      </c>
      <c r="DP23" s="367"/>
      <c r="DQ23" s="432" t="str">
        <f t="shared" si="16"/>
        <v>1977/1978</v>
      </c>
      <c r="DR23" s="434">
        <v>1.7000000000000001E-2</v>
      </c>
      <c r="DS23" s="434">
        <v>2.12</v>
      </c>
      <c r="DT23" s="434">
        <v>3.5999999999999997E-2</v>
      </c>
      <c r="DU23" s="434">
        <v>0.27900000000000003</v>
      </c>
      <c r="DV23" s="434">
        <v>1.587</v>
      </c>
      <c r="DW23" s="434">
        <v>1.9019999999999999</v>
      </c>
      <c r="DX23" s="434">
        <v>1.671</v>
      </c>
      <c r="DY23" s="434">
        <v>0.02</v>
      </c>
      <c r="DZ23" s="434">
        <v>1.6910000000000001</v>
      </c>
      <c r="EA23" s="434">
        <v>0</v>
      </c>
      <c r="EB23" s="434">
        <v>1.9019999999999999</v>
      </c>
      <c r="EC23" s="434">
        <v>0.21099999999999999</v>
      </c>
      <c r="ED23" s="435">
        <f t="shared" si="17"/>
        <v>0.12477823772915433</v>
      </c>
      <c r="EE23" s="367"/>
      <c r="EF23" s="445" t="str">
        <f t="shared" si="18"/>
        <v>1977/1978</v>
      </c>
      <c r="EG23" s="447">
        <v>1.929</v>
      </c>
      <c r="EH23" s="447">
        <v>0.67</v>
      </c>
      <c r="EI23" s="447">
        <v>1.288</v>
      </c>
      <c r="EJ23" s="447">
        <v>0.59</v>
      </c>
      <c r="EK23" s="447">
        <v>1.768</v>
      </c>
      <c r="EL23" s="447">
        <v>3.6459999999999999</v>
      </c>
      <c r="EM23" s="447">
        <v>3.1070000000000002</v>
      </c>
      <c r="EN23" s="447">
        <v>3.9E-2</v>
      </c>
      <c r="EO23" s="447">
        <v>3.1459999999999999</v>
      </c>
      <c r="EP23" s="447">
        <v>0</v>
      </c>
      <c r="EQ23" s="447">
        <v>3.6459999999999999</v>
      </c>
      <c r="ER23" s="447">
        <v>0.5</v>
      </c>
      <c r="ES23" s="448">
        <f t="shared" si="19"/>
        <v>0.15893197711379531</v>
      </c>
      <c r="ET23" s="367"/>
      <c r="EU23" s="458" t="str">
        <f t="shared" si="20"/>
        <v>1977/1978</v>
      </c>
      <c r="EV23" s="661">
        <v>8.5</v>
      </c>
      <c r="EW23" s="661">
        <v>1.59</v>
      </c>
      <c r="EX23" s="661">
        <v>13.5</v>
      </c>
      <c r="EY23" s="661">
        <v>4.9000000000000004</v>
      </c>
      <c r="EZ23" s="661">
        <v>6.0000000000000001E-3</v>
      </c>
      <c r="FA23" s="661">
        <v>18.405999999999999</v>
      </c>
      <c r="FB23" s="661">
        <v>11.257</v>
      </c>
      <c r="FC23" s="661">
        <v>0.2</v>
      </c>
      <c r="FD23" s="661">
        <v>11.457000000000001</v>
      </c>
      <c r="FE23" s="661">
        <v>1.149</v>
      </c>
      <c r="FF23" s="661">
        <v>18.405999999999999</v>
      </c>
      <c r="FG23" s="661">
        <v>5.8</v>
      </c>
      <c r="FH23" s="460">
        <f t="shared" si="21"/>
        <v>0.46009836585752811</v>
      </c>
      <c r="FI23" s="367"/>
      <c r="FJ23" s="470" t="str">
        <f t="shared" si="22"/>
        <v>1977/1978</v>
      </c>
      <c r="FK23" s="472">
        <v>0.77500000000000002</v>
      </c>
      <c r="FL23" s="472">
        <v>2.97</v>
      </c>
      <c r="FM23" s="472">
        <v>2.2999999999999998</v>
      </c>
      <c r="FN23" s="472">
        <v>0.44600000000000001</v>
      </c>
      <c r="FO23" s="472">
        <v>0.625</v>
      </c>
      <c r="FP23" s="472">
        <v>3.371</v>
      </c>
      <c r="FQ23" s="472">
        <v>3.05</v>
      </c>
      <c r="FR23" s="472">
        <v>0.105</v>
      </c>
      <c r="FS23" s="472">
        <v>3.1549999999999998</v>
      </c>
      <c r="FT23" s="472">
        <v>1.7000000000000001E-2</v>
      </c>
      <c r="FU23" s="472">
        <v>3.371</v>
      </c>
      <c r="FV23" s="472">
        <v>0.19900000000000001</v>
      </c>
      <c r="FW23" s="473">
        <f t="shared" si="23"/>
        <v>6.2736443883984874E-2</v>
      </c>
      <c r="FX23" s="367"/>
      <c r="FY23" s="419" t="str">
        <f t="shared" si="24"/>
        <v>1977/1978</v>
      </c>
      <c r="FZ23" s="425">
        <v>0.01</v>
      </c>
      <c r="GA23" s="425">
        <v>2.1</v>
      </c>
      <c r="GB23" s="425">
        <v>2.1000000000000001E-2</v>
      </c>
      <c r="GC23" s="425">
        <v>0.06</v>
      </c>
      <c r="GD23" s="425">
        <v>1.02</v>
      </c>
      <c r="GE23" s="425">
        <v>1.101</v>
      </c>
      <c r="GF23" s="425">
        <v>1.0229999999999999</v>
      </c>
      <c r="GG23" s="425">
        <v>5.0000000000000001E-3</v>
      </c>
      <c r="GH23" s="425">
        <v>1.028</v>
      </c>
      <c r="GI23" s="425">
        <v>0</v>
      </c>
      <c r="GJ23" s="425">
        <v>1.101</v>
      </c>
      <c r="GK23" s="425">
        <v>7.2999999999999995E-2</v>
      </c>
      <c r="GL23" s="420">
        <f t="shared" si="25"/>
        <v>7.101167315175097E-2</v>
      </c>
      <c r="GM23" s="367"/>
      <c r="GN23" s="364" t="str">
        <f t="shared" si="26"/>
        <v>1977/1978</v>
      </c>
      <c r="GO23" s="401">
        <v>0.85699999999999998</v>
      </c>
      <c r="GP23" s="623">
        <v>0.81</v>
      </c>
      <c r="GQ23" s="401">
        <v>0.69599999999999995</v>
      </c>
      <c r="GR23" s="401">
        <v>0.30499999999999999</v>
      </c>
      <c r="GS23" s="401">
        <v>1.304</v>
      </c>
      <c r="GT23" s="401">
        <v>2.3050000000000002</v>
      </c>
      <c r="GU23" s="401">
        <v>1.8959999999999999</v>
      </c>
      <c r="GV23" s="401">
        <v>0.05</v>
      </c>
      <c r="GW23" s="401">
        <v>1.946</v>
      </c>
      <c r="GX23" s="401">
        <v>0</v>
      </c>
      <c r="GY23" s="401">
        <v>2.3050000000000002</v>
      </c>
      <c r="GZ23" s="401">
        <v>0.35899999999999999</v>
      </c>
      <c r="HA23" s="365">
        <f t="shared" si="27"/>
        <v>0.18448098663926002</v>
      </c>
      <c r="HB23" s="367"/>
      <c r="HC23" s="394" t="str">
        <f t="shared" si="28"/>
        <v>1977/1978</v>
      </c>
      <c r="HD23" s="656">
        <v>5</v>
      </c>
      <c r="HE23" s="656">
        <v>1.01</v>
      </c>
      <c r="HF23" s="656">
        <v>5.0250000000000004</v>
      </c>
      <c r="HG23" s="656">
        <v>1.39</v>
      </c>
      <c r="HH23" s="656">
        <v>1.5</v>
      </c>
      <c r="HI23" s="656">
        <v>7.915</v>
      </c>
      <c r="HJ23" s="656">
        <v>6.125</v>
      </c>
      <c r="HK23" s="656">
        <v>0.4</v>
      </c>
      <c r="HL23" s="656">
        <v>6.5250000000000004</v>
      </c>
      <c r="HM23" s="656">
        <v>0</v>
      </c>
      <c r="HN23" s="656">
        <v>7.915</v>
      </c>
      <c r="HO23" s="656">
        <v>1.39</v>
      </c>
      <c r="HP23" s="395">
        <f t="shared" si="29"/>
        <v>0.21302681992337161</v>
      </c>
      <c r="HQ23" s="367"/>
      <c r="HR23" s="385" t="str">
        <f t="shared" si="30"/>
        <v>1977/1978</v>
      </c>
      <c r="HS23" s="477">
        <v>0</v>
      </c>
      <c r="HT23" s="477">
        <v>0</v>
      </c>
      <c r="HU23" s="477">
        <v>0</v>
      </c>
      <c r="HV23" s="477">
        <v>0.15</v>
      </c>
      <c r="HW23" s="477">
        <v>0.76</v>
      </c>
      <c r="HX23" s="477">
        <v>0.91</v>
      </c>
      <c r="HY23" s="477">
        <v>0.75</v>
      </c>
      <c r="HZ23" s="477">
        <v>0</v>
      </c>
      <c r="IA23" s="477">
        <v>0.75</v>
      </c>
      <c r="IB23" s="477">
        <v>0</v>
      </c>
      <c r="IC23" s="477">
        <v>0.91</v>
      </c>
      <c r="ID23" s="477">
        <v>0.16</v>
      </c>
      <c r="IE23" s="387">
        <f t="shared" si="31"/>
        <v>0.21333333333333335</v>
      </c>
      <c r="IF23" s="367"/>
      <c r="IG23" s="676" t="str">
        <f t="shared" si="32"/>
        <v>1977/1978</v>
      </c>
      <c r="IH23" s="677">
        <v>6.39</v>
      </c>
      <c r="II23" s="677">
        <v>1.43</v>
      </c>
      <c r="IJ23" s="677">
        <v>9.1430000000000007</v>
      </c>
      <c r="IK23" s="677">
        <v>0.65</v>
      </c>
      <c r="IL23" s="677">
        <v>0.8</v>
      </c>
      <c r="IM23" s="677">
        <v>10.593</v>
      </c>
      <c r="IN23" s="677">
        <v>9.8849999999999998</v>
      </c>
      <c r="IO23" s="677">
        <v>0</v>
      </c>
      <c r="IP23" s="677">
        <v>9.8849999999999998</v>
      </c>
      <c r="IQ23" s="677">
        <v>0</v>
      </c>
      <c r="IR23" s="677">
        <v>10.593</v>
      </c>
      <c r="IS23" s="677">
        <v>0.70799999999999996</v>
      </c>
      <c r="IT23" s="678">
        <f t="shared" si="33"/>
        <v>7.1623672230652496E-2</v>
      </c>
      <c r="IU23" s="367"/>
      <c r="IV23" s="690" t="str">
        <f t="shared" si="34"/>
        <v>1977/1978</v>
      </c>
      <c r="IW23" s="691">
        <v>28.065000000000001</v>
      </c>
      <c r="IX23" s="691">
        <v>1.46</v>
      </c>
      <c r="IY23" s="691">
        <v>41.075000000000003</v>
      </c>
      <c r="IZ23" s="691">
        <v>26.7</v>
      </c>
      <c r="JA23" s="691">
        <v>8.6</v>
      </c>
      <c r="JB23" s="691">
        <v>76.375</v>
      </c>
      <c r="JC23" s="691">
        <v>50.674999999999997</v>
      </c>
      <c r="JD23" s="691">
        <v>1</v>
      </c>
      <c r="JE23" s="691">
        <v>51.674999999999997</v>
      </c>
      <c r="JF23" s="691">
        <v>0</v>
      </c>
      <c r="JG23" s="691">
        <v>76.375</v>
      </c>
      <c r="JH23" s="691">
        <v>24.7</v>
      </c>
      <c r="JI23" s="692">
        <f t="shared" si="35"/>
        <v>0.4779874213836478</v>
      </c>
      <c r="JJ23" s="367"/>
      <c r="JK23" s="376" t="str">
        <f t="shared" si="36"/>
        <v>1977/1978</v>
      </c>
      <c r="JL23" s="377">
        <f t="shared" si="37"/>
        <v>154.15300000000002</v>
      </c>
      <c r="JM23" s="478">
        <f t="shared" si="38"/>
        <v>1.6185413193385789</v>
      </c>
      <c r="JN23" s="377">
        <f t="shared" si="39"/>
        <v>249.50299999999999</v>
      </c>
      <c r="JO23" s="377">
        <f t="shared" si="40"/>
        <v>76.469999999999956</v>
      </c>
      <c r="JP23" s="377">
        <f t="shared" si="41"/>
        <v>29.186999999999991</v>
      </c>
      <c r="JQ23" s="377">
        <f t="shared" si="42"/>
        <v>355.15999999999991</v>
      </c>
      <c r="JR23" s="377">
        <f t="shared" si="43"/>
        <v>160.92800000000005</v>
      </c>
      <c r="JS23" s="377">
        <f t="shared" si="44"/>
        <v>70.438000000000002</v>
      </c>
      <c r="JT23" s="377">
        <f t="shared" si="45"/>
        <v>231.36600000000004</v>
      </c>
      <c r="JU23" s="377">
        <f t="shared" si="46"/>
        <v>60.593000000000004</v>
      </c>
      <c r="JV23" s="377">
        <f t="shared" si="47"/>
        <v>355.15999999999991</v>
      </c>
      <c r="JW23" s="377">
        <f t="shared" si="48"/>
        <v>63.200999999999993</v>
      </c>
      <c r="JX23" s="378">
        <f t="shared" si="49"/>
        <v>0.2164721758877102</v>
      </c>
      <c r="JY23" s="367"/>
    </row>
    <row r="24" spans="1:285" s="18" customFormat="1" ht="14.4" x14ac:dyDescent="0.3">
      <c r="A24" s="376" t="s">
        <v>354</v>
      </c>
      <c r="B24" s="377">
        <v>228.90199999999999</v>
      </c>
      <c r="C24" s="478">
        <v>1.92</v>
      </c>
      <c r="D24" s="377">
        <v>438.94200000000001</v>
      </c>
      <c r="E24" s="377">
        <v>109.20699999999999</v>
      </c>
      <c r="F24" s="377">
        <v>68.676000000000002</v>
      </c>
      <c r="G24" s="377">
        <v>616.82500000000005</v>
      </c>
      <c r="H24" s="377">
        <v>314.45699999999999</v>
      </c>
      <c r="I24" s="377">
        <v>90.757000000000005</v>
      </c>
      <c r="J24" s="377">
        <v>405.214</v>
      </c>
      <c r="K24" s="377">
        <v>76.763000000000005</v>
      </c>
      <c r="L24" s="377">
        <v>616.82500000000005</v>
      </c>
      <c r="M24" s="377">
        <v>134.84800000000001</v>
      </c>
      <c r="N24" s="378">
        <f t="shared" si="1"/>
        <v>0.2797809853997183</v>
      </c>
      <c r="O24" s="367"/>
      <c r="P24" s="364" t="str">
        <f t="shared" si="2"/>
        <v>1978/1979</v>
      </c>
      <c r="Q24" s="401">
        <v>0.57999999999999996</v>
      </c>
      <c r="R24" s="623">
        <v>3.33</v>
      </c>
      <c r="S24" s="401">
        <v>1.9330000000000001</v>
      </c>
      <c r="T24" s="401">
        <v>0.9</v>
      </c>
      <c r="U24" s="401">
        <v>5.1189999999999998</v>
      </c>
      <c r="V24" s="401">
        <v>7.952</v>
      </c>
      <c r="W24" s="401">
        <v>7.0119999999999996</v>
      </c>
      <c r="X24" s="401">
        <v>0.04</v>
      </c>
      <c r="Y24" s="401">
        <v>7.0519999999999996</v>
      </c>
      <c r="Z24" s="401">
        <v>0</v>
      </c>
      <c r="AA24" s="401">
        <v>7.952</v>
      </c>
      <c r="AB24" s="401">
        <v>0.9</v>
      </c>
      <c r="AC24" s="365">
        <f t="shared" si="3"/>
        <v>0.12762336925694839</v>
      </c>
      <c r="AD24" s="367"/>
      <c r="AE24" s="376" t="str">
        <f t="shared" si="4"/>
        <v>1978/1979</v>
      </c>
      <c r="AF24" s="478">
        <v>2.8119999999999998</v>
      </c>
      <c r="AG24" s="478">
        <v>0.96</v>
      </c>
      <c r="AH24" s="478">
        <v>2.6909999999999998</v>
      </c>
      <c r="AI24" s="478">
        <v>0.245</v>
      </c>
      <c r="AJ24" s="478">
        <v>3.931</v>
      </c>
      <c r="AK24" s="478">
        <v>6.867</v>
      </c>
      <c r="AL24" s="478">
        <v>6.6820000000000004</v>
      </c>
      <c r="AM24" s="478">
        <v>0.107</v>
      </c>
      <c r="AN24" s="478">
        <v>6.7889999999999997</v>
      </c>
      <c r="AO24" s="478">
        <v>0</v>
      </c>
      <c r="AP24" s="478">
        <v>6.867</v>
      </c>
      <c r="AQ24" s="478">
        <v>7.8E-2</v>
      </c>
      <c r="AR24" s="378">
        <f t="shared" si="5"/>
        <v>1.1489173663278835E-2</v>
      </c>
      <c r="AS24" s="367"/>
      <c r="AT24" s="385" t="str">
        <f t="shared" si="6"/>
        <v>1978/1979</v>
      </c>
      <c r="AU24" s="477">
        <v>0</v>
      </c>
      <c r="AV24" s="477">
        <v>0</v>
      </c>
      <c r="AW24" s="477">
        <v>0</v>
      </c>
      <c r="AX24" s="477">
        <v>0.20200000000000001</v>
      </c>
      <c r="AY24" s="477">
        <v>1.2569999999999999</v>
      </c>
      <c r="AZ24" s="477">
        <v>1.4590000000000001</v>
      </c>
      <c r="BA24" s="477">
        <v>1.2509999999999999</v>
      </c>
      <c r="BB24" s="477">
        <v>0</v>
      </c>
      <c r="BC24" s="477">
        <v>1.2509999999999999</v>
      </c>
      <c r="BD24" s="477">
        <v>0</v>
      </c>
      <c r="BE24" s="477">
        <v>1.4590000000000001</v>
      </c>
      <c r="BF24" s="477">
        <v>0.20799999999999999</v>
      </c>
      <c r="BG24" s="387">
        <f t="shared" si="7"/>
        <v>0.16626698641087131</v>
      </c>
      <c r="BH24" s="367"/>
      <c r="BI24" s="394" t="str">
        <f t="shared" si="8"/>
        <v>1978/1979</v>
      </c>
      <c r="BJ24" s="656">
        <v>0.112</v>
      </c>
      <c r="BK24" s="656">
        <v>3.27</v>
      </c>
      <c r="BL24" s="656">
        <v>0.36599999999999999</v>
      </c>
      <c r="BM24" s="656">
        <v>1.605</v>
      </c>
      <c r="BN24" s="656">
        <v>5.7439999999999998</v>
      </c>
      <c r="BO24" s="656">
        <v>7.7149999999999999</v>
      </c>
      <c r="BP24" s="656">
        <v>5.9</v>
      </c>
      <c r="BQ24" s="656">
        <v>0.16600000000000001</v>
      </c>
      <c r="BR24" s="656">
        <v>6.0659999999999998</v>
      </c>
      <c r="BS24" s="656">
        <v>8.7999999999999995E-2</v>
      </c>
      <c r="BT24" s="656">
        <v>7.7149999999999999</v>
      </c>
      <c r="BU24" s="656">
        <v>1.5609999999999999</v>
      </c>
      <c r="BV24" s="395">
        <f t="shared" si="9"/>
        <v>0.25365615859603508</v>
      </c>
      <c r="BW24" s="367"/>
      <c r="BX24" s="364" t="str">
        <f t="shared" si="10"/>
        <v>1978/1979</v>
      </c>
      <c r="BY24" s="948">
        <v>0</v>
      </c>
      <c r="BZ24" s="948">
        <v>0</v>
      </c>
      <c r="CA24" s="948">
        <v>0</v>
      </c>
      <c r="CB24" s="948">
        <v>0</v>
      </c>
      <c r="CC24" s="948">
        <v>0</v>
      </c>
      <c r="CD24" s="948">
        <v>0</v>
      </c>
      <c r="CE24" s="948">
        <v>0</v>
      </c>
      <c r="CF24" s="948">
        <v>0</v>
      </c>
      <c r="CG24" s="948">
        <v>0</v>
      </c>
      <c r="CH24" s="948">
        <v>0</v>
      </c>
      <c r="CI24" s="948">
        <v>0</v>
      </c>
      <c r="CJ24" s="948">
        <v>0</v>
      </c>
      <c r="CK24" s="365" t="e">
        <f t="shared" si="11"/>
        <v>#DIV/0!</v>
      </c>
      <c r="CL24" s="367"/>
      <c r="CM24" s="385" t="str">
        <f t="shared" si="12"/>
        <v>1978/1979</v>
      </c>
      <c r="CN24" s="477">
        <v>16.437999999999999</v>
      </c>
      <c r="CO24" s="477">
        <v>3.72</v>
      </c>
      <c r="CP24" s="477">
        <v>61.19</v>
      </c>
      <c r="CQ24" s="477">
        <v>8.3079999999999998</v>
      </c>
      <c r="CR24" s="477">
        <v>5.7</v>
      </c>
      <c r="CS24" s="477">
        <v>75.197999999999993</v>
      </c>
      <c r="CT24" s="477">
        <v>39.243000000000002</v>
      </c>
      <c r="CU24" s="477">
        <v>14.901999999999999</v>
      </c>
      <c r="CV24" s="477">
        <v>54.145000000000003</v>
      </c>
      <c r="CW24" s="477">
        <v>8.8000000000000007</v>
      </c>
      <c r="CX24" s="477">
        <v>75.197999999999993</v>
      </c>
      <c r="CY24" s="477">
        <v>12.253</v>
      </c>
      <c r="CZ24" s="387">
        <f t="shared" si="13"/>
        <v>0.19466200651362298</v>
      </c>
      <c r="DA24" s="367"/>
      <c r="DB24" s="419" t="str">
        <f t="shared" si="14"/>
        <v>1978/1979</v>
      </c>
      <c r="DC24" s="425">
        <v>2.5649999999999999</v>
      </c>
      <c r="DD24" s="425">
        <v>0.45</v>
      </c>
      <c r="DE24" s="425">
        <v>1.1539999999999999</v>
      </c>
      <c r="DF24" s="425">
        <v>0.64600000000000002</v>
      </c>
      <c r="DG24" s="425">
        <v>1.9810000000000001</v>
      </c>
      <c r="DH24" s="425">
        <v>3.7810000000000001</v>
      </c>
      <c r="DI24" s="425">
        <v>3.25</v>
      </c>
      <c r="DJ24" s="425">
        <v>0</v>
      </c>
      <c r="DK24" s="425">
        <v>3.25</v>
      </c>
      <c r="DL24" s="425">
        <v>0</v>
      </c>
      <c r="DM24" s="425">
        <v>3.7810000000000001</v>
      </c>
      <c r="DN24" s="425">
        <v>0.53100000000000003</v>
      </c>
      <c r="DO24" s="420">
        <f t="shared" si="15"/>
        <v>0.16338461538461541</v>
      </c>
      <c r="DP24" s="367"/>
      <c r="DQ24" s="432" t="str">
        <f t="shared" si="16"/>
        <v>1978/1979</v>
      </c>
      <c r="DR24" s="434">
        <v>1.2999999999999999E-2</v>
      </c>
      <c r="DS24" s="434">
        <v>3.23</v>
      </c>
      <c r="DT24" s="434">
        <v>4.2000000000000003E-2</v>
      </c>
      <c r="DU24" s="434">
        <v>0.21099999999999999</v>
      </c>
      <c r="DV24" s="434">
        <v>1.6519999999999999</v>
      </c>
      <c r="DW24" s="434">
        <v>1.905</v>
      </c>
      <c r="DX24" s="434">
        <v>1.7210000000000001</v>
      </c>
      <c r="DY24" s="434">
        <v>0.02</v>
      </c>
      <c r="DZ24" s="434">
        <v>1.7410000000000001</v>
      </c>
      <c r="EA24" s="434">
        <v>0</v>
      </c>
      <c r="EB24" s="434">
        <v>1.905</v>
      </c>
      <c r="EC24" s="434">
        <v>0.16400000000000001</v>
      </c>
      <c r="ED24" s="435">
        <f t="shared" si="17"/>
        <v>9.4198736358414706E-2</v>
      </c>
      <c r="EE24" s="367"/>
      <c r="EF24" s="445" t="str">
        <f t="shared" si="18"/>
        <v>1978/1979</v>
      </c>
      <c r="EG24" s="447">
        <v>1.754</v>
      </c>
      <c r="EH24" s="447">
        <v>1.07</v>
      </c>
      <c r="EI24" s="447">
        <v>1.877</v>
      </c>
      <c r="EJ24" s="447">
        <v>0.5</v>
      </c>
      <c r="EK24" s="447">
        <v>1.4219999999999999</v>
      </c>
      <c r="EL24" s="447">
        <v>3.7989999999999999</v>
      </c>
      <c r="EM24" s="447">
        <v>3.3050000000000002</v>
      </c>
      <c r="EN24" s="447">
        <v>9.4E-2</v>
      </c>
      <c r="EO24" s="447">
        <v>3.399</v>
      </c>
      <c r="EP24" s="447">
        <v>0</v>
      </c>
      <c r="EQ24" s="447">
        <v>3.7989999999999999</v>
      </c>
      <c r="ER24" s="447">
        <v>0.4</v>
      </c>
      <c r="ES24" s="448">
        <f t="shared" si="19"/>
        <v>0.11768167107972934</v>
      </c>
      <c r="ET24" s="367"/>
      <c r="EU24" s="458" t="str">
        <f t="shared" si="20"/>
        <v>1978/1979</v>
      </c>
      <c r="EV24" s="661">
        <v>8.6</v>
      </c>
      <c r="EW24" s="661">
        <v>1.55</v>
      </c>
      <c r="EX24" s="661">
        <v>13.3</v>
      </c>
      <c r="EY24" s="661">
        <v>5.8</v>
      </c>
      <c r="EZ24" s="661">
        <v>0</v>
      </c>
      <c r="FA24" s="661">
        <v>19.100000000000001</v>
      </c>
      <c r="FB24" s="661">
        <v>11.477</v>
      </c>
      <c r="FC24" s="661">
        <v>0.3</v>
      </c>
      <c r="FD24" s="661">
        <v>11.776999999999999</v>
      </c>
      <c r="FE24" s="661">
        <v>2.0230000000000001</v>
      </c>
      <c r="FF24" s="661">
        <v>19.100000000000001</v>
      </c>
      <c r="FG24" s="661">
        <v>5.3</v>
      </c>
      <c r="FH24" s="460">
        <f t="shared" si="21"/>
        <v>0.38405797101449279</v>
      </c>
      <c r="FI24" s="367"/>
      <c r="FJ24" s="470" t="str">
        <f t="shared" si="22"/>
        <v>1978/1979</v>
      </c>
      <c r="FK24" s="472">
        <v>0.76</v>
      </c>
      <c r="FL24" s="472">
        <v>3.09</v>
      </c>
      <c r="FM24" s="472">
        <v>2.35</v>
      </c>
      <c r="FN24" s="472">
        <v>0.19900000000000001</v>
      </c>
      <c r="FO24" s="472">
        <v>1.0549999999999999</v>
      </c>
      <c r="FP24" s="472">
        <v>3.6040000000000001</v>
      </c>
      <c r="FQ24" s="472">
        <v>3.15</v>
      </c>
      <c r="FR24" s="472">
        <v>0.25</v>
      </c>
      <c r="FS24" s="472">
        <v>3.4</v>
      </c>
      <c r="FT24" s="472">
        <v>1.4999999999999999E-2</v>
      </c>
      <c r="FU24" s="472">
        <v>3.6040000000000001</v>
      </c>
      <c r="FV24" s="472">
        <v>0.189</v>
      </c>
      <c r="FW24" s="473">
        <f t="shared" si="23"/>
        <v>5.5344070278184478E-2</v>
      </c>
      <c r="FX24" s="367"/>
      <c r="FY24" s="419" t="str">
        <f t="shared" si="24"/>
        <v>1978/1979</v>
      </c>
      <c r="FZ24" s="425">
        <v>0.01</v>
      </c>
      <c r="GA24" s="425">
        <v>2.2000000000000002</v>
      </c>
      <c r="GB24" s="425">
        <v>2.1999999999999999E-2</v>
      </c>
      <c r="GC24" s="425">
        <v>7.2999999999999995E-2</v>
      </c>
      <c r="GD24" s="425">
        <v>1.3</v>
      </c>
      <c r="GE24" s="425">
        <v>1.395</v>
      </c>
      <c r="GF24" s="425">
        <v>1.264</v>
      </c>
      <c r="GG24" s="425">
        <v>6.0000000000000001E-3</v>
      </c>
      <c r="GH24" s="425">
        <v>1.27</v>
      </c>
      <c r="GI24" s="425">
        <v>0</v>
      </c>
      <c r="GJ24" s="425">
        <v>1.395</v>
      </c>
      <c r="GK24" s="425">
        <v>0.125</v>
      </c>
      <c r="GL24" s="420">
        <f t="shared" si="25"/>
        <v>9.8425196850393692E-2</v>
      </c>
      <c r="GM24" s="367"/>
      <c r="GN24" s="364" t="str">
        <f t="shared" si="26"/>
        <v>1978/1979</v>
      </c>
      <c r="GO24" s="401">
        <v>1.496</v>
      </c>
      <c r="GP24" s="623">
        <v>0.61</v>
      </c>
      <c r="GQ24" s="401">
        <v>0.91</v>
      </c>
      <c r="GR24" s="401">
        <v>0.35899999999999999</v>
      </c>
      <c r="GS24" s="401">
        <v>1.1379999999999999</v>
      </c>
      <c r="GT24" s="401">
        <v>2.407</v>
      </c>
      <c r="GU24" s="401">
        <v>2.0499999999999998</v>
      </c>
      <c r="GV24" s="401">
        <v>0.05</v>
      </c>
      <c r="GW24" s="401">
        <v>2.1</v>
      </c>
      <c r="GX24" s="401">
        <v>0</v>
      </c>
      <c r="GY24" s="401">
        <v>2.407</v>
      </c>
      <c r="GZ24" s="401">
        <v>0.307</v>
      </c>
      <c r="HA24" s="365">
        <f t="shared" si="27"/>
        <v>0.14619047619047618</v>
      </c>
      <c r="HB24" s="367"/>
      <c r="HC24" s="394" t="str">
        <f t="shared" si="28"/>
        <v>1978/1979</v>
      </c>
      <c r="HD24" s="656">
        <v>5</v>
      </c>
      <c r="HE24" s="656">
        <v>1.1100000000000001</v>
      </c>
      <c r="HF24" s="656">
        <v>5.5250000000000004</v>
      </c>
      <c r="HG24" s="656">
        <v>1.39</v>
      </c>
      <c r="HH24" s="656">
        <v>0.71</v>
      </c>
      <c r="HI24" s="656">
        <v>7.625</v>
      </c>
      <c r="HJ24" s="656">
        <v>6.4249999999999998</v>
      </c>
      <c r="HK24" s="656">
        <v>0.5</v>
      </c>
      <c r="HL24" s="656">
        <v>6.9249999999999998</v>
      </c>
      <c r="HM24" s="656">
        <v>0</v>
      </c>
      <c r="HN24" s="656">
        <v>7.625</v>
      </c>
      <c r="HO24" s="656">
        <v>0.7</v>
      </c>
      <c r="HP24" s="395">
        <f t="shared" si="29"/>
        <v>0.10108303249097472</v>
      </c>
      <c r="HQ24" s="367"/>
      <c r="HR24" s="385" t="str">
        <f t="shared" si="30"/>
        <v>1978/1979</v>
      </c>
      <c r="HS24" s="477">
        <v>0</v>
      </c>
      <c r="HT24" s="477">
        <v>0</v>
      </c>
      <c r="HU24" s="477">
        <v>0</v>
      </c>
      <c r="HV24" s="477">
        <v>0.16</v>
      </c>
      <c r="HW24" s="477">
        <v>0.71699999999999997</v>
      </c>
      <c r="HX24" s="477">
        <v>0.877</v>
      </c>
      <c r="HY24" s="477">
        <v>0.77</v>
      </c>
      <c r="HZ24" s="477">
        <v>0</v>
      </c>
      <c r="IA24" s="477">
        <v>0.77</v>
      </c>
      <c r="IB24" s="477">
        <v>0</v>
      </c>
      <c r="IC24" s="477">
        <v>0.877</v>
      </c>
      <c r="ID24" s="477">
        <v>0.107</v>
      </c>
      <c r="IE24" s="387">
        <f t="shared" si="31"/>
        <v>0.13896103896103895</v>
      </c>
      <c r="IF24" s="367"/>
      <c r="IG24" s="676" t="str">
        <f t="shared" si="32"/>
        <v>1978/1979</v>
      </c>
      <c r="IH24" s="677">
        <v>6.36</v>
      </c>
      <c r="II24" s="677">
        <v>1.32</v>
      </c>
      <c r="IJ24" s="677">
        <v>8.3670000000000009</v>
      </c>
      <c r="IK24" s="677">
        <v>0.70799999999999996</v>
      </c>
      <c r="IL24" s="677">
        <v>2.1110000000000002</v>
      </c>
      <c r="IM24" s="677">
        <v>11.186</v>
      </c>
      <c r="IN24" s="677">
        <v>10.036</v>
      </c>
      <c r="IO24" s="677">
        <v>0</v>
      </c>
      <c r="IP24" s="677">
        <v>10.036</v>
      </c>
      <c r="IQ24" s="677">
        <v>0</v>
      </c>
      <c r="IR24" s="677">
        <v>11.186</v>
      </c>
      <c r="IS24" s="677">
        <v>1.1499999999999999</v>
      </c>
      <c r="IT24" s="678">
        <f t="shared" si="33"/>
        <v>0.1145874850538063</v>
      </c>
      <c r="IU24" s="367"/>
      <c r="IV24" s="690" t="str">
        <f t="shared" si="34"/>
        <v>1978/1979</v>
      </c>
      <c r="IW24" s="691">
        <v>29.183</v>
      </c>
      <c r="IX24" s="691">
        <v>1.85</v>
      </c>
      <c r="IY24" s="691">
        <v>53.84</v>
      </c>
      <c r="IZ24" s="691">
        <v>24.7</v>
      </c>
      <c r="JA24" s="691">
        <v>8.0470000000000006</v>
      </c>
      <c r="JB24" s="691">
        <v>86.587000000000003</v>
      </c>
      <c r="JC24" s="691">
        <v>51.686999999999998</v>
      </c>
      <c r="JD24" s="691">
        <v>1.2</v>
      </c>
      <c r="JE24" s="691">
        <v>52.887</v>
      </c>
      <c r="JF24" s="691">
        <v>0</v>
      </c>
      <c r="JG24" s="691">
        <v>86.587000000000003</v>
      </c>
      <c r="JH24" s="691">
        <v>33.700000000000003</v>
      </c>
      <c r="JI24" s="692">
        <f t="shared" si="35"/>
        <v>0.63720763136498582</v>
      </c>
      <c r="JJ24" s="367"/>
      <c r="JK24" s="376" t="str">
        <f t="shared" si="36"/>
        <v>1978/1979</v>
      </c>
      <c r="JL24" s="377">
        <f t="shared" si="37"/>
        <v>153.21899999999999</v>
      </c>
      <c r="JM24" s="478">
        <f t="shared" si="38"/>
        <v>1.8625301039688289</v>
      </c>
      <c r="JN24" s="377">
        <f t="shared" si="39"/>
        <v>285.375</v>
      </c>
      <c r="JO24" s="377">
        <f t="shared" si="40"/>
        <v>63.200999999999993</v>
      </c>
      <c r="JP24" s="377">
        <f t="shared" si="41"/>
        <v>26.792000000000012</v>
      </c>
      <c r="JQ24" s="377">
        <f t="shared" si="42"/>
        <v>375.36800000000028</v>
      </c>
      <c r="JR24" s="377">
        <f t="shared" si="43"/>
        <v>159.23399999999998</v>
      </c>
      <c r="JS24" s="377">
        <f t="shared" si="44"/>
        <v>73.122000000000014</v>
      </c>
      <c r="JT24" s="377">
        <f t="shared" si="45"/>
        <v>232.35600000000011</v>
      </c>
      <c r="JU24" s="377">
        <f t="shared" si="46"/>
        <v>65.837000000000018</v>
      </c>
      <c r="JV24" s="377">
        <f t="shared" si="47"/>
        <v>375.36800000000028</v>
      </c>
      <c r="JW24" s="377">
        <f t="shared" si="48"/>
        <v>77.174999999999983</v>
      </c>
      <c r="JX24" s="378">
        <f t="shared" si="49"/>
        <v>0.25880889222751696</v>
      </c>
      <c r="JY24" s="367"/>
    </row>
    <row r="25" spans="1:285" s="18" customFormat="1" ht="14.4" x14ac:dyDescent="0.3">
      <c r="A25" s="376" t="s">
        <v>355</v>
      </c>
      <c r="B25" s="377">
        <v>227.83</v>
      </c>
      <c r="C25" s="478">
        <v>1.83</v>
      </c>
      <c r="D25" s="377">
        <v>417.54199999999997</v>
      </c>
      <c r="E25" s="377">
        <v>134.84800000000001</v>
      </c>
      <c r="F25" s="377">
        <v>82.242000000000004</v>
      </c>
      <c r="G25" s="377">
        <v>634.63199999999995</v>
      </c>
      <c r="H25" s="377">
        <v>333.62799999999999</v>
      </c>
      <c r="I25" s="377">
        <v>94.947999999999993</v>
      </c>
      <c r="J25" s="377">
        <v>428.57600000000002</v>
      </c>
      <c r="K25" s="377">
        <v>85.602999999999994</v>
      </c>
      <c r="L25" s="377">
        <v>634.63199999999995</v>
      </c>
      <c r="M25" s="377">
        <v>120.453</v>
      </c>
      <c r="N25" s="378">
        <f t="shared" si="1"/>
        <v>0.23426277619272667</v>
      </c>
      <c r="O25" s="367"/>
      <c r="P25" s="364" t="str">
        <f t="shared" si="2"/>
        <v>1979/1980</v>
      </c>
      <c r="Q25" s="401">
        <v>0.58399999999999996</v>
      </c>
      <c r="R25" s="623">
        <v>3.18</v>
      </c>
      <c r="S25" s="401">
        <v>1.8560000000000001</v>
      </c>
      <c r="T25" s="401">
        <v>0.9</v>
      </c>
      <c r="U25" s="401">
        <v>4.9059999999999997</v>
      </c>
      <c r="V25" s="401">
        <v>7.6619999999999999</v>
      </c>
      <c r="W25" s="401">
        <v>7.1219999999999999</v>
      </c>
      <c r="X25" s="401">
        <v>0.04</v>
      </c>
      <c r="Y25" s="401">
        <v>7.1619999999999999</v>
      </c>
      <c r="Z25" s="401">
        <v>0</v>
      </c>
      <c r="AA25" s="401">
        <v>7.6619999999999999</v>
      </c>
      <c r="AB25" s="401">
        <v>0.5</v>
      </c>
      <c r="AC25" s="365">
        <f t="shared" si="3"/>
        <v>6.9812901424183185E-2</v>
      </c>
      <c r="AD25" s="367"/>
      <c r="AE25" s="376" t="str">
        <f t="shared" si="4"/>
        <v>1979/1980</v>
      </c>
      <c r="AF25" s="478">
        <v>3.8319999999999999</v>
      </c>
      <c r="AG25" s="478">
        <v>0.75</v>
      </c>
      <c r="AH25" s="478">
        <v>2.879</v>
      </c>
      <c r="AI25" s="478">
        <v>7.8E-2</v>
      </c>
      <c r="AJ25" s="478">
        <v>4.78</v>
      </c>
      <c r="AK25" s="478">
        <v>7.7370000000000001</v>
      </c>
      <c r="AL25" s="478">
        <v>7.1</v>
      </c>
      <c r="AM25" s="478">
        <v>0</v>
      </c>
      <c r="AN25" s="478">
        <v>7.1</v>
      </c>
      <c r="AO25" s="478">
        <v>0</v>
      </c>
      <c r="AP25" s="478">
        <v>7.7370000000000001</v>
      </c>
      <c r="AQ25" s="478">
        <v>0.63700000000000001</v>
      </c>
      <c r="AR25" s="378">
        <f t="shared" si="5"/>
        <v>8.9718309859154938E-2</v>
      </c>
      <c r="AS25" s="367"/>
      <c r="AT25" s="385" t="str">
        <f t="shared" si="6"/>
        <v>1979/1980</v>
      </c>
      <c r="AU25" s="477">
        <v>0</v>
      </c>
      <c r="AV25" s="477">
        <v>0</v>
      </c>
      <c r="AW25" s="477">
        <v>0</v>
      </c>
      <c r="AX25" s="477">
        <v>0.20799999999999999</v>
      </c>
      <c r="AY25" s="477">
        <v>1.3740000000000001</v>
      </c>
      <c r="AZ25" s="477">
        <v>1.5820000000000001</v>
      </c>
      <c r="BA25" s="477">
        <v>1.2849999999999999</v>
      </c>
      <c r="BB25" s="477">
        <v>0</v>
      </c>
      <c r="BC25" s="477">
        <v>1.2849999999999999</v>
      </c>
      <c r="BD25" s="477">
        <v>0</v>
      </c>
      <c r="BE25" s="477">
        <v>1.5820000000000001</v>
      </c>
      <c r="BF25" s="477">
        <v>0.29699999999999999</v>
      </c>
      <c r="BG25" s="387">
        <f t="shared" si="7"/>
        <v>0.23112840466926071</v>
      </c>
      <c r="BH25" s="367"/>
      <c r="BI25" s="394" t="str">
        <f t="shared" si="8"/>
        <v>1979/1980</v>
      </c>
      <c r="BJ25" s="656">
        <v>0.14899999999999999</v>
      </c>
      <c r="BK25" s="656">
        <v>3.63</v>
      </c>
      <c r="BL25" s="656">
        <v>0.54100000000000004</v>
      </c>
      <c r="BM25" s="656">
        <v>1.5609999999999999</v>
      </c>
      <c r="BN25" s="656">
        <v>5.5990000000000002</v>
      </c>
      <c r="BO25" s="656">
        <v>7.7009999999999996</v>
      </c>
      <c r="BP25" s="656">
        <v>5.93</v>
      </c>
      <c r="BQ25" s="656">
        <v>0.16</v>
      </c>
      <c r="BR25" s="656">
        <v>6.09</v>
      </c>
      <c r="BS25" s="656">
        <v>0.111</v>
      </c>
      <c r="BT25" s="656">
        <v>7.7009999999999996</v>
      </c>
      <c r="BU25" s="656">
        <v>1.5</v>
      </c>
      <c r="BV25" s="395">
        <f t="shared" si="9"/>
        <v>0.24189646831156267</v>
      </c>
      <c r="BW25" s="367"/>
      <c r="BX25" s="364" t="str">
        <f t="shared" si="10"/>
        <v>1979/1980</v>
      </c>
      <c r="BY25" s="948">
        <v>0</v>
      </c>
      <c r="BZ25" s="948">
        <v>0</v>
      </c>
      <c r="CA25" s="948">
        <v>0</v>
      </c>
      <c r="CB25" s="948">
        <v>0</v>
      </c>
      <c r="CC25" s="948">
        <v>0</v>
      </c>
      <c r="CD25" s="948">
        <v>0</v>
      </c>
      <c r="CE25" s="948">
        <v>0</v>
      </c>
      <c r="CF25" s="948">
        <v>0</v>
      </c>
      <c r="CG25" s="948">
        <v>0</v>
      </c>
      <c r="CH25" s="948">
        <v>0</v>
      </c>
      <c r="CI25" s="948">
        <v>0</v>
      </c>
      <c r="CJ25" s="948">
        <v>0</v>
      </c>
      <c r="CK25" s="365" t="e">
        <f t="shared" si="11"/>
        <v>#DIV/0!</v>
      </c>
      <c r="CL25" s="367"/>
      <c r="CM25" s="385" t="str">
        <f t="shared" si="12"/>
        <v>1979/1980</v>
      </c>
      <c r="CN25" s="477">
        <v>16.131</v>
      </c>
      <c r="CO25" s="477">
        <v>3.62</v>
      </c>
      <c r="CP25" s="477">
        <v>58.375999999999998</v>
      </c>
      <c r="CQ25" s="477">
        <v>12.253</v>
      </c>
      <c r="CR25" s="477">
        <v>6.4</v>
      </c>
      <c r="CS25" s="477">
        <v>77.028999999999996</v>
      </c>
      <c r="CT25" s="477">
        <v>39.591999999999999</v>
      </c>
      <c r="CU25" s="477">
        <v>16.126000000000001</v>
      </c>
      <c r="CV25" s="477">
        <v>55.718000000000004</v>
      </c>
      <c r="CW25" s="477">
        <v>10.7</v>
      </c>
      <c r="CX25" s="477">
        <v>77.028999999999996</v>
      </c>
      <c r="CY25" s="477">
        <v>10.611000000000001</v>
      </c>
      <c r="CZ25" s="387">
        <f t="shared" si="13"/>
        <v>0.15976090818753952</v>
      </c>
      <c r="DA25" s="367"/>
      <c r="DB25" s="419" t="str">
        <f t="shared" si="14"/>
        <v>1979/1980</v>
      </c>
      <c r="DC25" s="425">
        <v>1.9450000000000001</v>
      </c>
      <c r="DD25" s="425">
        <v>0.56000000000000005</v>
      </c>
      <c r="DE25" s="425">
        <v>1.081</v>
      </c>
      <c r="DF25" s="425">
        <v>0.53100000000000003</v>
      </c>
      <c r="DG25" s="425">
        <v>1.9590000000000001</v>
      </c>
      <c r="DH25" s="425">
        <v>3.5710000000000002</v>
      </c>
      <c r="DI25" s="425">
        <v>3.5609999999999999</v>
      </c>
      <c r="DJ25" s="425">
        <v>0</v>
      </c>
      <c r="DK25" s="425">
        <v>3.5609999999999999</v>
      </c>
      <c r="DL25" s="425">
        <v>0</v>
      </c>
      <c r="DM25" s="425">
        <v>3.5710000000000002</v>
      </c>
      <c r="DN25" s="425">
        <v>0.01</v>
      </c>
      <c r="DO25" s="420">
        <f t="shared" si="15"/>
        <v>2.808199943836001E-3</v>
      </c>
      <c r="DP25" s="367"/>
      <c r="DQ25" s="432" t="str">
        <f t="shared" si="16"/>
        <v>1979/1980</v>
      </c>
      <c r="DR25" s="434">
        <v>1.2999999999999999E-2</v>
      </c>
      <c r="DS25" s="434">
        <v>3.23</v>
      </c>
      <c r="DT25" s="434">
        <v>4.2000000000000003E-2</v>
      </c>
      <c r="DU25" s="434">
        <v>0.16400000000000001</v>
      </c>
      <c r="DV25" s="434">
        <v>1.81</v>
      </c>
      <c r="DW25" s="434">
        <v>2.016</v>
      </c>
      <c r="DX25" s="434">
        <v>1.867</v>
      </c>
      <c r="DY25" s="434">
        <v>7.0000000000000001E-3</v>
      </c>
      <c r="DZ25" s="434">
        <v>1.8740000000000001</v>
      </c>
      <c r="EA25" s="434">
        <v>0</v>
      </c>
      <c r="EB25" s="434">
        <v>2.016</v>
      </c>
      <c r="EC25" s="434">
        <v>0.14199999999999999</v>
      </c>
      <c r="ED25" s="435">
        <f t="shared" si="17"/>
        <v>7.5773745997865516E-2</v>
      </c>
      <c r="EE25" s="367"/>
      <c r="EF25" s="445" t="str">
        <f t="shared" si="18"/>
        <v>1979/1980</v>
      </c>
      <c r="EG25" s="447">
        <v>1.657</v>
      </c>
      <c r="EH25" s="447">
        <v>1.0900000000000001</v>
      </c>
      <c r="EI25" s="447">
        <v>1.7969999999999999</v>
      </c>
      <c r="EJ25" s="447">
        <v>0.4</v>
      </c>
      <c r="EK25" s="447">
        <v>1.613</v>
      </c>
      <c r="EL25" s="447">
        <v>3.81</v>
      </c>
      <c r="EM25" s="447">
        <v>3.32</v>
      </c>
      <c r="EN25" s="447">
        <v>0.09</v>
      </c>
      <c r="EO25" s="447">
        <v>3.41</v>
      </c>
      <c r="EP25" s="447">
        <v>0</v>
      </c>
      <c r="EQ25" s="447">
        <v>3.81</v>
      </c>
      <c r="ER25" s="447">
        <v>0.4</v>
      </c>
      <c r="ES25" s="448">
        <f t="shared" si="19"/>
        <v>0.11730205278592376</v>
      </c>
      <c r="ET25" s="367"/>
      <c r="EU25" s="458" t="str">
        <f t="shared" si="20"/>
        <v>1979/1980</v>
      </c>
      <c r="EV25" s="661">
        <v>8.6</v>
      </c>
      <c r="EW25" s="661">
        <v>1.51</v>
      </c>
      <c r="EX25" s="661">
        <v>13</v>
      </c>
      <c r="EY25" s="661">
        <v>5.3</v>
      </c>
      <c r="EZ25" s="661">
        <v>0</v>
      </c>
      <c r="FA25" s="661">
        <v>18.3</v>
      </c>
      <c r="FB25" s="661">
        <v>11.76</v>
      </c>
      <c r="FC25" s="661">
        <v>0.5</v>
      </c>
      <c r="FD25" s="661">
        <v>12.26</v>
      </c>
      <c r="FE25" s="661">
        <v>0.44</v>
      </c>
      <c r="FF25" s="661">
        <v>18.3</v>
      </c>
      <c r="FG25" s="661">
        <v>5.6</v>
      </c>
      <c r="FH25" s="460">
        <f t="shared" si="21"/>
        <v>0.44094488188976377</v>
      </c>
      <c r="FI25" s="367"/>
      <c r="FJ25" s="470" t="str">
        <f t="shared" si="22"/>
        <v>1979/1980</v>
      </c>
      <c r="FK25" s="472">
        <v>0.62</v>
      </c>
      <c r="FL25" s="472">
        <v>3.68</v>
      </c>
      <c r="FM25" s="472">
        <v>2.2799999999999998</v>
      </c>
      <c r="FN25" s="472">
        <v>0.189</v>
      </c>
      <c r="FO25" s="472">
        <v>1.0049999999999999</v>
      </c>
      <c r="FP25" s="472">
        <v>3.4740000000000002</v>
      </c>
      <c r="FQ25" s="472">
        <v>3.25</v>
      </c>
      <c r="FR25" s="472">
        <v>0.15</v>
      </c>
      <c r="FS25" s="472">
        <v>3.4</v>
      </c>
      <c r="FT25" s="472">
        <v>1.4999999999999999E-2</v>
      </c>
      <c r="FU25" s="472">
        <v>3.4740000000000002</v>
      </c>
      <c r="FV25" s="472">
        <v>5.8999999999999997E-2</v>
      </c>
      <c r="FW25" s="473">
        <f t="shared" si="23"/>
        <v>1.7276720351390922E-2</v>
      </c>
      <c r="FX25" s="367"/>
      <c r="FY25" s="419" t="str">
        <f t="shared" si="24"/>
        <v>1979/1980</v>
      </c>
      <c r="FZ25" s="425">
        <v>0.01</v>
      </c>
      <c r="GA25" s="425">
        <v>2.2999999999999998</v>
      </c>
      <c r="GB25" s="425">
        <v>2.3E-2</v>
      </c>
      <c r="GC25" s="425">
        <v>0.125</v>
      </c>
      <c r="GD25" s="425">
        <v>1.35</v>
      </c>
      <c r="GE25" s="425">
        <v>1.498</v>
      </c>
      <c r="GF25" s="425">
        <v>1.383</v>
      </c>
      <c r="GG25" s="425">
        <v>8.0000000000000002E-3</v>
      </c>
      <c r="GH25" s="425">
        <v>1.391</v>
      </c>
      <c r="GI25" s="425">
        <v>0</v>
      </c>
      <c r="GJ25" s="425">
        <v>1.498</v>
      </c>
      <c r="GK25" s="425">
        <v>0.107</v>
      </c>
      <c r="GL25" s="420">
        <f t="shared" si="25"/>
        <v>7.6923076923076927E-2</v>
      </c>
      <c r="GM25" s="367"/>
      <c r="GN25" s="364" t="str">
        <f t="shared" si="26"/>
        <v>1979/1980</v>
      </c>
      <c r="GO25" s="401">
        <v>1.0780000000000001</v>
      </c>
      <c r="GP25" s="623">
        <v>0.64</v>
      </c>
      <c r="GQ25" s="401">
        <v>0.68500000000000005</v>
      </c>
      <c r="GR25" s="401">
        <v>0.307</v>
      </c>
      <c r="GS25" s="401">
        <v>2.2999999999999998</v>
      </c>
      <c r="GT25" s="401">
        <v>3.2919999999999998</v>
      </c>
      <c r="GU25" s="401">
        <v>2.657</v>
      </c>
      <c r="GV25" s="401">
        <v>0.05</v>
      </c>
      <c r="GW25" s="401">
        <v>2.7069999999999999</v>
      </c>
      <c r="GX25" s="401">
        <v>0</v>
      </c>
      <c r="GY25" s="401">
        <v>3.2919999999999998</v>
      </c>
      <c r="GZ25" s="401">
        <v>0.58499999999999996</v>
      </c>
      <c r="HA25" s="365">
        <f t="shared" si="27"/>
        <v>0.21610639083856667</v>
      </c>
      <c r="HB25" s="367"/>
      <c r="HC25" s="394" t="str">
        <f t="shared" si="28"/>
        <v>1979/1980</v>
      </c>
      <c r="HD25" s="656">
        <v>5.2750000000000004</v>
      </c>
      <c r="HE25" s="656">
        <v>1.1499999999999999</v>
      </c>
      <c r="HF25" s="656">
        <v>6.05</v>
      </c>
      <c r="HG25" s="656">
        <v>0.7</v>
      </c>
      <c r="HH25" s="656">
        <v>1.1870000000000001</v>
      </c>
      <c r="HI25" s="656">
        <v>7.9370000000000003</v>
      </c>
      <c r="HJ25" s="656">
        <v>6.95</v>
      </c>
      <c r="HK25" s="656">
        <v>0.4</v>
      </c>
      <c r="HL25" s="656">
        <v>7.35</v>
      </c>
      <c r="HM25" s="656">
        <v>0</v>
      </c>
      <c r="HN25" s="656">
        <v>7.9370000000000003</v>
      </c>
      <c r="HO25" s="656">
        <v>0.58699999999999997</v>
      </c>
      <c r="HP25" s="395">
        <f t="shared" si="29"/>
        <v>7.9863945578231288E-2</v>
      </c>
      <c r="HQ25" s="367"/>
      <c r="HR25" s="385" t="str">
        <f t="shared" si="30"/>
        <v>1979/1980</v>
      </c>
      <c r="HS25" s="477">
        <v>0</v>
      </c>
      <c r="HT25" s="477">
        <v>0</v>
      </c>
      <c r="HU25" s="477">
        <v>0</v>
      </c>
      <c r="HV25" s="477">
        <v>0.107</v>
      </c>
      <c r="HW25" s="477">
        <v>0.82499999999999996</v>
      </c>
      <c r="HX25" s="477">
        <v>0.93200000000000005</v>
      </c>
      <c r="HY25" s="477">
        <v>0.81899999999999995</v>
      </c>
      <c r="HZ25" s="477">
        <v>0</v>
      </c>
      <c r="IA25" s="477">
        <v>0.81899999999999995</v>
      </c>
      <c r="IB25" s="477">
        <v>0</v>
      </c>
      <c r="IC25" s="477">
        <v>0.93200000000000005</v>
      </c>
      <c r="ID25" s="477">
        <v>0.113</v>
      </c>
      <c r="IE25" s="387">
        <f t="shared" si="31"/>
        <v>0.13797313797313798</v>
      </c>
      <c r="IF25" s="367"/>
      <c r="IG25" s="676" t="str">
        <f t="shared" si="32"/>
        <v>1979/1980</v>
      </c>
      <c r="IH25" s="677">
        <v>6.6870000000000003</v>
      </c>
      <c r="II25" s="677">
        <v>1.49</v>
      </c>
      <c r="IJ25" s="677">
        <v>9.9499999999999993</v>
      </c>
      <c r="IK25" s="677">
        <v>1.1499999999999999</v>
      </c>
      <c r="IL25" s="677">
        <v>0.66800000000000004</v>
      </c>
      <c r="IM25" s="677">
        <v>11.768000000000001</v>
      </c>
      <c r="IN25" s="677">
        <v>10.77</v>
      </c>
      <c r="IO25" s="677">
        <v>0</v>
      </c>
      <c r="IP25" s="677">
        <v>10.77</v>
      </c>
      <c r="IQ25" s="677">
        <v>0</v>
      </c>
      <c r="IR25" s="677">
        <v>11.768000000000001</v>
      </c>
      <c r="IS25" s="677">
        <v>0.998</v>
      </c>
      <c r="IT25" s="678">
        <f t="shared" si="33"/>
        <v>9.2664809656453115E-2</v>
      </c>
      <c r="IU25" s="367"/>
      <c r="IV25" s="690" t="str">
        <f t="shared" si="34"/>
        <v>1979/1980</v>
      </c>
      <c r="IW25" s="691">
        <v>29.356999999999999</v>
      </c>
      <c r="IX25" s="691">
        <v>2.14</v>
      </c>
      <c r="IY25" s="691">
        <v>62.73</v>
      </c>
      <c r="IZ25" s="691">
        <v>33.700000000000003</v>
      </c>
      <c r="JA25" s="691">
        <v>8.8650000000000002</v>
      </c>
      <c r="JB25" s="691">
        <v>105.295</v>
      </c>
      <c r="JC25" s="691">
        <v>65.094999999999999</v>
      </c>
      <c r="JD25" s="691">
        <v>1.5</v>
      </c>
      <c r="JE25" s="691">
        <v>66.594999999999999</v>
      </c>
      <c r="JF25" s="691">
        <v>0</v>
      </c>
      <c r="JG25" s="691">
        <v>105.295</v>
      </c>
      <c r="JH25" s="691">
        <v>38.700000000000003</v>
      </c>
      <c r="JI25" s="692">
        <f t="shared" si="35"/>
        <v>0.58112470906224201</v>
      </c>
      <c r="JJ25" s="367"/>
      <c r="JK25" s="376" t="str">
        <f t="shared" si="36"/>
        <v>1979/1980</v>
      </c>
      <c r="JL25" s="377">
        <f t="shared" si="37"/>
        <v>151.892</v>
      </c>
      <c r="JM25" s="478">
        <f t="shared" si="38"/>
        <v>1.6870671266426143</v>
      </c>
      <c r="JN25" s="377">
        <f t="shared" si="39"/>
        <v>256.25199999999995</v>
      </c>
      <c r="JO25" s="377">
        <f t="shared" si="40"/>
        <v>77.174999999999983</v>
      </c>
      <c r="JP25" s="377">
        <f t="shared" si="41"/>
        <v>37.600999999999992</v>
      </c>
      <c r="JQ25" s="377">
        <f t="shared" si="42"/>
        <v>371.02799999999996</v>
      </c>
      <c r="JR25" s="377">
        <f t="shared" si="43"/>
        <v>161.16699999999994</v>
      </c>
      <c r="JS25" s="377">
        <f t="shared" si="44"/>
        <v>75.916999999999973</v>
      </c>
      <c r="JT25" s="377">
        <f t="shared" si="45"/>
        <v>237.08399999999997</v>
      </c>
      <c r="JU25" s="377">
        <f t="shared" si="46"/>
        <v>74.336999999999989</v>
      </c>
      <c r="JV25" s="377">
        <f t="shared" si="47"/>
        <v>371.02799999999996</v>
      </c>
      <c r="JW25" s="377">
        <f t="shared" si="48"/>
        <v>59.606999999999999</v>
      </c>
      <c r="JX25" s="378">
        <f t="shared" si="49"/>
        <v>0.19140327723563924</v>
      </c>
      <c r="JY25" s="367"/>
    </row>
    <row r="26" spans="1:285" s="18" customFormat="1" ht="14.4" x14ac:dyDescent="0.3">
      <c r="A26" s="376" t="s">
        <v>356</v>
      </c>
      <c r="B26" s="377">
        <v>236.90100000000001</v>
      </c>
      <c r="C26" s="478">
        <v>1.84</v>
      </c>
      <c r="D26" s="377">
        <v>435.86700000000002</v>
      </c>
      <c r="E26" s="377">
        <v>120.453</v>
      </c>
      <c r="F26" s="377">
        <v>89.495999999999995</v>
      </c>
      <c r="G26" s="377">
        <v>646.21600000000001</v>
      </c>
      <c r="H26" s="377">
        <v>351.33800000000002</v>
      </c>
      <c r="I26" s="377">
        <v>91.71</v>
      </c>
      <c r="J26" s="377">
        <v>443.44799999999998</v>
      </c>
      <c r="K26" s="377">
        <v>90.126000000000005</v>
      </c>
      <c r="L26" s="377">
        <v>646.21600000000001</v>
      </c>
      <c r="M26" s="377">
        <v>112.642</v>
      </c>
      <c r="N26" s="378">
        <f t="shared" si="1"/>
        <v>0.21110848729510809</v>
      </c>
      <c r="O26" s="367"/>
      <c r="P26" s="364" t="str">
        <f t="shared" si="2"/>
        <v>1980/1981</v>
      </c>
      <c r="Q26" s="401">
        <v>0.55700000000000005</v>
      </c>
      <c r="R26" s="623">
        <v>3.22</v>
      </c>
      <c r="S26" s="401">
        <v>1.796</v>
      </c>
      <c r="T26" s="401">
        <v>0.5</v>
      </c>
      <c r="U26" s="401">
        <v>5.423</v>
      </c>
      <c r="V26" s="401">
        <v>7.7190000000000003</v>
      </c>
      <c r="W26" s="401">
        <v>7.4290000000000003</v>
      </c>
      <c r="X26" s="401">
        <v>0.04</v>
      </c>
      <c r="Y26" s="401">
        <v>7.4690000000000003</v>
      </c>
      <c r="Z26" s="401">
        <v>0</v>
      </c>
      <c r="AA26" s="401">
        <v>7.7190000000000003</v>
      </c>
      <c r="AB26" s="401">
        <v>0.25</v>
      </c>
      <c r="AC26" s="365">
        <f t="shared" si="3"/>
        <v>3.3471682956219037E-2</v>
      </c>
      <c r="AD26" s="367"/>
      <c r="AE26" s="376" t="str">
        <f t="shared" si="4"/>
        <v>1980/1981</v>
      </c>
      <c r="AF26" s="478">
        <v>3.0619999999999998</v>
      </c>
      <c r="AG26" s="478">
        <v>0.87</v>
      </c>
      <c r="AH26" s="478">
        <v>2.6760000000000002</v>
      </c>
      <c r="AI26" s="478">
        <v>0.63700000000000001</v>
      </c>
      <c r="AJ26" s="478">
        <v>3.91</v>
      </c>
      <c r="AK26" s="478">
        <v>7.2229999999999999</v>
      </c>
      <c r="AL26" s="478">
        <v>6.6</v>
      </c>
      <c r="AM26" s="478">
        <v>0</v>
      </c>
      <c r="AN26" s="478">
        <v>6.6</v>
      </c>
      <c r="AO26" s="478">
        <v>0</v>
      </c>
      <c r="AP26" s="478">
        <v>7.2229999999999999</v>
      </c>
      <c r="AQ26" s="478">
        <v>0.623</v>
      </c>
      <c r="AR26" s="378">
        <f t="shared" si="5"/>
        <v>9.4393939393939405E-2</v>
      </c>
      <c r="AS26" s="367"/>
      <c r="AT26" s="385" t="str">
        <f t="shared" si="6"/>
        <v>1980/1981</v>
      </c>
      <c r="AU26" s="477">
        <v>0</v>
      </c>
      <c r="AV26" s="477">
        <v>0</v>
      </c>
      <c r="AW26" s="477">
        <v>0</v>
      </c>
      <c r="AX26" s="477">
        <v>0.29699999999999999</v>
      </c>
      <c r="AY26" s="477">
        <v>1.2330000000000001</v>
      </c>
      <c r="AZ26" s="477">
        <v>1.53</v>
      </c>
      <c r="BA26" s="477">
        <v>1.3089999999999999</v>
      </c>
      <c r="BB26" s="477">
        <v>0</v>
      </c>
      <c r="BC26" s="477">
        <v>1.3089999999999999</v>
      </c>
      <c r="BD26" s="477">
        <v>0</v>
      </c>
      <c r="BE26" s="477">
        <v>1.53</v>
      </c>
      <c r="BF26" s="477">
        <v>0.221</v>
      </c>
      <c r="BG26" s="387">
        <f t="shared" si="7"/>
        <v>0.16883116883116883</v>
      </c>
      <c r="BH26" s="367"/>
      <c r="BI26" s="394" t="str">
        <f t="shared" si="8"/>
        <v>1980/1981</v>
      </c>
      <c r="BJ26" s="656">
        <v>0.191</v>
      </c>
      <c r="BK26" s="656">
        <v>3.05</v>
      </c>
      <c r="BL26" s="656">
        <v>0.58299999999999996</v>
      </c>
      <c r="BM26" s="656">
        <v>1.5</v>
      </c>
      <c r="BN26" s="656">
        <v>5.84</v>
      </c>
      <c r="BO26" s="656">
        <v>7.923</v>
      </c>
      <c r="BP26" s="656">
        <v>5.95</v>
      </c>
      <c r="BQ26" s="656">
        <v>0.14499999999999999</v>
      </c>
      <c r="BR26" s="656">
        <v>6.0949999999999998</v>
      </c>
      <c r="BS26" s="656">
        <v>0.13800000000000001</v>
      </c>
      <c r="BT26" s="656">
        <v>7.923</v>
      </c>
      <c r="BU26" s="656">
        <v>1.69</v>
      </c>
      <c r="BV26" s="395">
        <f t="shared" si="9"/>
        <v>0.27113749398363551</v>
      </c>
      <c r="BW26" s="367"/>
      <c r="BX26" s="364" t="str">
        <f t="shared" si="10"/>
        <v>1980/1981</v>
      </c>
      <c r="BY26" s="948">
        <v>0</v>
      </c>
      <c r="BZ26" s="948">
        <v>0</v>
      </c>
      <c r="CA26" s="948">
        <v>0</v>
      </c>
      <c r="CB26" s="948">
        <v>0</v>
      </c>
      <c r="CC26" s="948">
        <v>0</v>
      </c>
      <c r="CD26" s="948">
        <v>0</v>
      </c>
      <c r="CE26" s="948">
        <v>0</v>
      </c>
      <c r="CF26" s="948">
        <v>0</v>
      </c>
      <c r="CG26" s="948">
        <v>0</v>
      </c>
      <c r="CH26" s="948">
        <v>0</v>
      </c>
      <c r="CI26" s="948">
        <v>0</v>
      </c>
      <c r="CJ26" s="948">
        <v>0</v>
      </c>
      <c r="CK26" s="365" t="e">
        <f t="shared" si="11"/>
        <v>#DIV/0!</v>
      </c>
      <c r="CL26" s="367"/>
      <c r="CM26" s="385" t="str">
        <f t="shared" si="12"/>
        <v>1980/1981</v>
      </c>
      <c r="CN26" s="477">
        <v>16.995000000000001</v>
      </c>
      <c r="CO26" s="477">
        <v>3.97</v>
      </c>
      <c r="CP26" s="477">
        <v>67.39</v>
      </c>
      <c r="CQ26" s="477">
        <v>10.611000000000001</v>
      </c>
      <c r="CR26" s="477">
        <v>5.6</v>
      </c>
      <c r="CS26" s="477">
        <v>83.600999999999999</v>
      </c>
      <c r="CT26" s="477">
        <v>39.368000000000002</v>
      </c>
      <c r="CU26" s="477">
        <v>15.952999999999999</v>
      </c>
      <c r="CV26" s="477">
        <v>55.320999999999998</v>
      </c>
      <c r="CW26" s="477">
        <v>15.7</v>
      </c>
      <c r="CX26" s="477">
        <v>83.600999999999999</v>
      </c>
      <c r="CY26" s="477">
        <v>12.58</v>
      </c>
      <c r="CZ26" s="387">
        <f t="shared" si="13"/>
        <v>0.17713070781881415</v>
      </c>
      <c r="DA26" s="367"/>
      <c r="DB26" s="419" t="str">
        <f t="shared" si="14"/>
        <v>1980/1981</v>
      </c>
      <c r="DC26" s="425">
        <v>2.0710000000000002</v>
      </c>
      <c r="DD26" s="425">
        <v>0.73</v>
      </c>
      <c r="DE26" s="425">
        <v>1.512</v>
      </c>
      <c r="DF26" s="425">
        <v>0.01</v>
      </c>
      <c r="DG26" s="425">
        <v>2.294</v>
      </c>
      <c r="DH26" s="425">
        <v>3.8159999999999998</v>
      </c>
      <c r="DI26" s="425">
        <v>3.657</v>
      </c>
      <c r="DJ26" s="425">
        <v>0.01</v>
      </c>
      <c r="DK26" s="425">
        <v>3.6669999999999998</v>
      </c>
      <c r="DL26" s="425">
        <v>0</v>
      </c>
      <c r="DM26" s="425">
        <v>3.8159999999999998</v>
      </c>
      <c r="DN26" s="425">
        <v>0.14899999999999999</v>
      </c>
      <c r="DO26" s="420">
        <f t="shared" si="15"/>
        <v>4.0632669757294793E-2</v>
      </c>
      <c r="DP26" s="367"/>
      <c r="DQ26" s="432" t="str">
        <f t="shared" si="16"/>
        <v>1980/1981</v>
      </c>
      <c r="DR26" s="434">
        <v>2.8000000000000001E-2</v>
      </c>
      <c r="DS26" s="434">
        <v>3.29</v>
      </c>
      <c r="DT26" s="434">
        <v>9.1999999999999998E-2</v>
      </c>
      <c r="DU26" s="434">
        <v>0.14199999999999999</v>
      </c>
      <c r="DV26" s="434">
        <v>2.0950000000000002</v>
      </c>
      <c r="DW26" s="434">
        <v>2.3290000000000002</v>
      </c>
      <c r="DX26" s="434">
        <v>2.0619999999999998</v>
      </c>
      <c r="DY26" s="434">
        <v>7.0000000000000001E-3</v>
      </c>
      <c r="DZ26" s="434">
        <v>2.069</v>
      </c>
      <c r="EA26" s="434">
        <v>0</v>
      </c>
      <c r="EB26" s="434">
        <v>2.3290000000000002</v>
      </c>
      <c r="EC26" s="434">
        <v>0.26</v>
      </c>
      <c r="ED26" s="435">
        <f t="shared" si="17"/>
        <v>0.12566457225712904</v>
      </c>
      <c r="EE26" s="367"/>
      <c r="EF26" s="445" t="str">
        <f t="shared" si="18"/>
        <v>1980/1981</v>
      </c>
      <c r="EG26" s="447">
        <v>1.7130000000000001</v>
      </c>
      <c r="EH26" s="447">
        <v>1.06</v>
      </c>
      <c r="EI26" s="447">
        <v>1.8109999999999999</v>
      </c>
      <c r="EJ26" s="447">
        <v>0.4</v>
      </c>
      <c r="EK26" s="447">
        <v>1.96</v>
      </c>
      <c r="EL26" s="447">
        <v>4.1710000000000003</v>
      </c>
      <c r="EM26" s="447">
        <v>3.621</v>
      </c>
      <c r="EN26" s="447">
        <v>0.09</v>
      </c>
      <c r="EO26" s="447">
        <v>3.7109999999999999</v>
      </c>
      <c r="EP26" s="447">
        <v>0</v>
      </c>
      <c r="EQ26" s="447">
        <v>4.1710000000000003</v>
      </c>
      <c r="ER26" s="447">
        <v>0.46</v>
      </c>
      <c r="ES26" s="448">
        <f t="shared" si="19"/>
        <v>0.12395580706009163</v>
      </c>
      <c r="ET26" s="367"/>
      <c r="EU26" s="458" t="str">
        <f t="shared" si="20"/>
        <v>1980/1981</v>
      </c>
      <c r="EV26" s="661">
        <v>8.6</v>
      </c>
      <c r="EW26" s="661">
        <v>1.51</v>
      </c>
      <c r="EX26" s="661">
        <v>13</v>
      </c>
      <c r="EY26" s="661">
        <v>5.6</v>
      </c>
      <c r="EZ26" s="661">
        <v>0</v>
      </c>
      <c r="FA26" s="661">
        <v>18.600000000000001</v>
      </c>
      <c r="FB26" s="661">
        <v>12.27</v>
      </c>
      <c r="FC26" s="661">
        <v>0.6</v>
      </c>
      <c r="FD26" s="661">
        <v>12.87</v>
      </c>
      <c r="FE26" s="661">
        <v>0.53</v>
      </c>
      <c r="FF26" s="661">
        <v>18.600000000000001</v>
      </c>
      <c r="FG26" s="661">
        <v>5.2</v>
      </c>
      <c r="FH26" s="460">
        <f t="shared" si="21"/>
        <v>0.38805970149253738</v>
      </c>
      <c r="FI26" s="367"/>
      <c r="FJ26" s="470" t="str">
        <f t="shared" si="22"/>
        <v>1980/1981</v>
      </c>
      <c r="FK26" s="472">
        <v>0.74</v>
      </c>
      <c r="FL26" s="472">
        <v>3.58</v>
      </c>
      <c r="FM26" s="472">
        <v>2.65</v>
      </c>
      <c r="FN26" s="472">
        <v>5.8999999999999997E-2</v>
      </c>
      <c r="FO26" s="472">
        <v>1.2350000000000001</v>
      </c>
      <c r="FP26" s="472">
        <v>3.944</v>
      </c>
      <c r="FQ26" s="472">
        <v>3.4</v>
      </c>
      <c r="FR26" s="472">
        <v>0.1</v>
      </c>
      <c r="FS26" s="472">
        <v>3.5</v>
      </c>
      <c r="FT26" s="472">
        <v>0.01</v>
      </c>
      <c r="FU26" s="472">
        <v>3.944</v>
      </c>
      <c r="FV26" s="472">
        <v>0.434</v>
      </c>
      <c r="FW26" s="473">
        <f t="shared" si="23"/>
        <v>0.12364672364672365</v>
      </c>
      <c r="FX26" s="367"/>
      <c r="FY26" s="419" t="str">
        <f t="shared" si="24"/>
        <v>1980/1981</v>
      </c>
      <c r="FZ26" s="425">
        <v>0.01</v>
      </c>
      <c r="GA26" s="425">
        <v>2.4</v>
      </c>
      <c r="GB26" s="425">
        <v>2.4E-2</v>
      </c>
      <c r="GC26" s="425">
        <v>0.107</v>
      </c>
      <c r="GD26" s="425">
        <v>1.4</v>
      </c>
      <c r="GE26" s="425">
        <v>1.5309999999999999</v>
      </c>
      <c r="GF26" s="425">
        <v>1.419</v>
      </c>
      <c r="GG26" s="425">
        <v>0.01</v>
      </c>
      <c r="GH26" s="425">
        <v>1.429</v>
      </c>
      <c r="GI26" s="425">
        <v>0</v>
      </c>
      <c r="GJ26" s="425">
        <v>1.5309999999999999</v>
      </c>
      <c r="GK26" s="425">
        <v>0.10199999999999999</v>
      </c>
      <c r="GL26" s="420">
        <f t="shared" si="25"/>
        <v>7.1378586424072771E-2</v>
      </c>
      <c r="GM26" s="367"/>
      <c r="GN26" s="364" t="str">
        <f t="shared" si="26"/>
        <v>1980/1981</v>
      </c>
      <c r="GO26" s="401">
        <v>1.3740000000000001</v>
      </c>
      <c r="GP26" s="623">
        <v>0.71</v>
      </c>
      <c r="GQ26" s="401">
        <v>0.97599999999999998</v>
      </c>
      <c r="GR26" s="401">
        <v>0.58499999999999996</v>
      </c>
      <c r="GS26" s="401">
        <v>1.3660000000000001</v>
      </c>
      <c r="GT26" s="401">
        <v>2.927</v>
      </c>
      <c r="GU26" s="401">
        <v>2.6</v>
      </c>
      <c r="GV26" s="401">
        <v>0.1</v>
      </c>
      <c r="GW26" s="401">
        <v>2.7</v>
      </c>
      <c r="GX26" s="401">
        <v>0</v>
      </c>
      <c r="GY26" s="401">
        <v>2.927</v>
      </c>
      <c r="GZ26" s="401">
        <v>0.22700000000000001</v>
      </c>
      <c r="HA26" s="365">
        <f t="shared" si="27"/>
        <v>8.4074074074074065E-2</v>
      </c>
      <c r="HB26" s="367"/>
      <c r="HC26" s="394" t="str">
        <f t="shared" si="28"/>
        <v>1980/1981</v>
      </c>
      <c r="HD26" s="656">
        <v>5.9249999999999998</v>
      </c>
      <c r="HE26" s="656">
        <v>1</v>
      </c>
      <c r="HF26" s="656">
        <v>5.9249999999999998</v>
      </c>
      <c r="HG26" s="656">
        <v>0.58699999999999997</v>
      </c>
      <c r="HH26" s="656">
        <v>1.8959999999999999</v>
      </c>
      <c r="HI26" s="656">
        <v>8.4079999999999995</v>
      </c>
      <c r="HJ26" s="656">
        <v>6.9249999999999998</v>
      </c>
      <c r="HK26" s="656">
        <v>0.3</v>
      </c>
      <c r="HL26" s="656">
        <v>7.2249999999999996</v>
      </c>
      <c r="HM26" s="656">
        <v>0</v>
      </c>
      <c r="HN26" s="656">
        <v>8.4079999999999995</v>
      </c>
      <c r="HO26" s="656">
        <v>1.1830000000000001</v>
      </c>
      <c r="HP26" s="395">
        <f t="shared" si="29"/>
        <v>0.16373702422145331</v>
      </c>
      <c r="HQ26" s="367"/>
      <c r="HR26" s="385" t="str">
        <f t="shared" si="30"/>
        <v>1980/1981</v>
      </c>
      <c r="HS26" s="477">
        <v>0</v>
      </c>
      <c r="HT26" s="477">
        <v>0</v>
      </c>
      <c r="HU26" s="477">
        <v>0</v>
      </c>
      <c r="HV26" s="477">
        <v>0.113</v>
      </c>
      <c r="HW26" s="477">
        <v>0.874</v>
      </c>
      <c r="HX26" s="477">
        <v>0.98699999999999999</v>
      </c>
      <c r="HY26" s="477">
        <v>0.86499999999999999</v>
      </c>
      <c r="HZ26" s="477">
        <v>0</v>
      </c>
      <c r="IA26" s="477">
        <v>0.86499999999999999</v>
      </c>
      <c r="IB26" s="477">
        <v>0</v>
      </c>
      <c r="IC26" s="477">
        <v>0.98699999999999999</v>
      </c>
      <c r="ID26" s="477">
        <v>0.122</v>
      </c>
      <c r="IE26" s="387">
        <f t="shared" si="31"/>
        <v>0.14104046242774565</v>
      </c>
      <c r="IF26" s="367"/>
      <c r="IG26" s="676" t="str">
        <f t="shared" si="32"/>
        <v>1980/1981</v>
      </c>
      <c r="IH26" s="677">
        <v>6.9240000000000004</v>
      </c>
      <c r="II26" s="677">
        <v>1.57</v>
      </c>
      <c r="IJ26" s="677">
        <v>10.856999999999999</v>
      </c>
      <c r="IK26" s="677">
        <v>0.998</v>
      </c>
      <c r="IL26" s="677">
        <v>0.32</v>
      </c>
      <c r="IM26" s="677">
        <v>12.175000000000001</v>
      </c>
      <c r="IN26" s="677">
        <v>11.2</v>
      </c>
      <c r="IO26" s="677">
        <v>0</v>
      </c>
      <c r="IP26" s="677">
        <v>11.2</v>
      </c>
      <c r="IQ26" s="677">
        <v>0</v>
      </c>
      <c r="IR26" s="677">
        <v>12.175000000000001</v>
      </c>
      <c r="IS26" s="677">
        <v>0.97499999999999998</v>
      </c>
      <c r="IT26" s="678">
        <f t="shared" si="33"/>
        <v>8.7053571428571438E-2</v>
      </c>
      <c r="IU26" s="367"/>
      <c r="IV26" s="690" t="str">
        <f t="shared" si="34"/>
        <v>1980/1981</v>
      </c>
      <c r="IW26" s="691">
        <v>29.228000000000002</v>
      </c>
      <c r="IX26" s="691">
        <v>1.89</v>
      </c>
      <c r="IY26" s="691">
        <v>55.21</v>
      </c>
      <c r="IZ26" s="691">
        <v>38.700000000000003</v>
      </c>
      <c r="JA26" s="691">
        <v>13.789</v>
      </c>
      <c r="JB26" s="691">
        <v>107.699</v>
      </c>
      <c r="JC26" s="691">
        <v>74.399000000000001</v>
      </c>
      <c r="JD26" s="691">
        <v>1.6</v>
      </c>
      <c r="JE26" s="691">
        <v>75.998999999999995</v>
      </c>
      <c r="JF26" s="691">
        <v>0</v>
      </c>
      <c r="JG26" s="691">
        <v>107.699</v>
      </c>
      <c r="JH26" s="691">
        <v>31.7</v>
      </c>
      <c r="JI26" s="692">
        <f t="shared" si="35"/>
        <v>0.41711075145725601</v>
      </c>
      <c r="JJ26" s="367"/>
      <c r="JK26" s="376" t="str">
        <f t="shared" si="36"/>
        <v>1980/1981</v>
      </c>
      <c r="JL26" s="377">
        <f t="shared" si="37"/>
        <v>159.483</v>
      </c>
      <c r="JM26" s="478">
        <f t="shared" si="38"/>
        <v>1.701529316604278</v>
      </c>
      <c r="JN26" s="377">
        <f t="shared" si="39"/>
        <v>271.36500000000007</v>
      </c>
      <c r="JO26" s="377">
        <f t="shared" si="40"/>
        <v>59.606999999999999</v>
      </c>
      <c r="JP26" s="377">
        <f t="shared" si="41"/>
        <v>40.260999999999996</v>
      </c>
      <c r="JQ26" s="377">
        <f t="shared" si="42"/>
        <v>371.63299999999987</v>
      </c>
      <c r="JR26" s="377">
        <f t="shared" si="43"/>
        <v>168.26400000000007</v>
      </c>
      <c r="JS26" s="377">
        <f t="shared" si="44"/>
        <v>72.754999999999995</v>
      </c>
      <c r="JT26" s="377">
        <f t="shared" si="45"/>
        <v>241.4189999999999</v>
      </c>
      <c r="JU26" s="377">
        <f t="shared" si="46"/>
        <v>73.74799999999999</v>
      </c>
      <c r="JV26" s="377">
        <f t="shared" si="47"/>
        <v>371.63299999999987</v>
      </c>
      <c r="JW26" s="377">
        <f t="shared" si="48"/>
        <v>56.46599999999998</v>
      </c>
      <c r="JX26" s="378">
        <f t="shared" si="49"/>
        <v>0.1791621584747134</v>
      </c>
      <c r="JY26" s="367"/>
    </row>
    <row r="27" spans="1:285" s="18" customFormat="1" ht="14.4" x14ac:dyDescent="0.3">
      <c r="A27" s="376" t="s">
        <v>357</v>
      </c>
      <c r="B27" s="377">
        <v>238.911</v>
      </c>
      <c r="C27" s="478">
        <v>1.86</v>
      </c>
      <c r="D27" s="377">
        <v>444.995</v>
      </c>
      <c r="E27" s="377">
        <v>112.642</v>
      </c>
      <c r="F27" s="377">
        <v>97.042000000000002</v>
      </c>
      <c r="G27" s="377">
        <v>654.67899999999997</v>
      </c>
      <c r="H27" s="377">
        <v>350.00900000000001</v>
      </c>
      <c r="I27" s="377">
        <v>91.662000000000006</v>
      </c>
      <c r="J27" s="377">
        <v>441.67099999999999</v>
      </c>
      <c r="K27" s="377">
        <v>100.376</v>
      </c>
      <c r="L27" s="377">
        <v>654.67899999999997</v>
      </c>
      <c r="M27" s="377">
        <v>112.63200000000001</v>
      </c>
      <c r="N27" s="378">
        <f t="shared" si="1"/>
        <v>0.20779009938252588</v>
      </c>
      <c r="O27" s="367"/>
      <c r="P27" s="364" t="str">
        <f t="shared" si="2"/>
        <v>1981/1982</v>
      </c>
      <c r="Q27" s="401">
        <v>0.58799999999999997</v>
      </c>
      <c r="R27" s="623">
        <v>3.3</v>
      </c>
      <c r="S27" s="401">
        <v>1.9379999999999999</v>
      </c>
      <c r="T27" s="401">
        <v>0.25</v>
      </c>
      <c r="U27" s="401">
        <v>5.8780000000000001</v>
      </c>
      <c r="V27" s="401">
        <v>8.0660000000000007</v>
      </c>
      <c r="W27" s="401">
        <v>7.63</v>
      </c>
      <c r="X27" s="401">
        <v>0.04</v>
      </c>
      <c r="Y27" s="401">
        <v>7.67</v>
      </c>
      <c r="Z27" s="401">
        <v>0</v>
      </c>
      <c r="AA27" s="401">
        <v>8.0660000000000007</v>
      </c>
      <c r="AB27" s="401">
        <v>0.39600000000000002</v>
      </c>
      <c r="AC27" s="365">
        <f t="shared" si="3"/>
        <v>5.1629726205997394E-2</v>
      </c>
      <c r="AD27" s="367"/>
      <c r="AE27" s="376" t="str">
        <f t="shared" si="4"/>
        <v>1981/1982</v>
      </c>
      <c r="AF27" s="478">
        <v>1.9219999999999999</v>
      </c>
      <c r="AG27" s="478">
        <v>1.1499999999999999</v>
      </c>
      <c r="AH27" s="478">
        <v>2.2170000000000001</v>
      </c>
      <c r="AI27" s="478">
        <v>0.623</v>
      </c>
      <c r="AJ27" s="478">
        <v>4.3819999999999997</v>
      </c>
      <c r="AK27" s="478">
        <v>7.2220000000000004</v>
      </c>
      <c r="AL27" s="478">
        <v>6.3</v>
      </c>
      <c r="AM27" s="478">
        <v>0</v>
      </c>
      <c r="AN27" s="478">
        <v>6.3</v>
      </c>
      <c r="AO27" s="478">
        <v>0</v>
      </c>
      <c r="AP27" s="478">
        <v>7.2220000000000004</v>
      </c>
      <c r="AQ27" s="478">
        <v>0.92200000000000004</v>
      </c>
      <c r="AR27" s="378">
        <f t="shared" si="5"/>
        <v>0.14634920634920637</v>
      </c>
      <c r="AS27" s="367"/>
      <c r="AT27" s="385" t="str">
        <f t="shared" si="6"/>
        <v>1981/1982</v>
      </c>
      <c r="AU27" s="477">
        <v>0</v>
      </c>
      <c r="AV27" s="477">
        <v>0</v>
      </c>
      <c r="AW27" s="477">
        <v>0</v>
      </c>
      <c r="AX27" s="477">
        <v>0.221</v>
      </c>
      <c r="AY27" s="477">
        <v>1.3520000000000001</v>
      </c>
      <c r="AZ27" s="477">
        <v>1.573</v>
      </c>
      <c r="BA27" s="477">
        <v>1.339</v>
      </c>
      <c r="BB27" s="477">
        <v>0</v>
      </c>
      <c r="BC27" s="477">
        <v>1.339</v>
      </c>
      <c r="BD27" s="477">
        <v>0</v>
      </c>
      <c r="BE27" s="477">
        <v>1.573</v>
      </c>
      <c r="BF27" s="477">
        <v>0.23400000000000001</v>
      </c>
      <c r="BG27" s="387">
        <f t="shared" si="7"/>
        <v>0.17475728155339806</v>
      </c>
      <c r="BH27" s="367"/>
      <c r="BI27" s="394" t="str">
        <f t="shared" si="8"/>
        <v>1981/1982</v>
      </c>
      <c r="BJ27" s="656">
        <v>0.224</v>
      </c>
      <c r="BK27" s="656">
        <v>2.62</v>
      </c>
      <c r="BL27" s="656">
        <v>0.58699999999999997</v>
      </c>
      <c r="BM27" s="656">
        <v>1.69</v>
      </c>
      <c r="BN27" s="656">
        <v>5.577</v>
      </c>
      <c r="BO27" s="656">
        <v>7.8540000000000001</v>
      </c>
      <c r="BP27" s="656">
        <v>5.9</v>
      </c>
      <c r="BQ27" s="656">
        <v>0.16900000000000001</v>
      </c>
      <c r="BR27" s="656">
        <v>6.069</v>
      </c>
      <c r="BS27" s="656">
        <v>0.16</v>
      </c>
      <c r="BT27" s="656">
        <v>7.8540000000000001</v>
      </c>
      <c r="BU27" s="656">
        <v>1.625</v>
      </c>
      <c r="BV27" s="395">
        <f t="shared" si="9"/>
        <v>0.26087654519184461</v>
      </c>
      <c r="BW27" s="367"/>
      <c r="BX27" s="364" t="str">
        <f t="shared" si="10"/>
        <v>1981/1982</v>
      </c>
      <c r="BY27" s="948">
        <v>0</v>
      </c>
      <c r="BZ27" s="948">
        <v>0</v>
      </c>
      <c r="CA27" s="948">
        <v>0</v>
      </c>
      <c r="CB27" s="948">
        <v>0</v>
      </c>
      <c r="CC27" s="948">
        <v>0</v>
      </c>
      <c r="CD27" s="948">
        <v>0</v>
      </c>
      <c r="CE27" s="948">
        <v>0</v>
      </c>
      <c r="CF27" s="948">
        <v>0</v>
      </c>
      <c r="CG27" s="948">
        <v>0</v>
      </c>
      <c r="CH27" s="948">
        <v>0</v>
      </c>
      <c r="CI27" s="948">
        <v>0</v>
      </c>
      <c r="CJ27" s="948">
        <v>0</v>
      </c>
      <c r="CK27" s="365" t="e">
        <f t="shared" si="11"/>
        <v>#DIV/0!</v>
      </c>
      <c r="CL27" s="367"/>
      <c r="CM27" s="385" t="str">
        <f t="shared" si="12"/>
        <v>1981/1982</v>
      </c>
      <c r="CN27" s="477">
        <v>16.931999999999999</v>
      </c>
      <c r="CO27" s="477">
        <v>3.74</v>
      </c>
      <c r="CP27" s="477">
        <v>63.372</v>
      </c>
      <c r="CQ27" s="477">
        <v>12.58</v>
      </c>
      <c r="CR27" s="477">
        <v>5.6</v>
      </c>
      <c r="CS27" s="477">
        <v>81.552000000000007</v>
      </c>
      <c r="CT27" s="477">
        <v>38.865000000000002</v>
      </c>
      <c r="CU27" s="477">
        <v>16.193000000000001</v>
      </c>
      <c r="CV27" s="477">
        <v>55.058</v>
      </c>
      <c r="CW27" s="477">
        <v>15.7</v>
      </c>
      <c r="CX27" s="477">
        <v>81.552000000000007</v>
      </c>
      <c r="CY27" s="477">
        <v>10.794</v>
      </c>
      <c r="CZ27" s="387">
        <f t="shared" si="13"/>
        <v>0.15254812176715002</v>
      </c>
      <c r="DA27" s="367"/>
      <c r="DB27" s="419" t="str">
        <f t="shared" si="14"/>
        <v>1981/1982</v>
      </c>
      <c r="DC27" s="425">
        <v>2.0739999999999998</v>
      </c>
      <c r="DD27" s="425">
        <v>0.62</v>
      </c>
      <c r="DE27" s="425">
        <v>1.2949999999999999</v>
      </c>
      <c r="DF27" s="425">
        <v>0.14899999999999999</v>
      </c>
      <c r="DG27" s="425">
        <v>2.294</v>
      </c>
      <c r="DH27" s="425">
        <v>3.738</v>
      </c>
      <c r="DI27" s="425">
        <v>3.3090000000000002</v>
      </c>
      <c r="DJ27" s="425">
        <v>0.01</v>
      </c>
      <c r="DK27" s="425">
        <v>3.319</v>
      </c>
      <c r="DL27" s="425">
        <v>0</v>
      </c>
      <c r="DM27" s="425">
        <v>3.738</v>
      </c>
      <c r="DN27" s="425">
        <v>0.41899999999999998</v>
      </c>
      <c r="DO27" s="420">
        <f t="shared" si="15"/>
        <v>0.1262428442301898</v>
      </c>
      <c r="DP27" s="367"/>
      <c r="DQ27" s="432" t="str">
        <f t="shared" si="16"/>
        <v>1981/1982</v>
      </c>
      <c r="DR27" s="434">
        <v>0.02</v>
      </c>
      <c r="DS27" s="434">
        <v>2.85</v>
      </c>
      <c r="DT27" s="434">
        <v>5.7000000000000002E-2</v>
      </c>
      <c r="DU27" s="434">
        <v>0.26</v>
      </c>
      <c r="DV27" s="434">
        <v>1.8680000000000001</v>
      </c>
      <c r="DW27" s="434">
        <v>2.1850000000000001</v>
      </c>
      <c r="DX27" s="434">
        <v>1.976</v>
      </c>
      <c r="DY27" s="434">
        <v>7.0000000000000001E-3</v>
      </c>
      <c r="DZ27" s="434">
        <v>1.9830000000000001</v>
      </c>
      <c r="EA27" s="434">
        <v>0</v>
      </c>
      <c r="EB27" s="434">
        <v>2.1850000000000001</v>
      </c>
      <c r="EC27" s="434">
        <v>0.20200000000000001</v>
      </c>
      <c r="ED27" s="435">
        <f t="shared" si="17"/>
        <v>0.10186585980837115</v>
      </c>
      <c r="EE27" s="367"/>
      <c r="EF27" s="445" t="str">
        <f t="shared" si="18"/>
        <v>1981/1982</v>
      </c>
      <c r="EG27" s="447">
        <v>1.647</v>
      </c>
      <c r="EH27" s="447">
        <v>0.54</v>
      </c>
      <c r="EI27" s="447">
        <v>0.89200000000000002</v>
      </c>
      <c r="EJ27" s="447">
        <v>0.46</v>
      </c>
      <c r="EK27" s="447">
        <v>2.2280000000000002</v>
      </c>
      <c r="EL27" s="447">
        <v>3.58</v>
      </c>
      <c r="EM27" s="447">
        <v>3.0059999999999998</v>
      </c>
      <c r="EN27" s="447">
        <v>0.09</v>
      </c>
      <c r="EO27" s="447">
        <v>3.0960000000000001</v>
      </c>
      <c r="EP27" s="447">
        <v>0</v>
      </c>
      <c r="EQ27" s="447">
        <v>3.58</v>
      </c>
      <c r="ER27" s="447">
        <v>0.48399999999999999</v>
      </c>
      <c r="ES27" s="448">
        <f t="shared" si="19"/>
        <v>0.15633074935400515</v>
      </c>
      <c r="ET27" s="367"/>
      <c r="EU27" s="458" t="str">
        <f t="shared" si="20"/>
        <v>1981/1982</v>
      </c>
      <c r="EV27" s="661">
        <v>8.5</v>
      </c>
      <c r="EW27" s="661">
        <v>1.55</v>
      </c>
      <c r="EX27" s="661">
        <v>13.2</v>
      </c>
      <c r="EY27" s="661">
        <v>5.2</v>
      </c>
      <c r="EZ27" s="661">
        <v>0.748</v>
      </c>
      <c r="FA27" s="661">
        <v>19.148</v>
      </c>
      <c r="FB27" s="661">
        <v>12.711</v>
      </c>
      <c r="FC27" s="661">
        <v>0.7</v>
      </c>
      <c r="FD27" s="661">
        <v>13.411</v>
      </c>
      <c r="FE27" s="661">
        <v>0.33700000000000002</v>
      </c>
      <c r="FF27" s="661">
        <v>19.148</v>
      </c>
      <c r="FG27" s="661">
        <v>5.4</v>
      </c>
      <c r="FH27" s="460">
        <f t="shared" si="21"/>
        <v>0.39278440500436429</v>
      </c>
      <c r="FI27" s="367"/>
      <c r="FJ27" s="470" t="str">
        <f t="shared" si="22"/>
        <v>1981/1982</v>
      </c>
      <c r="FK27" s="472">
        <v>0.85</v>
      </c>
      <c r="FL27" s="472">
        <v>3.59</v>
      </c>
      <c r="FM27" s="472">
        <v>3.05</v>
      </c>
      <c r="FN27" s="472">
        <v>0.434</v>
      </c>
      <c r="FO27" s="472">
        <v>0.93799999999999994</v>
      </c>
      <c r="FP27" s="472">
        <v>4.4219999999999997</v>
      </c>
      <c r="FQ27" s="472">
        <v>3.3</v>
      </c>
      <c r="FR27" s="472">
        <v>0.7</v>
      </c>
      <c r="FS27" s="472">
        <v>4</v>
      </c>
      <c r="FT27" s="472">
        <v>5.0000000000000001E-3</v>
      </c>
      <c r="FU27" s="472">
        <v>4.4219999999999997</v>
      </c>
      <c r="FV27" s="472">
        <v>0.41699999999999998</v>
      </c>
      <c r="FW27" s="473">
        <f t="shared" si="23"/>
        <v>0.10411985018726591</v>
      </c>
      <c r="FX27" s="367"/>
      <c r="FY27" s="419" t="str">
        <f t="shared" si="24"/>
        <v>1981/1982</v>
      </c>
      <c r="FZ27" s="425">
        <v>0.01</v>
      </c>
      <c r="GA27" s="425">
        <v>2.5</v>
      </c>
      <c r="GB27" s="425">
        <v>2.5000000000000001E-2</v>
      </c>
      <c r="GC27" s="425">
        <v>0.10199999999999999</v>
      </c>
      <c r="GD27" s="425">
        <v>1.55</v>
      </c>
      <c r="GE27" s="425">
        <v>1.677</v>
      </c>
      <c r="GF27" s="425">
        <v>1.5549999999999999</v>
      </c>
      <c r="GG27" s="425">
        <v>1.4999999999999999E-2</v>
      </c>
      <c r="GH27" s="425">
        <v>1.57</v>
      </c>
      <c r="GI27" s="425">
        <v>0</v>
      </c>
      <c r="GJ27" s="425">
        <v>1.677</v>
      </c>
      <c r="GK27" s="425">
        <v>0.107</v>
      </c>
      <c r="GL27" s="420">
        <f t="shared" si="25"/>
        <v>6.8152866242038215E-2</v>
      </c>
      <c r="GM27" s="367"/>
      <c r="GN27" s="364" t="str">
        <f t="shared" si="26"/>
        <v>1981/1982</v>
      </c>
      <c r="GO27" s="401">
        <v>1.1930000000000001</v>
      </c>
      <c r="GP27" s="623">
        <v>0.76</v>
      </c>
      <c r="GQ27" s="401">
        <v>0.90200000000000002</v>
      </c>
      <c r="GR27" s="401">
        <v>0.22700000000000001</v>
      </c>
      <c r="GS27" s="401">
        <v>1.6</v>
      </c>
      <c r="GT27" s="401">
        <v>2.7290000000000001</v>
      </c>
      <c r="GU27" s="401">
        <v>2.6</v>
      </c>
      <c r="GV27" s="401">
        <v>0.1</v>
      </c>
      <c r="GW27" s="401">
        <v>2.7</v>
      </c>
      <c r="GX27" s="401">
        <v>0</v>
      </c>
      <c r="GY27" s="401">
        <v>2.7290000000000001</v>
      </c>
      <c r="GZ27" s="401">
        <v>2.9000000000000001E-2</v>
      </c>
      <c r="HA27" s="365">
        <f t="shared" si="27"/>
        <v>1.074074074074074E-2</v>
      </c>
      <c r="HB27" s="367"/>
      <c r="HC27" s="394" t="str">
        <f t="shared" si="28"/>
        <v>1981/1982</v>
      </c>
      <c r="HD27" s="656">
        <v>6.25</v>
      </c>
      <c r="HE27" s="656">
        <v>1.07</v>
      </c>
      <c r="HF27" s="656">
        <v>6.6749999999999998</v>
      </c>
      <c r="HG27" s="656">
        <v>1.1830000000000001</v>
      </c>
      <c r="HH27" s="656">
        <v>1.377</v>
      </c>
      <c r="HI27" s="656">
        <v>9.2349999999999994</v>
      </c>
      <c r="HJ27" s="656">
        <v>7.6749999999999998</v>
      </c>
      <c r="HK27" s="656">
        <v>0.4</v>
      </c>
      <c r="HL27" s="656">
        <v>8.0749999999999993</v>
      </c>
      <c r="HM27" s="656">
        <v>0</v>
      </c>
      <c r="HN27" s="656">
        <v>9.2349999999999994</v>
      </c>
      <c r="HO27" s="656">
        <v>1.1599999999999999</v>
      </c>
      <c r="HP27" s="395">
        <f t="shared" si="29"/>
        <v>0.14365325077399382</v>
      </c>
      <c r="HQ27" s="367"/>
      <c r="HR27" s="385" t="str">
        <f t="shared" si="30"/>
        <v>1981/1982</v>
      </c>
      <c r="HS27" s="477">
        <v>0</v>
      </c>
      <c r="HT27" s="477">
        <v>0</v>
      </c>
      <c r="HU27" s="477">
        <v>0</v>
      </c>
      <c r="HV27" s="477">
        <v>0.122</v>
      </c>
      <c r="HW27" s="477">
        <v>0.86</v>
      </c>
      <c r="HX27" s="477">
        <v>0.98199999999999998</v>
      </c>
      <c r="HY27" s="477">
        <v>0.89</v>
      </c>
      <c r="HZ27" s="477">
        <v>0</v>
      </c>
      <c r="IA27" s="477">
        <v>0.89</v>
      </c>
      <c r="IB27" s="477">
        <v>0</v>
      </c>
      <c r="IC27" s="477">
        <v>0.98199999999999998</v>
      </c>
      <c r="ID27" s="477">
        <v>9.1999999999999998E-2</v>
      </c>
      <c r="IE27" s="387">
        <f t="shared" si="31"/>
        <v>0.10337078651685393</v>
      </c>
      <c r="IF27" s="367"/>
      <c r="IG27" s="676" t="str">
        <f t="shared" si="32"/>
        <v>1981/1982</v>
      </c>
      <c r="IH27" s="677">
        <v>6.9820000000000002</v>
      </c>
      <c r="II27" s="677">
        <v>1.64</v>
      </c>
      <c r="IJ27" s="677">
        <v>11.473000000000001</v>
      </c>
      <c r="IK27" s="677">
        <v>0.97499999999999998</v>
      </c>
      <c r="IL27" s="677">
        <v>0.34599999999999997</v>
      </c>
      <c r="IM27" s="677">
        <v>12.794</v>
      </c>
      <c r="IN27" s="677">
        <v>11.215</v>
      </c>
      <c r="IO27" s="677">
        <v>0</v>
      </c>
      <c r="IP27" s="677">
        <v>11.215</v>
      </c>
      <c r="IQ27" s="677">
        <v>0</v>
      </c>
      <c r="IR27" s="677">
        <v>12.794</v>
      </c>
      <c r="IS27" s="677">
        <v>1.579</v>
      </c>
      <c r="IT27" s="678">
        <f t="shared" si="33"/>
        <v>0.14079358002674988</v>
      </c>
      <c r="IU27" s="367"/>
      <c r="IV27" s="690" t="str">
        <f t="shared" si="34"/>
        <v>1981/1982</v>
      </c>
      <c r="IW27" s="691">
        <v>28.306999999999999</v>
      </c>
      <c r="IX27" s="691">
        <v>2.11</v>
      </c>
      <c r="IY27" s="691">
        <v>59.64</v>
      </c>
      <c r="IZ27" s="691">
        <v>31.7</v>
      </c>
      <c r="JA27" s="691">
        <v>13.2</v>
      </c>
      <c r="JB27" s="691">
        <v>104.54</v>
      </c>
      <c r="JC27" s="691">
        <v>77.14</v>
      </c>
      <c r="JD27" s="691">
        <v>1.7</v>
      </c>
      <c r="JE27" s="691">
        <v>78.84</v>
      </c>
      <c r="JF27" s="691">
        <v>0</v>
      </c>
      <c r="JG27" s="691">
        <v>104.54</v>
      </c>
      <c r="JH27" s="691">
        <v>25.7</v>
      </c>
      <c r="JI27" s="692">
        <f t="shared" si="35"/>
        <v>0.3259766615930999</v>
      </c>
      <c r="JJ27" s="367"/>
      <c r="JK27" s="376" t="str">
        <f t="shared" si="36"/>
        <v>1981/1982</v>
      </c>
      <c r="JL27" s="377">
        <f t="shared" si="37"/>
        <v>163.41200000000003</v>
      </c>
      <c r="JM27" s="478">
        <f t="shared" si="38"/>
        <v>1.7114532592465668</v>
      </c>
      <c r="JN27" s="377">
        <f t="shared" si="39"/>
        <v>279.67200000000003</v>
      </c>
      <c r="JO27" s="377">
        <f t="shared" si="40"/>
        <v>56.46599999999998</v>
      </c>
      <c r="JP27" s="377">
        <f t="shared" si="41"/>
        <v>47.244000000000014</v>
      </c>
      <c r="JQ27" s="377">
        <f t="shared" si="42"/>
        <v>383.38199999999978</v>
      </c>
      <c r="JR27" s="377">
        <f t="shared" si="43"/>
        <v>164.59799999999996</v>
      </c>
      <c r="JS27" s="377">
        <f t="shared" si="44"/>
        <v>71.537999999999982</v>
      </c>
      <c r="JT27" s="377">
        <f t="shared" si="45"/>
        <v>236.136</v>
      </c>
      <c r="JU27" s="377">
        <f t="shared" si="46"/>
        <v>84.174000000000007</v>
      </c>
      <c r="JV27" s="377">
        <f t="shared" si="47"/>
        <v>383.38199999999978</v>
      </c>
      <c r="JW27" s="377">
        <f t="shared" si="48"/>
        <v>63.072000000000031</v>
      </c>
      <c r="JX27" s="378">
        <f t="shared" si="49"/>
        <v>0.1969092441697107</v>
      </c>
      <c r="JY27" s="367"/>
    </row>
    <row r="28" spans="1:285" s="18" customFormat="1" ht="14.4" x14ac:dyDescent="0.3">
      <c r="A28" s="376" t="s">
        <v>358</v>
      </c>
      <c r="B28" s="377">
        <v>238.35300000000001</v>
      </c>
      <c r="C28" s="478">
        <v>1.98</v>
      </c>
      <c r="D28" s="377">
        <v>472.73899999999998</v>
      </c>
      <c r="E28" s="377">
        <v>112.63200000000001</v>
      </c>
      <c r="F28" s="377">
        <v>93.23</v>
      </c>
      <c r="G28" s="377">
        <v>678.81700000000001</v>
      </c>
      <c r="H28" s="377">
        <v>353.57299999999998</v>
      </c>
      <c r="I28" s="377">
        <v>93.947999999999993</v>
      </c>
      <c r="J28" s="377">
        <v>447.73700000000002</v>
      </c>
      <c r="K28" s="377">
        <v>100.949</v>
      </c>
      <c r="L28" s="377">
        <v>678.81700000000001</v>
      </c>
      <c r="M28" s="377">
        <v>130.131</v>
      </c>
      <c r="N28" s="378">
        <f t="shared" si="1"/>
        <v>0.23716843513412042</v>
      </c>
      <c r="O28" s="367"/>
      <c r="P28" s="364" t="str">
        <f t="shared" si="2"/>
        <v>1982/1983</v>
      </c>
      <c r="Q28" s="401">
        <v>0.57599999999999996</v>
      </c>
      <c r="R28" s="623">
        <v>3.5</v>
      </c>
      <c r="S28" s="401">
        <v>2.0169999999999999</v>
      </c>
      <c r="T28" s="401">
        <v>0.39600000000000002</v>
      </c>
      <c r="U28" s="401">
        <v>5.5030000000000001</v>
      </c>
      <c r="V28" s="401">
        <v>7.9160000000000004</v>
      </c>
      <c r="W28" s="401">
        <v>7.5359999999999996</v>
      </c>
      <c r="X28" s="401">
        <v>0.04</v>
      </c>
      <c r="Y28" s="401">
        <v>7.5759999999999996</v>
      </c>
      <c r="Z28" s="401">
        <v>0</v>
      </c>
      <c r="AA28" s="401">
        <v>7.9160000000000004</v>
      </c>
      <c r="AB28" s="401">
        <v>0.34</v>
      </c>
      <c r="AC28" s="365">
        <f t="shared" si="3"/>
        <v>4.4878563885955652E-2</v>
      </c>
      <c r="AD28" s="367"/>
      <c r="AE28" s="376" t="str">
        <f t="shared" si="4"/>
        <v>1982/1983</v>
      </c>
      <c r="AF28" s="478">
        <v>2.8279999999999998</v>
      </c>
      <c r="AG28" s="478">
        <v>0.65</v>
      </c>
      <c r="AH28" s="478">
        <v>1.849</v>
      </c>
      <c r="AI28" s="478">
        <v>0.92200000000000004</v>
      </c>
      <c r="AJ28" s="478">
        <v>4</v>
      </c>
      <c r="AK28" s="478">
        <v>6.7709999999999999</v>
      </c>
      <c r="AL28" s="478">
        <v>6.1</v>
      </c>
      <c r="AM28" s="478">
        <v>0.2</v>
      </c>
      <c r="AN28" s="478">
        <v>6.3</v>
      </c>
      <c r="AO28" s="478">
        <v>0</v>
      </c>
      <c r="AP28" s="478">
        <v>6.7709999999999999</v>
      </c>
      <c r="AQ28" s="478">
        <v>0.47099999999999997</v>
      </c>
      <c r="AR28" s="378">
        <f t="shared" si="5"/>
        <v>7.4761904761904766E-2</v>
      </c>
      <c r="AS28" s="367"/>
      <c r="AT28" s="385" t="str">
        <f t="shared" si="6"/>
        <v>1982/1983</v>
      </c>
      <c r="AU28" s="477">
        <v>0</v>
      </c>
      <c r="AV28" s="477">
        <v>0</v>
      </c>
      <c r="AW28" s="477">
        <v>0</v>
      </c>
      <c r="AX28" s="477">
        <v>0.23400000000000001</v>
      </c>
      <c r="AY28" s="477">
        <v>1.484</v>
      </c>
      <c r="AZ28" s="477">
        <v>1.718</v>
      </c>
      <c r="BA28" s="477">
        <v>1.4710000000000001</v>
      </c>
      <c r="BB28" s="477">
        <v>0</v>
      </c>
      <c r="BC28" s="477">
        <v>1.4710000000000001</v>
      </c>
      <c r="BD28" s="477">
        <v>0</v>
      </c>
      <c r="BE28" s="477">
        <v>1.718</v>
      </c>
      <c r="BF28" s="477">
        <v>0.247</v>
      </c>
      <c r="BG28" s="387">
        <f t="shared" si="7"/>
        <v>0.16791298436437796</v>
      </c>
      <c r="BH28" s="367"/>
      <c r="BI28" s="394" t="str">
        <f t="shared" si="8"/>
        <v>1982/1983</v>
      </c>
      <c r="BJ28" s="656">
        <v>0.22800000000000001</v>
      </c>
      <c r="BK28" s="656">
        <v>3.25</v>
      </c>
      <c r="BL28" s="656">
        <v>0.74199999999999999</v>
      </c>
      <c r="BM28" s="656">
        <v>1.625</v>
      </c>
      <c r="BN28" s="656">
        <v>5.7949999999999999</v>
      </c>
      <c r="BO28" s="656">
        <v>8.1620000000000008</v>
      </c>
      <c r="BP28" s="656">
        <v>5.95</v>
      </c>
      <c r="BQ28" s="656">
        <v>0.14199999999999999</v>
      </c>
      <c r="BR28" s="656">
        <v>6.0919999999999996</v>
      </c>
      <c r="BS28" s="656">
        <v>0.254</v>
      </c>
      <c r="BT28" s="656">
        <v>8.1620000000000008</v>
      </c>
      <c r="BU28" s="656">
        <v>1.8160000000000001</v>
      </c>
      <c r="BV28" s="395">
        <f t="shared" si="9"/>
        <v>0.28616451307910495</v>
      </c>
      <c r="BW28" s="367"/>
      <c r="BX28" s="364" t="str">
        <f t="shared" si="10"/>
        <v>1982/1983</v>
      </c>
      <c r="BY28" s="948">
        <v>0</v>
      </c>
      <c r="BZ28" s="948">
        <v>0</v>
      </c>
      <c r="CA28" s="948">
        <v>0</v>
      </c>
      <c r="CB28" s="948">
        <v>0</v>
      </c>
      <c r="CC28" s="948">
        <v>0</v>
      </c>
      <c r="CD28" s="948">
        <v>0</v>
      </c>
      <c r="CE28" s="948">
        <v>0</v>
      </c>
      <c r="CF28" s="948">
        <v>0</v>
      </c>
      <c r="CG28" s="948">
        <v>0</v>
      </c>
      <c r="CH28" s="948">
        <v>0</v>
      </c>
      <c r="CI28" s="948">
        <v>0</v>
      </c>
      <c r="CJ28" s="948">
        <v>0</v>
      </c>
      <c r="CK28" s="365" t="e">
        <f t="shared" si="11"/>
        <v>#DIV/0!</v>
      </c>
      <c r="CL28" s="367"/>
      <c r="CM28" s="385" t="str">
        <f t="shared" si="12"/>
        <v>1982/1983</v>
      </c>
      <c r="CN28" s="477">
        <v>17.329999999999998</v>
      </c>
      <c r="CO28" s="477">
        <v>4.07</v>
      </c>
      <c r="CP28" s="477">
        <v>70.561000000000007</v>
      </c>
      <c r="CQ28" s="477">
        <v>10.794</v>
      </c>
      <c r="CR28" s="477">
        <v>4.5999999999999996</v>
      </c>
      <c r="CS28" s="477">
        <v>85.954999999999998</v>
      </c>
      <c r="CT28" s="477">
        <v>37.927999999999997</v>
      </c>
      <c r="CU28" s="477">
        <v>18.417999999999999</v>
      </c>
      <c r="CV28" s="477">
        <v>56.345999999999997</v>
      </c>
      <c r="CW28" s="477">
        <v>16.3</v>
      </c>
      <c r="CX28" s="477">
        <v>85.954999999999998</v>
      </c>
      <c r="CY28" s="477">
        <v>13.308999999999999</v>
      </c>
      <c r="CZ28" s="387">
        <f t="shared" si="13"/>
        <v>0.18320347988877569</v>
      </c>
      <c r="DA28" s="367"/>
      <c r="DB28" s="419" t="str">
        <f t="shared" si="14"/>
        <v>1982/1983</v>
      </c>
      <c r="DC28" s="425">
        <v>1.637</v>
      </c>
      <c r="DD28" s="425">
        <v>0.6</v>
      </c>
      <c r="DE28" s="425">
        <v>0.97699999999999998</v>
      </c>
      <c r="DF28" s="425">
        <v>0.41899999999999998</v>
      </c>
      <c r="DG28" s="425">
        <v>2.548</v>
      </c>
      <c r="DH28" s="425">
        <v>3.944</v>
      </c>
      <c r="DI28" s="425">
        <v>3.6339999999999999</v>
      </c>
      <c r="DJ28" s="425">
        <v>0.01</v>
      </c>
      <c r="DK28" s="425">
        <v>3.6440000000000001</v>
      </c>
      <c r="DL28" s="425">
        <v>0</v>
      </c>
      <c r="DM28" s="425">
        <v>3.944</v>
      </c>
      <c r="DN28" s="425">
        <v>0.3</v>
      </c>
      <c r="DO28" s="420">
        <f t="shared" si="15"/>
        <v>8.2327113062568597E-2</v>
      </c>
      <c r="DP28" s="367"/>
      <c r="DQ28" s="432" t="str">
        <f t="shared" si="16"/>
        <v>1982/1983</v>
      </c>
      <c r="DR28" s="434">
        <v>0.02</v>
      </c>
      <c r="DS28" s="434">
        <v>3.3</v>
      </c>
      <c r="DT28" s="434">
        <v>6.6000000000000003E-2</v>
      </c>
      <c r="DU28" s="434">
        <v>0.20200000000000001</v>
      </c>
      <c r="DV28" s="434">
        <v>1.88</v>
      </c>
      <c r="DW28" s="434">
        <v>2.1480000000000001</v>
      </c>
      <c r="DX28" s="434">
        <v>1.9750000000000001</v>
      </c>
      <c r="DY28" s="434">
        <v>5.0000000000000001E-3</v>
      </c>
      <c r="DZ28" s="434">
        <v>1.98</v>
      </c>
      <c r="EA28" s="434">
        <v>0</v>
      </c>
      <c r="EB28" s="434">
        <v>2.1480000000000001</v>
      </c>
      <c r="EC28" s="434">
        <v>0.16800000000000001</v>
      </c>
      <c r="ED28" s="435">
        <f t="shared" si="17"/>
        <v>8.4848484848484854E-2</v>
      </c>
      <c r="EE28" s="367"/>
      <c r="EF28" s="445" t="str">
        <f t="shared" si="18"/>
        <v>1982/1983</v>
      </c>
      <c r="EG28" s="447">
        <v>1.6859999999999999</v>
      </c>
      <c r="EH28" s="447">
        <v>1.3</v>
      </c>
      <c r="EI28" s="447">
        <v>2.1829999999999998</v>
      </c>
      <c r="EJ28" s="447">
        <v>0.48399999999999999</v>
      </c>
      <c r="EK28" s="447">
        <v>1.331</v>
      </c>
      <c r="EL28" s="447">
        <v>3.9980000000000002</v>
      </c>
      <c r="EM28" s="447">
        <v>3.6850000000000001</v>
      </c>
      <c r="EN28" s="447">
        <v>0.09</v>
      </c>
      <c r="EO28" s="447">
        <v>3.7749999999999999</v>
      </c>
      <c r="EP28" s="447">
        <v>0</v>
      </c>
      <c r="EQ28" s="447">
        <v>3.9980000000000002</v>
      </c>
      <c r="ER28" s="447">
        <v>0.223</v>
      </c>
      <c r="ES28" s="448">
        <f t="shared" si="19"/>
        <v>5.9072847682119206E-2</v>
      </c>
      <c r="ET28" s="367"/>
      <c r="EU28" s="458" t="str">
        <f t="shared" si="20"/>
        <v>1982/1983</v>
      </c>
      <c r="EV28" s="661">
        <v>8.6</v>
      </c>
      <c r="EW28" s="661">
        <v>1.61</v>
      </c>
      <c r="EX28" s="661">
        <v>13.8</v>
      </c>
      <c r="EY28" s="661">
        <v>5.4</v>
      </c>
      <c r="EZ28" s="661">
        <v>4.9000000000000002E-2</v>
      </c>
      <c r="FA28" s="661">
        <v>19.248999999999999</v>
      </c>
      <c r="FB28" s="661">
        <v>12.875999999999999</v>
      </c>
      <c r="FC28" s="661">
        <v>0.8</v>
      </c>
      <c r="FD28" s="661">
        <v>13.676</v>
      </c>
      <c r="FE28" s="661">
        <v>0.57299999999999995</v>
      </c>
      <c r="FF28" s="661">
        <v>19.248999999999999</v>
      </c>
      <c r="FG28" s="661">
        <v>5</v>
      </c>
      <c r="FH28" s="460">
        <f t="shared" si="21"/>
        <v>0.35090181767141554</v>
      </c>
      <c r="FI28" s="367"/>
      <c r="FJ28" s="470" t="str">
        <f t="shared" si="22"/>
        <v>1982/1983</v>
      </c>
      <c r="FK28" s="472">
        <v>0.95</v>
      </c>
      <c r="FL28" s="472">
        <v>4.42</v>
      </c>
      <c r="FM28" s="472">
        <v>4.2</v>
      </c>
      <c r="FN28" s="472">
        <v>0.41699999999999998</v>
      </c>
      <c r="FO28" s="472">
        <v>0.05</v>
      </c>
      <c r="FP28" s="472">
        <v>4.6669999999999998</v>
      </c>
      <c r="FQ28" s="472">
        <v>3.4929999999999999</v>
      </c>
      <c r="FR28" s="472">
        <v>0.6</v>
      </c>
      <c r="FS28" s="472">
        <v>4.093</v>
      </c>
      <c r="FT28" s="472">
        <v>0.01</v>
      </c>
      <c r="FU28" s="472">
        <v>4.6669999999999998</v>
      </c>
      <c r="FV28" s="472">
        <v>0.56399999999999995</v>
      </c>
      <c r="FW28" s="473">
        <f t="shared" si="23"/>
        <v>0.13746039483304898</v>
      </c>
      <c r="FX28" s="367"/>
      <c r="FY28" s="419" t="str">
        <f t="shared" si="24"/>
        <v>1982/1983</v>
      </c>
      <c r="FZ28" s="425">
        <v>1.2E-2</v>
      </c>
      <c r="GA28" s="425">
        <v>2.5</v>
      </c>
      <c r="GB28" s="425">
        <v>0.03</v>
      </c>
      <c r="GC28" s="425">
        <v>0.107</v>
      </c>
      <c r="GD28" s="425">
        <v>1.5</v>
      </c>
      <c r="GE28" s="425">
        <v>1.637</v>
      </c>
      <c r="GF28" s="425">
        <v>1.5449999999999999</v>
      </c>
      <c r="GG28" s="425">
        <v>0.02</v>
      </c>
      <c r="GH28" s="425">
        <v>1.5649999999999999</v>
      </c>
      <c r="GI28" s="425">
        <v>0</v>
      </c>
      <c r="GJ28" s="425">
        <v>1.637</v>
      </c>
      <c r="GK28" s="425">
        <v>7.1999999999999995E-2</v>
      </c>
      <c r="GL28" s="420">
        <f t="shared" si="25"/>
        <v>4.6006389776357827E-2</v>
      </c>
      <c r="GM28" s="367"/>
      <c r="GN28" s="364" t="str">
        <f t="shared" si="26"/>
        <v>1982/1983</v>
      </c>
      <c r="GO28" s="401">
        <v>1.1599999999999999</v>
      </c>
      <c r="GP28" s="623">
        <v>0.83</v>
      </c>
      <c r="GQ28" s="401">
        <v>0.96499999999999997</v>
      </c>
      <c r="GR28" s="401">
        <v>2.9000000000000001E-2</v>
      </c>
      <c r="GS28" s="401">
        <v>1.8</v>
      </c>
      <c r="GT28" s="401">
        <v>2.794</v>
      </c>
      <c r="GU28" s="401">
        <v>2.5499999999999998</v>
      </c>
      <c r="GV28" s="401">
        <v>0.15</v>
      </c>
      <c r="GW28" s="401">
        <v>2.7</v>
      </c>
      <c r="GX28" s="401">
        <v>0</v>
      </c>
      <c r="GY28" s="401">
        <v>2.794</v>
      </c>
      <c r="GZ28" s="401">
        <v>9.4E-2</v>
      </c>
      <c r="HA28" s="365">
        <f t="shared" si="27"/>
        <v>3.4814814814814812E-2</v>
      </c>
      <c r="HB28" s="367"/>
      <c r="HC28" s="394" t="str">
        <f t="shared" si="28"/>
        <v>1982/1983</v>
      </c>
      <c r="HD28" s="656">
        <v>6.2</v>
      </c>
      <c r="HE28" s="656">
        <v>1.08</v>
      </c>
      <c r="HF28" s="656">
        <v>6.6749999999999998</v>
      </c>
      <c r="HG28" s="656">
        <v>1.1599999999999999</v>
      </c>
      <c r="HH28" s="656">
        <v>1.405</v>
      </c>
      <c r="HI28" s="656">
        <v>9.24</v>
      </c>
      <c r="HJ28" s="656">
        <v>7.8250000000000002</v>
      </c>
      <c r="HK28" s="656">
        <v>0.45</v>
      </c>
      <c r="HL28" s="656">
        <v>8.2750000000000004</v>
      </c>
      <c r="HM28" s="656">
        <v>0</v>
      </c>
      <c r="HN28" s="656">
        <v>9.24</v>
      </c>
      <c r="HO28" s="656">
        <v>0.96499999999999997</v>
      </c>
      <c r="HP28" s="395">
        <f t="shared" si="29"/>
        <v>0.11661631419939576</v>
      </c>
      <c r="HQ28" s="367"/>
      <c r="HR28" s="385" t="str">
        <f t="shared" si="30"/>
        <v>1982/1983</v>
      </c>
      <c r="HS28" s="477">
        <v>0</v>
      </c>
      <c r="HT28" s="477">
        <v>0</v>
      </c>
      <c r="HU28" s="477">
        <v>0</v>
      </c>
      <c r="HV28" s="477">
        <v>9.1999999999999998E-2</v>
      </c>
      <c r="HW28" s="477">
        <v>0.92500000000000004</v>
      </c>
      <c r="HX28" s="477">
        <v>1.0169999999999999</v>
      </c>
      <c r="HY28" s="477">
        <v>0.93600000000000005</v>
      </c>
      <c r="HZ28" s="477">
        <v>0</v>
      </c>
      <c r="IA28" s="477">
        <v>0.93600000000000005</v>
      </c>
      <c r="IB28" s="477">
        <v>0</v>
      </c>
      <c r="IC28" s="477">
        <v>1.0169999999999999</v>
      </c>
      <c r="ID28" s="477">
        <v>8.1000000000000003E-2</v>
      </c>
      <c r="IE28" s="387">
        <f t="shared" si="31"/>
        <v>8.6538461538461536E-2</v>
      </c>
      <c r="IF28" s="367"/>
      <c r="IG28" s="676" t="str">
        <f t="shared" si="32"/>
        <v>1982/1983</v>
      </c>
      <c r="IH28" s="677">
        <v>7.2229999999999999</v>
      </c>
      <c r="II28" s="677">
        <v>1.57</v>
      </c>
      <c r="IJ28" s="677">
        <v>11.304</v>
      </c>
      <c r="IK28" s="677">
        <v>1.579</v>
      </c>
      <c r="IL28" s="677">
        <v>0.56999999999999995</v>
      </c>
      <c r="IM28" s="677">
        <v>13.452999999999999</v>
      </c>
      <c r="IN28" s="677">
        <v>11.521000000000001</v>
      </c>
      <c r="IO28" s="677">
        <v>0</v>
      </c>
      <c r="IP28" s="677">
        <v>11.521000000000001</v>
      </c>
      <c r="IQ28" s="677">
        <v>7.8E-2</v>
      </c>
      <c r="IR28" s="677">
        <v>13.452999999999999</v>
      </c>
      <c r="IS28" s="677">
        <v>1.8540000000000001</v>
      </c>
      <c r="IT28" s="678">
        <f t="shared" si="33"/>
        <v>0.15984136563496854</v>
      </c>
      <c r="IU28" s="367"/>
      <c r="IV28" s="690" t="str">
        <f t="shared" si="34"/>
        <v>1982/1983</v>
      </c>
      <c r="IW28" s="691">
        <v>27.954999999999998</v>
      </c>
      <c r="IX28" s="691">
        <v>2.4500000000000002</v>
      </c>
      <c r="IY28" s="691">
        <v>68.47</v>
      </c>
      <c r="IZ28" s="691">
        <v>25.7</v>
      </c>
      <c r="JA28" s="691">
        <v>13</v>
      </c>
      <c r="JB28" s="691">
        <v>107.17</v>
      </c>
      <c r="JC28" s="691">
        <v>77.77</v>
      </c>
      <c r="JD28" s="691">
        <v>1.7</v>
      </c>
      <c r="JE28" s="691">
        <v>79.47</v>
      </c>
      <c r="JF28" s="691">
        <v>0</v>
      </c>
      <c r="JG28" s="691">
        <v>107.17</v>
      </c>
      <c r="JH28" s="691">
        <v>27.7</v>
      </c>
      <c r="JI28" s="692">
        <f t="shared" si="35"/>
        <v>0.34855920473134516</v>
      </c>
      <c r="JJ28" s="367"/>
      <c r="JK28" s="376" t="str">
        <f t="shared" si="36"/>
        <v>1982/1983</v>
      </c>
      <c r="JL28" s="377">
        <f t="shared" si="37"/>
        <v>161.94800000000004</v>
      </c>
      <c r="JM28" s="478">
        <f t="shared" si="38"/>
        <v>1.7839059451181862</v>
      </c>
      <c r="JN28" s="377">
        <f t="shared" si="39"/>
        <v>288.90000000000009</v>
      </c>
      <c r="JO28" s="377">
        <f t="shared" si="40"/>
        <v>63.072000000000031</v>
      </c>
      <c r="JP28" s="377">
        <f t="shared" si="41"/>
        <v>46.790000000000013</v>
      </c>
      <c r="JQ28" s="377">
        <f t="shared" si="42"/>
        <v>398.97799999999989</v>
      </c>
      <c r="JR28" s="377">
        <f t="shared" si="43"/>
        <v>166.77799999999996</v>
      </c>
      <c r="JS28" s="377">
        <f t="shared" si="44"/>
        <v>71.322999999999993</v>
      </c>
      <c r="JT28" s="377">
        <f t="shared" si="45"/>
        <v>238.31700000000004</v>
      </c>
      <c r="JU28" s="377">
        <f t="shared" si="46"/>
        <v>83.733999999999995</v>
      </c>
      <c r="JV28" s="377">
        <f t="shared" si="47"/>
        <v>398.97799999999989</v>
      </c>
      <c r="JW28" s="377">
        <f t="shared" si="48"/>
        <v>76.926999999999978</v>
      </c>
      <c r="JX28" s="378">
        <f t="shared" si="49"/>
        <v>0.23886589391121271</v>
      </c>
      <c r="JY28" s="367"/>
    </row>
    <row r="29" spans="1:285" s="18" customFormat="1" ht="14.4" x14ac:dyDescent="0.3">
      <c r="A29" s="376" t="s">
        <v>359</v>
      </c>
      <c r="B29" s="377">
        <v>229.923</v>
      </c>
      <c r="C29" s="478">
        <v>2.11</v>
      </c>
      <c r="D29" s="377">
        <v>484.44499999999999</v>
      </c>
      <c r="E29" s="377">
        <v>130.131</v>
      </c>
      <c r="F29" s="377">
        <v>97.994</v>
      </c>
      <c r="G29" s="377">
        <v>712.56700000000001</v>
      </c>
      <c r="H29" s="377">
        <v>367.964</v>
      </c>
      <c r="I29" s="377">
        <v>96.998000000000005</v>
      </c>
      <c r="J29" s="377">
        <v>464.959</v>
      </c>
      <c r="K29" s="377">
        <v>101.794</v>
      </c>
      <c r="L29" s="377">
        <v>712.56700000000001</v>
      </c>
      <c r="M29" s="377">
        <v>145.81399999999999</v>
      </c>
      <c r="N29" s="378">
        <f t="shared" si="1"/>
        <v>0.25727962622165207</v>
      </c>
      <c r="O29" s="367"/>
      <c r="P29" s="364" t="str">
        <f t="shared" si="2"/>
        <v>1983/1984</v>
      </c>
      <c r="Q29" s="401">
        <v>0.56999999999999995</v>
      </c>
      <c r="R29" s="623">
        <v>3.5</v>
      </c>
      <c r="S29" s="401">
        <v>1.996</v>
      </c>
      <c r="T29" s="401">
        <v>0.34</v>
      </c>
      <c r="U29" s="401">
        <v>5.8570000000000002</v>
      </c>
      <c r="V29" s="401">
        <v>8.1929999999999996</v>
      </c>
      <c r="W29" s="401">
        <v>7.91</v>
      </c>
      <c r="X29" s="401">
        <v>0.04</v>
      </c>
      <c r="Y29" s="401">
        <v>7.95</v>
      </c>
      <c r="Z29" s="401">
        <v>0</v>
      </c>
      <c r="AA29" s="401">
        <v>8.1929999999999996</v>
      </c>
      <c r="AB29" s="401">
        <v>0.24299999999999999</v>
      </c>
      <c r="AC29" s="365">
        <f t="shared" si="3"/>
        <v>3.0566037735849056E-2</v>
      </c>
      <c r="AD29" s="367"/>
      <c r="AE29" s="376" t="str">
        <f t="shared" si="4"/>
        <v>1983/1984</v>
      </c>
      <c r="AF29" s="478">
        <v>1.9</v>
      </c>
      <c r="AG29" s="478">
        <v>1.1100000000000001</v>
      </c>
      <c r="AH29" s="478">
        <v>2.1</v>
      </c>
      <c r="AI29" s="478">
        <v>0.47099999999999997</v>
      </c>
      <c r="AJ29" s="478">
        <v>4.1959999999999997</v>
      </c>
      <c r="AK29" s="478">
        <v>6.7670000000000003</v>
      </c>
      <c r="AL29" s="478">
        <v>6.4</v>
      </c>
      <c r="AM29" s="478">
        <v>0</v>
      </c>
      <c r="AN29" s="478">
        <v>6.4</v>
      </c>
      <c r="AO29" s="478">
        <v>0</v>
      </c>
      <c r="AP29" s="478">
        <v>6.7670000000000003</v>
      </c>
      <c r="AQ29" s="478">
        <v>0.36699999999999999</v>
      </c>
      <c r="AR29" s="378">
        <f t="shared" si="5"/>
        <v>5.7343749999999999E-2</v>
      </c>
      <c r="AS29" s="367"/>
      <c r="AT29" s="385" t="str">
        <f t="shared" si="6"/>
        <v>1983/1984</v>
      </c>
      <c r="AU29" s="477">
        <v>0</v>
      </c>
      <c r="AV29" s="477">
        <v>0</v>
      </c>
      <c r="AW29" s="477">
        <v>0</v>
      </c>
      <c r="AX29" s="477">
        <v>0.247</v>
      </c>
      <c r="AY29" s="477">
        <v>1.5569999999999999</v>
      </c>
      <c r="AZ29" s="477">
        <v>1.804</v>
      </c>
      <c r="BA29" s="477">
        <v>1.6040000000000001</v>
      </c>
      <c r="BB29" s="477">
        <v>0</v>
      </c>
      <c r="BC29" s="477">
        <v>1.6040000000000001</v>
      </c>
      <c r="BD29" s="477">
        <v>0</v>
      </c>
      <c r="BE29" s="477">
        <v>1.804</v>
      </c>
      <c r="BF29" s="477">
        <v>0.2</v>
      </c>
      <c r="BG29" s="387">
        <f t="shared" si="7"/>
        <v>0.12468827930174564</v>
      </c>
      <c r="BH29" s="367"/>
      <c r="BI29" s="394" t="str">
        <f t="shared" si="8"/>
        <v>1983/1984</v>
      </c>
      <c r="BJ29" s="656">
        <v>0.22900000000000001</v>
      </c>
      <c r="BK29" s="656">
        <v>3.04</v>
      </c>
      <c r="BL29" s="656">
        <v>0.69499999999999995</v>
      </c>
      <c r="BM29" s="656">
        <v>1.8160000000000001</v>
      </c>
      <c r="BN29" s="656">
        <v>5.8570000000000002</v>
      </c>
      <c r="BO29" s="656">
        <v>8.3680000000000003</v>
      </c>
      <c r="BP29" s="656">
        <v>6.0679999999999996</v>
      </c>
      <c r="BQ29" s="656">
        <v>0.14199999999999999</v>
      </c>
      <c r="BR29" s="656">
        <v>6.21</v>
      </c>
      <c r="BS29" s="656">
        <v>0.30499999999999999</v>
      </c>
      <c r="BT29" s="656">
        <v>8.3680000000000003</v>
      </c>
      <c r="BU29" s="656">
        <v>1.853</v>
      </c>
      <c r="BV29" s="395">
        <f t="shared" si="9"/>
        <v>0.28442056792018422</v>
      </c>
      <c r="BW29" s="367"/>
      <c r="BX29" s="364" t="str">
        <f t="shared" si="10"/>
        <v>1983/1984</v>
      </c>
      <c r="BY29" s="948">
        <v>0</v>
      </c>
      <c r="BZ29" s="948">
        <v>0</v>
      </c>
      <c r="CA29" s="948">
        <v>0</v>
      </c>
      <c r="CB29" s="948">
        <v>0</v>
      </c>
      <c r="CC29" s="948">
        <v>0</v>
      </c>
      <c r="CD29" s="948">
        <v>0</v>
      </c>
      <c r="CE29" s="948">
        <v>0</v>
      </c>
      <c r="CF29" s="948">
        <v>0</v>
      </c>
      <c r="CG29" s="948">
        <v>0</v>
      </c>
      <c r="CH29" s="948">
        <v>0</v>
      </c>
      <c r="CI29" s="948">
        <v>0</v>
      </c>
      <c r="CJ29" s="948">
        <v>0</v>
      </c>
      <c r="CK29" s="365" t="e">
        <f t="shared" si="11"/>
        <v>#DIV/0!</v>
      </c>
      <c r="CL29" s="367"/>
      <c r="CM29" s="385" t="str">
        <f t="shared" si="12"/>
        <v>1983/1984</v>
      </c>
      <c r="CN29" s="477">
        <v>17.620999999999999</v>
      </c>
      <c r="CO29" s="477">
        <v>4.03</v>
      </c>
      <c r="CP29" s="477">
        <v>71.028000000000006</v>
      </c>
      <c r="CQ29" s="477">
        <v>13.308999999999999</v>
      </c>
      <c r="CR29" s="477">
        <v>4</v>
      </c>
      <c r="CS29" s="477">
        <v>88.337000000000003</v>
      </c>
      <c r="CT29" s="477">
        <v>38.328000000000003</v>
      </c>
      <c r="CU29" s="477">
        <v>24.677</v>
      </c>
      <c r="CV29" s="477">
        <v>63.005000000000003</v>
      </c>
      <c r="CW29" s="477">
        <v>15.5</v>
      </c>
      <c r="CX29" s="477">
        <v>88.337000000000003</v>
      </c>
      <c r="CY29" s="477">
        <v>9.8320000000000007</v>
      </c>
      <c r="CZ29" s="387">
        <f t="shared" si="13"/>
        <v>0.12524043054582512</v>
      </c>
      <c r="DA29" s="367"/>
      <c r="DB29" s="419" t="str">
        <f t="shared" si="14"/>
        <v>1983/1984</v>
      </c>
      <c r="DC29" s="425">
        <v>1.4</v>
      </c>
      <c r="DD29" s="425">
        <v>0.56999999999999995</v>
      </c>
      <c r="DE29" s="425">
        <v>0.79400000000000004</v>
      </c>
      <c r="DF29" s="425">
        <v>0.3</v>
      </c>
      <c r="DG29" s="425">
        <v>2.84</v>
      </c>
      <c r="DH29" s="425">
        <v>3.9340000000000002</v>
      </c>
      <c r="DI29" s="425">
        <v>3.6240000000000001</v>
      </c>
      <c r="DJ29" s="425">
        <v>0.01</v>
      </c>
      <c r="DK29" s="425">
        <v>3.6339999999999999</v>
      </c>
      <c r="DL29" s="425">
        <v>0</v>
      </c>
      <c r="DM29" s="425">
        <v>3.9340000000000002</v>
      </c>
      <c r="DN29" s="425">
        <v>0.3</v>
      </c>
      <c r="DO29" s="420">
        <f t="shared" si="15"/>
        <v>8.2553659878921298E-2</v>
      </c>
      <c r="DP29" s="367"/>
      <c r="DQ29" s="432" t="str">
        <f t="shared" si="16"/>
        <v>1983/1984</v>
      </c>
      <c r="DR29" s="434">
        <v>2.5999999999999999E-2</v>
      </c>
      <c r="DS29" s="434">
        <v>4.3099999999999996</v>
      </c>
      <c r="DT29" s="434">
        <v>0.112</v>
      </c>
      <c r="DU29" s="434">
        <v>0.16800000000000001</v>
      </c>
      <c r="DV29" s="434">
        <v>2.351</v>
      </c>
      <c r="DW29" s="434">
        <v>2.6309999999999998</v>
      </c>
      <c r="DX29" s="434">
        <v>1.88</v>
      </c>
      <c r="DY29" s="434">
        <v>0.47599999999999998</v>
      </c>
      <c r="DZ29" s="434">
        <v>2.3559999999999999</v>
      </c>
      <c r="EA29" s="434">
        <v>0</v>
      </c>
      <c r="EB29" s="434">
        <v>2.6309999999999998</v>
      </c>
      <c r="EC29" s="434">
        <v>0.27500000000000002</v>
      </c>
      <c r="ED29" s="435">
        <f t="shared" si="17"/>
        <v>0.11672325976230902</v>
      </c>
      <c r="EE29" s="367"/>
      <c r="EF29" s="445" t="str">
        <f t="shared" si="18"/>
        <v>1983/1984</v>
      </c>
      <c r="EG29" s="447">
        <v>1.976</v>
      </c>
      <c r="EH29" s="447">
        <v>1</v>
      </c>
      <c r="EI29" s="447">
        <v>1.9710000000000001</v>
      </c>
      <c r="EJ29" s="447">
        <v>0.223</v>
      </c>
      <c r="EK29" s="447">
        <v>2.1280000000000001</v>
      </c>
      <c r="EL29" s="447">
        <v>4.3220000000000001</v>
      </c>
      <c r="EM29" s="447">
        <v>4.04</v>
      </c>
      <c r="EN29" s="447">
        <v>0.09</v>
      </c>
      <c r="EO29" s="447">
        <v>4.13</v>
      </c>
      <c r="EP29" s="447">
        <v>4.0000000000000001E-3</v>
      </c>
      <c r="EQ29" s="447">
        <v>4.3220000000000001</v>
      </c>
      <c r="ER29" s="447">
        <v>0.188</v>
      </c>
      <c r="ES29" s="448">
        <f t="shared" si="19"/>
        <v>4.5476536042573783E-2</v>
      </c>
      <c r="ET29" s="367"/>
      <c r="EU29" s="458" t="str">
        <f t="shared" si="20"/>
        <v>1983/1984</v>
      </c>
      <c r="EV29" s="661">
        <v>8.6999999999999993</v>
      </c>
      <c r="EW29" s="661">
        <v>1.53</v>
      </c>
      <c r="EX29" s="661">
        <v>13.3</v>
      </c>
      <c r="EY29" s="661">
        <v>5</v>
      </c>
      <c r="EZ29" s="661">
        <v>0.35</v>
      </c>
      <c r="FA29" s="661">
        <v>18.649999999999999</v>
      </c>
      <c r="FB29" s="661">
        <v>13.05</v>
      </c>
      <c r="FC29" s="661">
        <v>0.7</v>
      </c>
      <c r="FD29" s="661">
        <v>13.75</v>
      </c>
      <c r="FE29" s="661">
        <v>0.6</v>
      </c>
      <c r="FF29" s="661">
        <v>18.649999999999999</v>
      </c>
      <c r="FG29" s="661">
        <v>4.3</v>
      </c>
      <c r="FH29" s="460">
        <f t="shared" si="21"/>
        <v>0.29965156794425085</v>
      </c>
      <c r="FI29" s="367"/>
      <c r="FJ29" s="470" t="str">
        <f t="shared" si="22"/>
        <v>1983/1984</v>
      </c>
      <c r="FK29" s="472">
        <v>0.84</v>
      </c>
      <c r="FL29" s="472">
        <v>3.81</v>
      </c>
      <c r="FM29" s="472">
        <v>3.2</v>
      </c>
      <c r="FN29" s="472">
        <v>0.56399999999999995</v>
      </c>
      <c r="FO29" s="472">
        <v>0.56599999999999995</v>
      </c>
      <c r="FP29" s="472">
        <v>4.33</v>
      </c>
      <c r="FQ29" s="472">
        <v>3.5</v>
      </c>
      <c r="FR29" s="472">
        <v>0.6</v>
      </c>
      <c r="FS29" s="472">
        <v>4.0999999999999996</v>
      </c>
      <c r="FT29" s="472">
        <v>2E-3</v>
      </c>
      <c r="FU29" s="472">
        <v>4.33</v>
      </c>
      <c r="FV29" s="472">
        <v>0.22800000000000001</v>
      </c>
      <c r="FW29" s="473">
        <f t="shared" si="23"/>
        <v>5.5582642613359344E-2</v>
      </c>
      <c r="FX29" s="367"/>
      <c r="FY29" s="419" t="str">
        <f t="shared" si="24"/>
        <v>1983/1984</v>
      </c>
      <c r="FZ29" s="425">
        <v>1.4E-2</v>
      </c>
      <c r="GA29" s="425">
        <v>2.5</v>
      </c>
      <c r="GB29" s="425">
        <v>3.5000000000000003E-2</v>
      </c>
      <c r="GC29" s="425">
        <v>7.1999999999999995E-2</v>
      </c>
      <c r="GD29" s="425">
        <v>1.6</v>
      </c>
      <c r="GE29" s="425">
        <v>1.7070000000000001</v>
      </c>
      <c r="GF29" s="425">
        <v>1.58</v>
      </c>
      <c r="GG29" s="425">
        <v>1.4999999999999999E-2</v>
      </c>
      <c r="GH29" s="425">
        <v>1.595</v>
      </c>
      <c r="GI29" s="425">
        <v>0</v>
      </c>
      <c r="GJ29" s="425">
        <v>1.7070000000000001</v>
      </c>
      <c r="GK29" s="425">
        <v>0.112</v>
      </c>
      <c r="GL29" s="420">
        <f t="shared" si="25"/>
        <v>7.0219435736677119E-2</v>
      </c>
      <c r="GM29" s="367"/>
      <c r="GN29" s="364" t="str">
        <f t="shared" si="26"/>
        <v>1983/1984</v>
      </c>
      <c r="GO29" s="401">
        <v>1.1910000000000001</v>
      </c>
      <c r="GP29" s="623">
        <v>0.71</v>
      </c>
      <c r="GQ29" s="401">
        <v>0.84099999999999997</v>
      </c>
      <c r="GR29" s="401">
        <v>9.4E-2</v>
      </c>
      <c r="GS29" s="401">
        <v>3</v>
      </c>
      <c r="GT29" s="401">
        <v>3.9350000000000001</v>
      </c>
      <c r="GU29" s="401">
        <v>3.45</v>
      </c>
      <c r="GV29" s="401">
        <v>0.15</v>
      </c>
      <c r="GW29" s="401">
        <v>3.6</v>
      </c>
      <c r="GX29" s="401">
        <v>0</v>
      </c>
      <c r="GY29" s="401">
        <v>3.9350000000000001</v>
      </c>
      <c r="GZ29" s="401">
        <v>0.33500000000000002</v>
      </c>
      <c r="HA29" s="365">
        <f t="shared" si="27"/>
        <v>9.3055555555555558E-2</v>
      </c>
      <c r="HB29" s="367"/>
      <c r="HC29" s="394" t="str">
        <f t="shared" si="28"/>
        <v>1983/1984</v>
      </c>
      <c r="HD29" s="656">
        <v>5.9249999999999998</v>
      </c>
      <c r="HE29" s="656">
        <v>0.99</v>
      </c>
      <c r="HF29" s="656">
        <v>5.875</v>
      </c>
      <c r="HG29" s="656">
        <v>0.96499999999999997</v>
      </c>
      <c r="HH29" s="656">
        <v>3.7</v>
      </c>
      <c r="HI29" s="656">
        <v>10.54</v>
      </c>
      <c r="HJ29" s="656">
        <v>8.0749999999999993</v>
      </c>
      <c r="HK29" s="656">
        <v>0.5</v>
      </c>
      <c r="HL29" s="656">
        <v>8.5749999999999993</v>
      </c>
      <c r="HM29" s="656">
        <v>0</v>
      </c>
      <c r="HN29" s="656">
        <v>10.54</v>
      </c>
      <c r="HO29" s="656">
        <v>1.9650000000000001</v>
      </c>
      <c r="HP29" s="395">
        <f t="shared" si="29"/>
        <v>0.22915451895043734</v>
      </c>
      <c r="HQ29" s="367"/>
      <c r="HR29" s="385" t="str">
        <f t="shared" si="30"/>
        <v>1983/1984</v>
      </c>
      <c r="HS29" s="477">
        <v>0</v>
      </c>
      <c r="HT29" s="477">
        <v>0</v>
      </c>
      <c r="HU29" s="477">
        <v>0</v>
      </c>
      <c r="HV29" s="477">
        <v>8.1000000000000003E-2</v>
      </c>
      <c r="HW29" s="477">
        <v>0.749</v>
      </c>
      <c r="HX29" s="477">
        <v>0.83</v>
      </c>
      <c r="HY29" s="477">
        <v>0.77400000000000002</v>
      </c>
      <c r="HZ29" s="477">
        <v>0</v>
      </c>
      <c r="IA29" s="477">
        <v>0.77400000000000002</v>
      </c>
      <c r="IB29" s="477">
        <v>0</v>
      </c>
      <c r="IC29" s="477">
        <v>0.83</v>
      </c>
      <c r="ID29" s="477">
        <v>5.6000000000000001E-2</v>
      </c>
      <c r="IE29" s="387">
        <f t="shared" si="31"/>
        <v>7.2351421188630485E-2</v>
      </c>
      <c r="IF29" s="367"/>
      <c r="IG29" s="676" t="str">
        <f t="shared" si="32"/>
        <v>1983/1984</v>
      </c>
      <c r="IH29" s="677">
        <v>7.3979999999999997</v>
      </c>
      <c r="II29" s="677">
        <v>1.68</v>
      </c>
      <c r="IJ29" s="677">
        <v>12.414</v>
      </c>
      <c r="IK29" s="677">
        <v>1.8540000000000001</v>
      </c>
      <c r="IL29" s="677">
        <v>0.39300000000000002</v>
      </c>
      <c r="IM29" s="677">
        <v>14.661</v>
      </c>
      <c r="IN29" s="677">
        <v>12</v>
      </c>
      <c r="IO29" s="677">
        <v>0</v>
      </c>
      <c r="IP29" s="677">
        <v>12</v>
      </c>
      <c r="IQ29" s="677">
        <v>0.20499999999999999</v>
      </c>
      <c r="IR29" s="677">
        <v>14.661</v>
      </c>
      <c r="IS29" s="677">
        <v>2.456</v>
      </c>
      <c r="IT29" s="678">
        <f t="shared" si="33"/>
        <v>0.20122900450634984</v>
      </c>
      <c r="IU29" s="367"/>
      <c r="IV29" s="690" t="str">
        <f t="shared" si="34"/>
        <v>1983/1984</v>
      </c>
      <c r="IW29" s="691">
        <v>29.05</v>
      </c>
      <c r="IX29" s="691">
        <v>2.8</v>
      </c>
      <c r="IY29" s="691">
        <v>81.39</v>
      </c>
      <c r="IZ29" s="691">
        <v>27.7</v>
      </c>
      <c r="JA29" s="691">
        <v>9.6</v>
      </c>
      <c r="JB29" s="691">
        <v>118.69</v>
      </c>
      <c r="JC29" s="691">
        <v>81.19</v>
      </c>
      <c r="JD29" s="691">
        <v>1.8</v>
      </c>
      <c r="JE29" s="691">
        <v>82.99</v>
      </c>
      <c r="JF29" s="691">
        <v>0</v>
      </c>
      <c r="JG29" s="691">
        <v>118.69</v>
      </c>
      <c r="JH29" s="691">
        <v>35.700000000000003</v>
      </c>
      <c r="JI29" s="692">
        <f t="shared" si="35"/>
        <v>0.43017230991685751</v>
      </c>
      <c r="JJ29" s="367"/>
      <c r="JK29" s="376" t="str">
        <f t="shared" si="36"/>
        <v>1983/1984</v>
      </c>
      <c r="JL29" s="377">
        <f t="shared" si="37"/>
        <v>153.08299999999994</v>
      </c>
      <c r="JM29" s="478">
        <f t="shared" si="38"/>
        <v>1.885865837486854</v>
      </c>
      <c r="JN29" s="377">
        <f t="shared" si="39"/>
        <v>288.69399999999996</v>
      </c>
      <c r="JO29" s="377">
        <f t="shared" si="40"/>
        <v>76.926999999999978</v>
      </c>
      <c r="JP29" s="377">
        <f t="shared" si="41"/>
        <v>49.25</v>
      </c>
      <c r="JQ29" s="377">
        <f t="shared" si="42"/>
        <v>414.86800000000011</v>
      </c>
      <c r="JR29" s="377">
        <f t="shared" si="43"/>
        <v>174.49099999999999</v>
      </c>
      <c r="JS29" s="377">
        <f t="shared" si="44"/>
        <v>67.798000000000002</v>
      </c>
      <c r="JT29" s="377">
        <f t="shared" si="45"/>
        <v>242.286</v>
      </c>
      <c r="JU29" s="377">
        <f t="shared" si="46"/>
        <v>85.177999999999997</v>
      </c>
      <c r="JV29" s="377">
        <f t="shared" si="47"/>
        <v>414.86800000000011</v>
      </c>
      <c r="JW29" s="377">
        <f t="shared" si="48"/>
        <v>87.403999999999996</v>
      </c>
      <c r="JX29" s="378">
        <f t="shared" si="49"/>
        <v>0.26691178266923998</v>
      </c>
      <c r="JY29" s="367"/>
    </row>
    <row r="30" spans="1:285" s="18" customFormat="1" ht="14.4" x14ac:dyDescent="0.3">
      <c r="A30" s="376" t="s">
        <v>360</v>
      </c>
      <c r="B30" s="377">
        <v>231.66499999999999</v>
      </c>
      <c r="C30" s="478">
        <v>2.2000000000000002</v>
      </c>
      <c r="D30" s="377">
        <v>508.928</v>
      </c>
      <c r="E30" s="377">
        <v>145.81399999999999</v>
      </c>
      <c r="F30" s="377">
        <v>101.57299999999999</v>
      </c>
      <c r="G30" s="377">
        <v>756.31500000000005</v>
      </c>
      <c r="H30" s="377">
        <v>382.61700000000002</v>
      </c>
      <c r="I30" s="377">
        <v>101.533</v>
      </c>
      <c r="J30" s="377">
        <v>484.15</v>
      </c>
      <c r="K30" s="377">
        <v>103.646</v>
      </c>
      <c r="L30" s="377">
        <v>756.31500000000005</v>
      </c>
      <c r="M30" s="377">
        <v>168.51900000000001</v>
      </c>
      <c r="N30" s="378">
        <f t="shared" si="1"/>
        <v>0.28669640487516079</v>
      </c>
      <c r="O30" s="367"/>
      <c r="P30" s="364" t="str">
        <f t="shared" si="2"/>
        <v>1984/1985</v>
      </c>
      <c r="Q30" s="401">
        <v>0.49099999999999999</v>
      </c>
      <c r="R30" s="623">
        <v>3.7</v>
      </c>
      <c r="S30" s="401">
        <v>1.8149999999999999</v>
      </c>
      <c r="T30" s="401">
        <v>0.24299999999999999</v>
      </c>
      <c r="U30" s="401">
        <v>6.3019999999999996</v>
      </c>
      <c r="V30" s="401">
        <v>8.36</v>
      </c>
      <c r="W30" s="401">
        <v>8.1</v>
      </c>
      <c r="X30" s="401">
        <v>0.05</v>
      </c>
      <c r="Y30" s="401">
        <v>8.15</v>
      </c>
      <c r="Z30" s="401">
        <v>0</v>
      </c>
      <c r="AA30" s="401">
        <v>8.36</v>
      </c>
      <c r="AB30" s="401">
        <v>0.21</v>
      </c>
      <c r="AC30" s="365">
        <f t="shared" si="3"/>
        <v>2.5766871165644169E-2</v>
      </c>
      <c r="AD30" s="367"/>
      <c r="AE30" s="376" t="str">
        <f t="shared" si="4"/>
        <v>1984/1985</v>
      </c>
      <c r="AF30" s="478">
        <v>2.0099999999999998</v>
      </c>
      <c r="AG30" s="478">
        <v>1.01</v>
      </c>
      <c r="AH30" s="478">
        <v>2.0299999999999998</v>
      </c>
      <c r="AI30" s="478">
        <v>0.36699999999999999</v>
      </c>
      <c r="AJ30" s="478">
        <v>4.6900000000000004</v>
      </c>
      <c r="AK30" s="478">
        <v>7.0869999999999997</v>
      </c>
      <c r="AL30" s="478">
        <v>6.43</v>
      </c>
      <c r="AM30" s="478">
        <v>0</v>
      </c>
      <c r="AN30" s="478">
        <v>6.43</v>
      </c>
      <c r="AO30" s="478">
        <v>0</v>
      </c>
      <c r="AP30" s="478">
        <v>7.0869999999999997</v>
      </c>
      <c r="AQ30" s="478">
        <v>0.65700000000000003</v>
      </c>
      <c r="AR30" s="378">
        <f t="shared" si="5"/>
        <v>0.1021772939346812</v>
      </c>
      <c r="AS30" s="367"/>
      <c r="AT30" s="385" t="str">
        <f t="shared" si="6"/>
        <v>1984/1985</v>
      </c>
      <c r="AU30" s="477">
        <v>0</v>
      </c>
      <c r="AV30" s="477">
        <v>0</v>
      </c>
      <c r="AW30" s="477">
        <v>0</v>
      </c>
      <c r="AX30" s="477">
        <v>0.2</v>
      </c>
      <c r="AY30" s="477">
        <v>1.369</v>
      </c>
      <c r="AZ30" s="477">
        <v>1.569</v>
      </c>
      <c r="BA30" s="477">
        <v>1.419</v>
      </c>
      <c r="BB30" s="477">
        <v>0</v>
      </c>
      <c r="BC30" s="477">
        <v>1.419</v>
      </c>
      <c r="BD30" s="477">
        <v>0</v>
      </c>
      <c r="BE30" s="477">
        <v>1.569</v>
      </c>
      <c r="BF30" s="477">
        <v>0.15</v>
      </c>
      <c r="BG30" s="387">
        <f t="shared" si="7"/>
        <v>0.10570824524312895</v>
      </c>
      <c r="BH30" s="367"/>
      <c r="BI30" s="394" t="str">
        <f t="shared" si="8"/>
        <v>1984/1985</v>
      </c>
      <c r="BJ30" s="656">
        <v>0.23200000000000001</v>
      </c>
      <c r="BK30" s="656">
        <v>3.19</v>
      </c>
      <c r="BL30" s="656">
        <v>0.74099999999999999</v>
      </c>
      <c r="BM30" s="656">
        <v>1.853</v>
      </c>
      <c r="BN30" s="656">
        <v>5.6029999999999998</v>
      </c>
      <c r="BO30" s="656">
        <v>8.1969999999999992</v>
      </c>
      <c r="BP30" s="656">
        <v>6.125</v>
      </c>
      <c r="BQ30" s="656">
        <v>0.14199999999999999</v>
      </c>
      <c r="BR30" s="656">
        <v>6.2670000000000003</v>
      </c>
      <c r="BS30" s="656">
        <v>0.26900000000000002</v>
      </c>
      <c r="BT30" s="656">
        <v>8.1969999999999992</v>
      </c>
      <c r="BU30" s="656">
        <v>1.661</v>
      </c>
      <c r="BV30" s="395">
        <f t="shared" si="9"/>
        <v>0.25413096695226439</v>
      </c>
      <c r="BW30" s="367"/>
      <c r="BX30" s="364" t="str">
        <f t="shared" si="10"/>
        <v>1984/1985</v>
      </c>
      <c r="BY30" s="948">
        <v>0</v>
      </c>
      <c r="BZ30" s="948">
        <v>0</v>
      </c>
      <c r="CA30" s="948">
        <v>0</v>
      </c>
      <c r="CB30" s="948">
        <v>0</v>
      </c>
      <c r="CC30" s="948">
        <v>0</v>
      </c>
      <c r="CD30" s="948">
        <v>0</v>
      </c>
      <c r="CE30" s="948">
        <v>0</v>
      </c>
      <c r="CF30" s="948">
        <v>0</v>
      </c>
      <c r="CG30" s="948">
        <v>0</v>
      </c>
      <c r="CH30" s="948">
        <v>0</v>
      </c>
      <c r="CI30" s="948">
        <v>0</v>
      </c>
      <c r="CJ30" s="948">
        <v>0</v>
      </c>
      <c r="CK30" s="365" t="e">
        <f t="shared" si="11"/>
        <v>#DIV/0!</v>
      </c>
      <c r="CL30" s="367"/>
      <c r="CM30" s="385" t="str">
        <f t="shared" si="12"/>
        <v>1984/1985</v>
      </c>
      <c r="CN30" s="477">
        <v>17.748000000000001</v>
      </c>
      <c r="CO30" s="477">
        <v>5.12</v>
      </c>
      <c r="CP30" s="477">
        <v>90.792000000000002</v>
      </c>
      <c r="CQ30" s="477">
        <v>9.8320000000000007</v>
      </c>
      <c r="CR30" s="477">
        <v>3</v>
      </c>
      <c r="CS30" s="477">
        <v>103.624</v>
      </c>
      <c r="CT30" s="477">
        <v>39.92</v>
      </c>
      <c r="CU30" s="477">
        <v>27.329000000000001</v>
      </c>
      <c r="CV30" s="477">
        <v>67.248999999999995</v>
      </c>
      <c r="CW30" s="477">
        <v>18.5</v>
      </c>
      <c r="CX30" s="477">
        <v>103.624</v>
      </c>
      <c r="CY30" s="477">
        <v>17.875</v>
      </c>
      <c r="CZ30" s="387">
        <f t="shared" si="13"/>
        <v>0.20845724148386571</v>
      </c>
      <c r="DA30" s="367"/>
      <c r="DB30" s="419" t="str">
        <f t="shared" si="14"/>
        <v>1984/1985</v>
      </c>
      <c r="DC30" s="425">
        <v>1.724</v>
      </c>
      <c r="DD30" s="425">
        <v>0.96</v>
      </c>
      <c r="DE30" s="425">
        <v>1.6459999999999999</v>
      </c>
      <c r="DF30" s="425">
        <v>0.3</v>
      </c>
      <c r="DG30" s="425">
        <v>2.8</v>
      </c>
      <c r="DH30" s="425">
        <v>4.7460000000000004</v>
      </c>
      <c r="DI30" s="425">
        <v>4.4359999999999999</v>
      </c>
      <c r="DJ30" s="425">
        <v>0.01</v>
      </c>
      <c r="DK30" s="425">
        <v>4.4459999999999997</v>
      </c>
      <c r="DL30" s="425">
        <v>0</v>
      </c>
      <c r="DM30" s="425">
        <v>4.7460000000000004</v>
      </c>
      <c r="DN30" s="425">
        <v>0.3</v>
      </c>
      <c r="DO30" s="420">
        <f t="shared" si="15"/>
        <v>6.7476383265856948E-2</v>
      </c>
      <c r="DP30" s="367"/>
      <c r="DQ30" s="432" t="str">
        <f t="shared" si="16"/>
        <v>1984/1985</v>
      </c>
      <c r="DR30" s="434">
        <v>6.0000000000000001E-3</v>
      </c>
      <c r="DS30" s="434">
        <v>2.83</v>
      </c>
      <c r="DT30" s="434">
        <v>1.7000000000000001E-2</v>
      </c>
      <c r="DU30" s="434">
        <v>0.27500000000000002</v>
      </c>
      <c r="DV30" s="434">
        <v>3.1110000000000002</v>
      </c>
      <c r="DW30" s="434">
        <v>3.403</v>
      </c>
      <c r="DX30" s="434">
        <v>2.0150000000000001</v>
      </c>
      <c r="DY30" s="434">
        <v>0.97299999999999998</v>
      </c>
      <c r="DZ30" s="434">
        <v>2.988</v>
      </c>
      <c r="EA30" s="434">
        <v>0</v>
      </c>
      <c r="EB30" s="434">
        <v>3.403</v>
      </c>
      <c r="EC30" s="434">
        <v>0.41499999999999998</v>
      </c>
      <c r="ED30" s="435">
        <f t="shared" si="17"/>
        <v>0.1388888888888889</v>
      </c>
      <c r="EE30" s="367"/>
      <c r="EF30" s="445" t="str">
        <f t="shared" si="18"/>
        <v>1984/1985</v>
      </c>
      <c r="EG30" s="447">
        <v>1.8560000000000001</v>
      </c>
      <c r="EH30" s="447">
        <v>1.07</v>
      </c>
      <c r="EI30" s="447">
        <v>1.9890000000000001</v>
      </c>
      <c r="EJ30" s="447">
        <v>0.188</v>
      </c>
      <c r="EK30" s="447">
        <v>2.4500000000000002</v>
      </c>
      <c r="EL30" s="447">
        <v>4.6269999999999998</v>
      </c>
      <c r="EM30" s="447">
        <v>4.1310000000000002</v>
      </c>
      <c r="EN30" s="447">
        <v>0.09</v>
      </c>
      <c r="EO30" s="447">
        <v>4.2210000000000001</v>
      </c>
      <c r="EP30" s="447">
        <v>0</v>
      </c>
      <c r="EQ30" s="447">
        <v>4.6269999999999998</v>
      </c>
      <c r="ER30" s="447">
        <v>0.40600000000000003</v>
      </c>
      <c r="ES30" s="448">
        <f t="shared" si="19"/>
        <v>9.6185737976782759E-2</v>
      </c>
      <c r="ET30" s="367"/>
      <c r="EU30" s="458" t="str">
        <f t="shared" si="20"/>
        <v>1984/1985</v>
      </c>
      <c r="EV30" s="661">
        <v>8.6</v>
      </c>
      <c r="EW30" s="661">
        <v>1.55</v>
      </c>
      <c r="EX30" s="661">
        <v>13.3</v>
      </c>
      <c r="EY30" s="661">
        <v>4.3</v>
      </c>
      <c r="EZ30" s="661">
        <v>1.048</v>
      </c>
      <c r="FA30" s="661">
        <v>18.648</v>
      </c>
      <c r="FB30" s="661">
        <v>13.131</v>
      </c>
      <c r="FC30" s="661">
        <v>0.5</v>
      </c>
      <c r="FD30" s="661">
        <v>13.631</v>
      </c>
      <c r="FE30" s="661">
        <v>0.51700000000000002</v>
      </c>
      <c r="FF30" s="661">
        <v>18.648</v>
      </c>
      <c r="FG30" s="661">
        <v>4.5</v>
      </c>
      <c r="FH30" s="460">
        <f t="shared" si="21"/>
        <v>0.31806615776081426</v>
      </c>
      <c r="FI30" s="367"/>
      <c r="FJ30" s="470" t="str">
        <f t="shared" si="22"/>
        <v>1984/1985</v>
      </c>
      <c r="FK30" s="472">
        <v>0.95</v>
      </c>
      <c r="FL30" s="472">
        <v>4.42</v>
      </c>
      <c r="FM30" s="472">
        <v>4.2</v>
      </c>
      <c r="FN30" s="472">
        <v>0.22800000000000001</v>
      </c>
      <c r="FO30" s="472">
        <v>0.49099999999999999</v>
      </c>
      <c r="FP30" s="472">
        <v>4.9189999999999996</v>
      </c>
      <c r="FQ30" s="472">
        <v>3.55</v>
      </c>
      <c r="FR30" s="472">
        <v>0.8</v>
      </c>
      <c r="FS30" s="472">
        <v>4.3499999999999996</v>
      </c>
      <c r="FT30" s="472">
        <v>5.0000000000000001E-3</v>
      </c>
      <c r="FU30" s="472">
        <v>4.9189999999999996</v>
      </c>
      <c r="FV30" s="472">
        <v>0.56399999999999995</v>
      </c>
      <c r="FW30" s="473">
        <f t="shared" si="23"/>
        <v>0.12950631458094145</v>
      </c>
      <c r="FX30" s="367"/>
      <c r="FY30" s="419" t="str">
        <f t="shared" si="24"/>
        <v>1984/1985</v>
      </c>
      <c r="FZ30" s="425">
        <v>1.6E-2</v>
      </c>
      <c r="GA30" s="425">
        <v>2.63</v>
      </c>
      <c r="GB30" s="425">
        <v>4.2000000000000003E-2</v>
      </c>
      <c r="GC30" s="425">
        <v>0.112</v>
      </c>
      <c r="GD30" s="425">
        <v>1.75</v>
      </c>
      <c r="GE30" s="425">
        <v>1.9039999999999999</v>
      </c>
      <c r="GF30" s="425">
        <v>1.75</v>
      </c>
      <c r="GG30" s="425">
        <v>2.4E-2</v>
      </c>
      <c r="GH30" s="425">
        <v>1.774</v>
      </c>
      <c r="GI30" s="425">
        <v>0</v>
      </c>
      <c r="GJ30" s="425">
        <v>1.9039999999999999</v>
      </c>
      <c r="GK30" s="425">
        <v>0.13</v>
      </c>
      <c r="GL30" s="420">
        <f t="shared" si="25"/>
        <v>7.3280721533258181E-2</v>
      </c>
      <c r="GM30" s="367"/>
      <c r="GN30" s="364" t="str">
        <f t="shared" si="26"/>
        <v>1984/1985</v>
      </c>
      <c r="GO30" s="401">
        <v>0.49299999999999999</v>
      </c>
      <c r="GP30" s="623">
        <v>0.96</v>
      </c>
      <c r="GQ30" s="401">
        <v>0.47099999999999997</v>
      </c>
      <c r="GR30" s="401">
        <v>0.33500000000000002</v>
      </c>
      <c r="GS30" s="401">
        <v>3</v>
      </c>
      <c r="GT30" s="401">
        <v>3.806</v>
      </c>
      <c r="GU30" s="401">
        <v>3.35</v>
      </c>
      <c r="GV30" s="401">
        <v>0.2</v>
      </c>
      <c r="GW30" s="401">
        <v>3.55</v>
      </c>
      <c r="GX30" s="401">
        <v>0</v>
      </c>
      <c r="GY30" s="401">
        <v>3.806</v>
      </c>
      <c r="GZ30" s="401">
        <v>0.25600000000000001</v>
      </c>
      <c r="HA30" s="365">
        <f t="shared" si="27"/>
        <v>7.2112676056338032E-2</v>
      </c>
      <c r="HB30" s="367"/>
      <c r="HC30" s="394" t="str">
        <f t="shared" si="28"/>
        <v>1984/1985</v>
      </c>
      <c r="HD30" s="656">
        <v>5.96</v>
      </c>
      <c r="HE30" s="656">
        <v>1.04</v>
      </c>
      <c r="HF30" s="656">
        <v>6.2</v>
      </c>
      <c r="HG30" s="656">
        <v>1.9650000000000001</v>
      </c>
      <c r="HH30" s="656">
        <v>3.2</v>
      </c>
      <c r="HI30" s="656">
        <v>11.365</v>
      </c>
      <c r="HJ30" s="656">
        <v>9.25</v>
      </c>
      <c r="HK30" s="656">
        <v>0.5</v>
      </c>
      <c r="HL30" s="656">
        <v>9.75</v>
      </c>
      <c r="HM30" s="656">
        <v>0</v>
      </c>
      <c r="HN30" s="656">
        <v>11.365</v>
      </c>
      <c r="HO30" s="656">
        <v>1.615</v>
      </c>
      <c r="HP30" s="395">
        <f t="shared" si="29"/>
        <v>0.16564102564102565</v>
      </c>
      <c r="HQ30" s="367"/>
      <c r="HR30" s="385" t="str">
        <f t="shared" si="30"/>
        <v>1984/1985</v>
      </c>
      <c r="HS30" s="477">
        <v>0</v>
      </c>
      <c r="HT30" s="477">
        <v>0</v>
      </c>
      <c r="HU30" s="477">
        <v>0</v>
      </c>
      <c r="HV30" s="477">
        <v>5.6000000000000001E-2</v>
      </c>
      <c r="HW30" s="477">
        <v>0.74299999999999999</v>
      </c>
      <c r="HX30" s="477">
        <v>0.79900000000000004</v>
      </c>
      <c r="HY30" s="477">
        <v>0.71199999999999997</v>
      </c>
      <c r="HZ30" s="477">
        <v>0</v>
      </c>
      <c r="IA30" s="477">
        <v>0.71199999999999997</v>
      </c>
      <c r="IB30" s="477">
        <v>8.9999999999999993E-3</v>
      </c>
      <c r="IC30" s="477">
        <v>0.79900000000000004</v>
      </c>
      <c r="ID30" s="477">
        <v>7.8E-2</v>
      </c>
      <c r="IE30" s="387">
        <f t="shared" si="31"/>
        <v>0.10818307905686547</v>
      </c>
      <c r="IF30" s="367"/>
      <c r="IG30" s="676" t="str">
        <f t="shared" si="32"/>
        <v>1984/1985</v>
      </c>
      <c r="IH30" s="677">
        <v>7.3259999999999996</v>
      </c>
      <c r="II30" s="677">
        <v>1.49</v>
      </c>
      <c r="IJ30" s="677">
        <v>10.882</v>
      </c>
      <c r="IK30" s="677">
        <v>2.456</v>
      </c>
      <c r="IL30" s="677">
        <v>1.042</v>
      </c>
      <c r="IM30" s="677">
        <v>14.38</v>
      </c>
      <c r="IN30" s="677">
        <v>12.311999999999999</v>
      </c>
      <c r="IO30" s="677">
        <v>0</v>
      </c>
      <c r="IP30" s="677">
        <v>12.311999999999999</v>
      </c>
      <c r="IQ30" s="677">
        <v>4.9000000000000002E-2</v>
      </c>
      <c r="IR30" s="677">
        <v>14.38</v>
      </c>
      <c r="IS30" s="677">
        <v>2.0190000000000001</v>
      </c>
      <c r="IT30" s="678">
        <f t="shared" si="33"/>
        <v>0.16333629965213173</v>
      </c>
      <c r="IU30" s="367"/>
      <c r="IV30" s="690" t="str">
        <f t="shared" si="34"/>
        <v>1984/1985</v>
      </c>
      <c r="IW30" s="691">
        <v>29.576000000000001</v>
      </c>
      <c r="IX30" s="691">
        <v>2.97</v>
      </c>
      <c r="IY30" s="691">
        <v>87.814999999999998</v>
      </c>
      <c r="IZ30" s="691">
        <v>35.700000000000003</v>
      </c>
      <c r="JA30" s="691">
        <v>7.4</v>
      </c>
      <c r="JB30" s="691">
        <v>130.91499999999999</v>
      </c>
      <c r="JC30" s="691">
        <v>87.004999999999995</v>
      </c>
      <c r="JD30" s="691">
        <v>2.1</v>
      </c>
      <c r="JE30" s="691">
        <v>89.105000000000004</v>
      </c>
      <c r="JF30" s="691">
        <v>0</v>
      </c>
      <c r="JG30" s="691">
        <v>130.91499999999999</v>
      </c>
      <c r="JH30" s="691">
        <v>41.81</v>
      </c>
      <c r="JI30" s="692">
        <f t="shared" si="35"/>
        <v>0.46922170473037428</v>
      </c>
      <c r="JJ30" s="367"/>
      <c r="JK30" s="376" t="str">
        <f t="shared" si="36"/>
        <v>1984/1985</v>
      </c>
      <c r="JL30" s="377">
        <f t="shared" si="37"/>
        <v>154.67700000000005</v>
      </c>
      <c r="JM30" s="478">
        <f t="shared" si="38"/>
        <v>1.8554019020280974</v>
      </c>
      <c r="JN30" s="377">
        <f t="shared" si="39"/>
        <v>286.98800000000011</v>
      </c>
      <c r="JO30" s="377">
        <f t="shared" si="40"/>
        <v>87.403999999999996</v>
      </c>
      <c r="JP30" s="377">
        <f t="shared" si="41"/>
        <v>53.573999999999984</v>
      </c>
      <c r="JQ30" s="377">
        <f t="shared" si="42"/>
        <v>427.96600000000012</v>
      </c>
      <c r="JR30" s="377">
        <f t="shared" si="43"/>
        <v>178.98100000000005</v>
      </c>
      <c r="JS30" s="377">
        <f t="shared" si="44"/>
        <v>68.814999999999998</v>
      </c>
      <c r="JT30" s="377">
        <f t="shared" si="45"/>
        <v>247.79599999999988</v>
      </c>
      <c r="JU30" s="377">
        <f t="shared" si="46"/>
        <v>84.296999999999997</v>
      </c>
      <c r="JV30" s="377">
        <f t="shared" si="47"/>
        <v>427.96600000000012</v>
      </c>
      <c r="JW30" s="377">
        <f t="shared" si="48"/>
        <v>95.872999999999962</v>
      </c>
      <c r="JX30" s="378">
        <f t="shared" si="49"/>
        <v>0.28869322749952575</v>
      </c>
      <c r="JY30" s="367"/>
    </row>
    <row r="31" spans="1:285" s="18" customFormat="1" ht="14.4" x14ac:dyDescent="0.3">
      <c r="A31" s="376" t="s">
        <v>361</v>
      </c>
      <c r="B31" s="377">
        <v>229.82499999999999</v>
      </c>
      <c r="C31" s="478">
        <v>2.15</v>
      </c>
      <c r="D31" s="377">
        <v>494.83699999999999</v>
      </c>
      <c r="E31" s="377">
        <v>168.51900000000001</v>
      </c>
      <c r="F31" s="377">
        <v>80.504999999999995</v>
      </c>
      <c r="G31" s="377">
        <v>743.86099999999999</v>
      </c>
      <c r="H31" s="377">
        <v>384.01499999999999</v>
      </c>
      <c r="I31" s="377">
        <v>98.754999999999995</v>
      </c>
      <c r="J31" s="377">
        <v>482.77</v>
      </c>
      <c r="K31" s="377">
        <v>82.451999999999998</v>
      </c>
      <c r="L31" s="377">
        <v>743.86099999999999</v>
      </c>
      <c r="M31" s="377">
        <v>178.63900000000001</v>
      </c>
      <c r="N31" s="378">
        <f t="shared" si="1"/>
        <v>0.31605103835307191</v>
      </c>
      <c r="O31" s="367"/>
      <c r="P31" s="364" t="str">
        <f t="shared" si="2"/>
        <v>1985/1986</v>
      </c>
      <c r="Q31" s="401">
        <v>0.498</v>
      </c>
      <c r="R31" s="623">
        <v>3.76</v>
      </c>
      <c r="S31" s="401">
        <v>1.873</v>
      </c>
      <c r="T31" s="401">
        <v>0.21</v>
      </c>
      <c r="U31" s="401">
        <v>6.2359999999999998</v>
      </c>
      <c r="V31" s="401">
        <v>8.3190000000000008</v>
      </c>
      <c r="W31" s="401">
        <v>8.0690000000000008</v>
      </c>
      <c r="X31" s="401">
        <v>0.1</v>
      </c>
      <c r="Y31" s="401">
        <v>8.1690000000000005</v>
      </c>
      <c r="Z31" s="401">
        <v>0</v>
      </c>
      <c r="AA31" s="401">
        <v>8.3190000000000008</v>
      </c>
      <c r="AB31" s="401">
        <v>0.15</v>
      </c>
      <c r="AC31" s="365">
        <f t="shared" si="3"/>
        <v>1.8362100624311418E-2</v>
      </c>
      <c r="AD31" s="367"/>
      <c r="AE31" s="376" t="str">
        <f t="shared" si="4"/>
        <v>1985/1986</v>
      </c>
      <c r="AF31" s="478">
        <v>2.61</v>
      </c>
      <c r="AG31" s="478">
        <v>1.65</v>
      </c>
      <c r="AH31" s="478">
        <v>4.3</v>
      </c>
      <c r="AI31" s="478">
        <v>0.65700000000000003</v>
      </c>
      <c r="AJ31" s="478">
        <v>2.2000000000000002</v>
      </c>
      <c r="AK31" s="478">
        <v>7.157</v>
      </c>
      <c r="AL31" s="478">
        <v>6.8</v>
      </c>
      <c r="AM31" s="478">
        <v>0</v>
      </c>
      <c r="AN31" s="478">
        <v>6.8</v>
      </c>
      <c r="AO31" s="478">
        <v>0</v>
      </c>
      <c r="AP31" s="478">
        <v>7.157</v>
      </c>
      <c r="AQ31" s="478">
        <v>0.35699999999999998</v>
      </c>
      <c r="AR31" s="378">
        <f t="shared" si="5"/>
        <v>5.2499999999999998E-2</v>
      </c>
      <c r="AS31" s="367"/>
      <c r="AT31" s="385" t="str">
        <f t="shared" si="6"/>
        <v>1985/1986</v>
      </c>
      <c r="AU31" s="477">
        <v>0</v>
      </c>
      <c r="AV31" s="477">
        <v>0</v>
      </c>
      <c r="AW31" s="477">
        <v>0</v>
      </c>
      <c r="AX31" s="477">
        <v>0.15</v>
      </c>
      <c r="AY31" s="477">
        <v>1.5429999999999999</v>
      </c>
      <c r="AZ31" s="477">
        <v>1.6930000000000001</v>
      </c>
      <c r="BA31" s="477">
        <v>1.4430000000000001</v>
      </c>
      <c r="BB31" s="477">
        <v>0</v>
      </c>
      <c r="BC31" s="477">
        <v>1.4430000000000001</v>
      </c>
      <c r="BD31" s="477">
        <v>0</v>
      </c>
      <c r="BE31" s="477">
        <v>1.6930000000000001</v>
      </c>
      <c r="BF31" s="477">
        <v>0.25</v>
      </c>
      <c r="BG31" s="387">
        <f t="shared" si="7"/>
        <v>0.17325017325017325</v>
      </c>
      <c r="BH31" s="367"/>
      <c r="BI31" s="394" t="str">
        <f t="shared" si="8"/>
        <v>1985/1986</v>
      </c>
      <c r="BJ31" s="656">
        <v>0.23400000000000001</v>
      </c>
      <c r="BK31" s="656">
        <v>3.74</v>
      </c>
      <c r="BL31" s="656">
        <v>0.874</v>
      </c>
      <c r="BM31" s="656">
        <v>1.661</v>
      </c>
      <c r="BN31" s="656">
        <v>5.532</v>
      </c>
      <c r="BO31" s="656">
        <v>8.0670000000000002</v>
      </c>
      <c r="BP31" s="656">
        <v>6.1</v>
      </c>
      <c r="BQ31" s="656">
        <v>9.1999999999999998E-2</v>
      </c>
      <c r="BR31" s="656">
        <v>6.1920000000000002</v>
      </c>
      <c r="BS31" s="656">
        <v>0.28100000000000003</v>
      </c>
      <c r="BT31" s="656">
        <v>8.0670000000000002</v>
      </c>
      <c r="BU31" s="656">
        <v>1.5940000000000001</v>
      </c>
      <c r="BV31" s="395">
        <f t="shared" si="9"/>
        <v>0.24625366908697668</v>
      </c>
      <c r="BW31" s="367"/>
      <c r="BX31" s="364" t="str">
        <f t="shared" si="10"/>
        <v>1985/1986</v>
      </c>
      <c r="BY31" s="948">
        <v>0</v>
      </c>
      <c r="BZ31" s="948">
        <v>0</v>
      </c>
      <c r="CA31" s="948">
        <v>0</v>
      </c>
      <c r="CB31" s="948">
        <v>0</v>
      </c>
      <c r="CC31" s="948">
        <v>0</v>
      </c>
      <c r="CD31" s="948">
        <v>0</v>
      </c>
      <c r="CE31" s="948">
        <v>0</v>
      </c>
      <c r="CF31" s="948">
        <v>0</v>
      </c>
      <c r="CG31" s="948">
        <v>0</v>
      </c>
      <c r="CH31" s="948">
        <v>0</v>
      </c>
      <c r="CI31" s="948">
        <v>0</v>
      </c>
      <c r="CJ31" s="948">
        <v>0</v>
      </c>
      <c r="CK31" s="365" t="e">
        <f t="shared" si="11"/>
        <v>#DIV/0!</v>
      </c>
      <c r="CL31" s="367"/>
      <c r="CM31" s="385" t="str">
        <f t="shared" si="12"/>
        <v>1985/1986</v>
      </c>
      <c r="CN31" s="477">
        <v>16.783000000000001</v>
      </c>
      <c r="CO31" s="477">
        <v>4.71</v>
      </c>
      <c r="CP31" s="477">
        <v>78.959000000000003</v>
      </c>
      <c r="CQ31" s="477">
        <v>17.875</v>
      </c>
      <c r="CR31" s="477">
        <v>2.8</v>
      </c>
      <c r="CS31" s="477">
        <v>99.634</v>
      </c>
      <c r="CT31" s="477">
        <v>38.692999999999998</v>
      </c>
      <c r="CU31" s="477">
        <v>27.29</v>
      </c>
      <c r="CV31" s="477">
        <v>65.983000000000004</v>
      </c>
      <c r="CW31" s="477">
        <v>15.6</v>
      </c>
      <c r="CX31" s="477">
        <v>99.634</v>
      </c>
      <c r="CY31" s="477">
        <v>18.050999999999998</v>
      </c>
      <c r="CZ31" s="387">
        <f t="shared" si="13"/>
        <v>0.22125933098807349</v>
      </c>
      <c r="DA31" s="367"/>
      <c r="DB31" s="419" t="str">
        <f t="shared" si="14"/>
        <v>1985/1986</v>
      </c>
      <c r="DC31" s="425">
        <v>1.7350000000000001</v>
      </c>
      <c r="DD31" s="425">
        <v>0.96</v>
      </c>
      <c r="DE31" s="425">
        <v>1.66</v>
      </c>
      <c r="DF31" s="425">
        <v>0.3</v>
      </c>
      <c r="DG31" s="425">
        <v>2.8</v>
      </c>
      <c r="DH31" s="425">
        <v>4.76</v>
      </c>
      <c r="DI31" s="425">
        <v>4.45</v>
      </c>
      <c r="DJ31" s="425">
        <v>0.01</v>
      </c>
      <c r="DK31" s="425">
        <v>4.46</v>
      </c>
      <c r="DL31" s="425">
        <v>0</v>
      </c>
      <c r="DM31" s="425">
        <v>4.76</v>
      </c>
      <c r="DN31" s="425">
        <v>0.3</v>
      </c>
      <c r="DO31" s="420">
        <f t="shared" si="15"/>
        <v>6.726457399103139E-2</v>
      </c>
      <c r="DP31" s="367"/>
      <c r="DQ31" s="432" t="str">
        <f t="shared" si="16"/>
        <v>1985/1986</v>
      </c>
      <c r="DR31" s="434">
        <v>3.0000000000000001E-3</v>
      </c>
      <c r="DS31" s="434">
        <v>3.67</v>
      </c>
      <c r="DT31" s="434">
        <v>1.0999999999999999E-2</v>
      </c>
      <c r="DU31" s="434">
        <v>0.41499999999999998</v>
      </c>
      <c r="DV31" s="434">
        <v>3.032</v>
      </c>
      <c r="DW31" s="434">
        <v>3.4580000000000002</v>
      </c>
      <c r="DX31" s="434">
        <v>2.0409999999999999</v>
      </c>
      <c r="DY31" s="434">
        <v>1.1040000000000001</v>
      </c>
      <c r="DZ31" s="434">
        <v>3.145</v>
      </c>
      <c r="EA31" s="434">
        <v>0</v>
      </c>
      <c r="EB31" s="434">
        <v>3.4580000000000002</v>
      </c>
      <c r="EC31" s="434">
        <v>0.313</v>
      </c>
      <c r="ED31" s="435">
        <f t="shared" si="17"/>
        <v>9.9523052464228934E-2</v>
      </c>
      <c r="EE31" s="367"/>
      <c r="EF31" s="445" t="str">
        <f t="shared" si="18"/>
        <v>1985/1986</v>
      </c>
      <c r="EG31" s="447">
        <v>1.8939999999999999</v>
      </c>
      <c r="EH31" s="447">
        <v>1.08</v>
      </c>
      <c r="EI31" s="447">
        <v>2.0499999999999998</v>
      </c>
      <c r="EJ31" s="447">
        <v>0.40600000000000003</v>
      </c>
      <c r="EK31" s="447">
        <v>2.0190000000000001</v>
      </c>
      <c r="EL31" s="447">
        <v>4.4749999999999996</v>
      </c>
      <c r="EM31" s="447">
        <v>4.16</v>
      </c>
      <c r="EN31" s="447">
        <v>0.09</v>
      </c>
      <c r="EO31" s="447">
        <v>4.25</v>
      </c>
      <c r="EP31" s="447">
        <v>0</v>
      </c>
      <c r="EQ31" s="447">
        <v>4.4749999999999996</v>
      </c>
      <c r="ER31" s="447">
        <v>0.22500000000000001</v>
      </c>
      <c r="ES31" s="448">
        <f t="shared" si="19"/>
        <v>5.2941176470588235E-2</v>
      </c>
      <c r="ET31" s="367"/>
      <c r="EU31" s="458" t="str">
        <f t="shared" si="20"/>
        <v>1985/1986</v>
      </c>
      <c r="EV31" s="661">
        <v>8.6</v>
      </c>
      <c r="EW31" s="661">
        <v>1.48</v>
      </c>
      <c r="EX31" s="661">
        <v>12.7</v>
      </c>
      <c r="EY31" s="661">
        <v>4.5</v>
      </c>
      <c r="EZ31" s="661">
        <v>0.98</v>
      </c>
      <c r="FA31" s="661">
        <v>18.18</v>
      </c>
      <c r="FB31" s="661">
        <v>13.268000000000001</v>
      </c>
      <c r="FC31" s="661">
        <v>0.5</v>
      </c>
      <c r="FD31" s="661">
        <v>13.768000000000001</v>
      </c>
      <c r="FE31" s="661">
        <v>0.112</v>
      </c>
      <c r="FF31" s="661">
        <v>18.18</v>
      </c>
      <c r="FG31" s="661">
        <v>4.3</v>
      </c>
      <c r="FH31" s="460">
        <f t="shared" si="21"/>
        <v>0.30979827089337175</v>
      </c>
      <c r="FI31" s="367"/>
      <c r="FJ31" s="470" t="str">
        <f t="shared" si="22"/>
        <v>1985/1986</v>
      </c>
      <c r="FK31" s="472">
        <v>1.05</v>
      </c>
      <c r="FL31" s="472">
        <v>4.1900000000000004</v>
      </c>
      <c r="FM31" s="472">
        <v>4.4000000000000004</v>
      </c>
      <c r="FN31" s="472">
        <v>0.56399999999999995</v>
      </c>
      <c r="FO31" s="472">
        <v>9.1999999999999998E-2</v>
      </c>
      <c r="FP31" s="472">
        <v>5.056</v>
      </c>
      <c r="FQ31" s="472">
        <v>3.548</v>
      </c>
      <c r="FR31" s="472">
        <v>1.0920000000000001</v>
      </c>
      <c r="FS31" s="472">
        <v>4.6399999999999997</v>
      </c>
      <c r="FT31" s="472">
        <v>6.0000000000000001E-3</v>
      </c>
      <c r="FU31" s="472">
        <v>5.056</v>
      </c>
      <c r="FV31" s="472">
        <v>0.41</v>
      </c>
      <c r="FW31" s="473">
        <f t="shared" si="23"/>
        <v>8.8247955230305639E-2</v>
      </c>
      <c r="FX31" s="367"/>
      <c r="FY31" s="419" t="str">
        <f t="shared" si="24"/>
        <v>1985/1986</v>
      </c>
      <c r="FZ31" s="425">
        <v>5.0000000000000001E-3</v>
      </c>
      <c r="GA31" s="425">
        <v>2</v>
      </c>
      <c r="GB31" s="425">
        <v>0.01</v>
      </c>
      <c r="GC31" s="425">
        <v>0.13</v>
      </c>
      <c r="GD31" s="425">
        <v>1.2</v>
      </c>
      <c r="GE31" s="425">
        <v>1.34</v>
      </c>
      <c r="GF31" s="425">
        <v>1.2150000000000001</v>
      </c>
      <c r="GG31" s="425">
        <v>0.02</v>
      </c>
      <c r="GH31" s="425">
        <v>1.2350000000000001</v>
      </c>
      <c r="GI31" s="425">
        <v>0</v>
      </c>
      <c r="GJ31" s="425">
        <v>1.34</v>
      </c>
      <c r="GK31" s="425">
        <v>0.105</v>
      </c>
      <c r="GL31" s="420">
        <f t="shared" si="25"/>
        <v>8.5020242914979741E-2</v>
      </c>
      <c r="GM31" s="367"/>
      <c r="GN31" s="364" t="str">
        <f t="shared" si="26"/>
        <v>1985/1986</v>
      </c>
      <c r="GO31" s="401">
        <v>1.54</v>
      </c>
      <c r="GP31" s="623">
        <v>0.91</v>
      </c>
      <c r="GQ31" s="401">
        <v>1.4059999999999999</v>
      </c>
      <c r="GR31" s="401">
        <v>0.25600000000000001</v>
      </c>
      <c r="GS31" s="401">
        <v>1.7</v>
      </c>
      <c r="GT31" s="401">
        <v>3.3620000000000001</v>
      </c>
      <c r="GU31" s="401">
        <v>2.8620000000000001</v>
      </c>
      <c r="GV31" s="401">
        <v>0.2</v>
      </c>
      <c r="GW31" s="401">
        <v>3.0619999999999998</v>
      </c>
      <c r="GX31" s="401">
        <v>0</v>
      </c>
      <c r="GY31" s="401">
        <v>3.3620000000000001</v>
      </c>
      <c r="GZ31" s="401">
        <v>0.3</v>
      </c>
      <c r="HA31" s="365">
        <f t="shared" si="27"/>
        <v>9.7975179621162645E-2</v>
      </c>
      <c r="HB31" s="367"/>
      <c r="HC31" s="394" t="str">
        <f t="shared" si="28"/>
        <v>1985/1986</v>
      </c>
      <c r="HD31" s="656">
        <v>6.2</v>
      </c>
      <c r="HE31" s="656">
        <v>1.07</v>
      </c>
      <c r="HF31" s="656">
        <v>6.625</v>
      </c>
      <c r="HG31" s="656">
        <v>1.615</v>
      </c>
      <c r="HH31" s="656">
        <v>2.2000000000000002</v>
      </c>
      <c r="HI31" s="656">
        <v>10.44</v>
      </c>
      <c r="HJ31" s="656">
        <v>9.0250000000000004</v>
      </c>
      <c r="HK31" s="656">
        <v>0.5</v>
      </c>
      <c r="HL31" s="656">
        <v>9.5250000000000004</v>
      </c>
      <c r="HM31" s="656">
        <v>0</v>
      </c>
      <c r="HN31" s="656">
        <v>10.44</v>
      </c>
      <c r="HO31" s="656">
        <v>0.91500000000000004</v>
      </c>
      <c r="HP31" s="395">
        <f t="shared" si="29"/>
        <v>9.6062992125984251E-2</v>
      </c>
      <c r="HQ31" s="367"/>
      <c r="HR31" s="385" t="str">
        <f t="shared" si="30"/>
        <v>1985/1986</v>
      </c>
      <c r="HS31" s="477">
        <v>0</v>
      </c>
      <c r="HT31" s="477">
        <v>0</v>
      </c>
      <c r="HU31" s="477">
        <v>0</v>
      </c>
      <c r="HV31" s="477">
        <v>7.8E-2</v>
      </c>
      <c r="HW31" s="477">
        <v>0.84699999999999998</v>
      </c>
      <c r="HX31" s="477">
        <v>0.92500000000000004</v>
      </c>
      <c r="HY31" s="477">
        <v>0.752</v>
      </c>
      <c r="HZ31" s="477">
        <v>4.5999999999999999E-2</v>
      </c>
      <c r="IA31" s="477">
        <v>0.79800000000000004</v>
      </c>
      <c r="IB31" s="477">
        <v>0</v>
      </c>
      <c r="IC31" s="477">
        <v>0.92500000000000004</v>
      </c>
      <c r="ID31" s="477">
        <v>0.127</v>
      </c>
      <c r="IE31" s="387">
        <f t="shared" si="31"/>
        <v>0.15914786967418545</v>
      </c>
      <c r="IF31" s="367"/>
      <c r="IG31" s="676" t="str">
        <f t="shared" si="32"/>
        <v>1985/1986</v>
      </c>
      <c r="IH31" s="677">
        <v>7.4029999999999996</v>
      </c>
      <c r="II31" s="677">
        <v>1.58</v>
      </c>
      <c r="IJ31" s="677">
        <v>11.702999999999999</v>
      </c>
      <c r="IK31" s="677">
        <v>2.0190000000000001</v>
      </c>
      <c r="IL31" s="677">
        <v>1.8320000000000001</v>
      </c>
      <c r="IM31" s="677">
        <v>15.554</v>
      </c>
      <c r="IN31" s="677">
        <v>12.654</v>
      </c>
      <c r="IO31" s="677">
        <v>0.1</v>
      </c>
      <c r="IP31" s="677">
        <v>12.754</v>
      </c>
      <c r="IQ31" s="677">
        <v>0</v>
      </c>
      <c r="IR31" s="677">
        <v>15.554</v>
      </c>
      <c r="IS31" s="677">
        <v>2.8</v>
      </c>
      <c r="IT31" s="678">
        <f t="shared" si="33"/>
        <v>0.21953896816684962</v>
      </c>
      <c r="IU31" s="367"/>
      <c r="IV31" s="690" t="str">
        <f t="shared" si="34"/>
        <v>1985/1986</v>
      </c>
      <c r="IW31" s="691">
        <v>29.218</v>
      </c>
      <c r="IX31" s="691">
        <v>2.94</v>
      </c>
      <c r="IY31" s="691">
        <v>85.81</v>
      </c>
      <c r="IZ31" s="691">
        <v>41.81</v>
      </c>
      <c r="JA31" s="691">
        <v>6.6</v>
      </c>
      <c r="JB31" s="691">
        <v>134.22</v>
      </c>
      <c r="JC31" s="691">
        <v>92.855000000000004</v>
      </c>
      <c r="JD31" s="691">
        <v>2.2999999999999998</v>
      </c>
      <c r="JE31" s="691">
        <v>95.155000000000001</v>
      </c>
      <c r="JF31" s="691">
        <v>0</v>
      </c>
      <c r="JG31" s="691">
        <v>134.22</v>
      </c>
      <c r="JH31" s="691">
        <v>39.064999999999998</v>
      </c>
      <c r="JI31" s="692">
        <f t="shared" si="35"/>
        <v>0.41054069675792126</v>
      </c>
      <c r="JJ31" s="367"/>
      <c r="JK31" s="376" t="str">
        <f t="shared" si="36"/>
        <v>1985/1986</v>
      </c>
      <c r="JL31" s="377">
        <f t="shared" si="37"/>
        <v>152.05200000000002</v>
      </c>
      <c r="JM31" s="478">
        <f t="shared" si="38"/>
        <v>1.8576276536974188</v>
      </c>
      <c r="JN31" s="377">
        <f t="shared" si="39"/>
        <v>282.45599999999996</v>
      </c>
      <c r="JO31" s="377">
        <f t="shared" si="40"/>
        <v>95.872999999999962</v>
      </c>
      <c r="JP31" s="377">
        <f t="shared" si="41"/>
        <v>38.891999999999989</v>
      </c>
      <c r="JQ31" s="377">
        <f t="shared" si="42"/>
        <v>417.221</v>
      </c>
      <c r="JR31" s="377">
        <f t="shared" si="43"/>
        <v>176.07999999999998</v>
      </c>
      <c r="JS31" s="377">
        <f t="shared" si="44"/>
        <v>65.310999999999993</v>
      </c>
      <c r="JT31" s="377">
        <f t="shared" si="45"/>
        <v>241.39100000000005</v>
      </c>
      <c r="JU31" s="377">
        <f t="shared" si="46"/>
        <v>66.453000000000003</v>
      </c>
      <c r="JV31" s="377">
        <f t="shared" si="47"/>
        <v>417.221</v>
      </c>
      <c r="JW31" s="377">
        <f t="shared" si="48"/>
        <v>109.37700000000001</v>
      </c>
      <c r="JX31" s="378">
        <f t="shared" si="49"/>
        <v>0.35530008705708083</v>
      </c>
      <c r="JY31" s="367"/>
    </row>
    <row r="32" spans="1:285" s="18" customFormat="1" ht="14.4" x14ac:dyDescent="0.3">
      <c r="A32" s="374" t="s">
        <v>362</v>
      </c>
      <c r="B32" s="525">
        <v>227.89500000000001</v>
      </c>
      <c r="C32" s="526">
        <v>2.2999999999999998</v>
      </c>
      <c r="D32" s="525">
        <v>524.08199999999999</v>
      </c>
      <c r="E32" s="525">
        <v>178.63900000000001</v>
      </c>
      <c r="F32" s="525">
        <v>86.488</v>
      </c>
      <c r="G32" s="525">
        <v>789.20899999999995</v>
      </c>
      <c r="H32" s="525">
        <v>393.83800000000002</v>
      </c>
      <c r="I32" s="525">
        <v>114.907</v>
      </c>
      <c r="J32" s="525">
        <v>508.745</v>
      </c>
      <c r="K32" s="525">
        <v>89.274000000000001</v>
      </c>
      <c r="L32" s="525">
        <v>789.20899999999995</v>
      </c>
      <c r="M32" s="525">
        <v>191.19</v>
      </c>
      <c r="N32" s="527">
        <f t="shared" si="1"/>
        <v>0.31970556119454396</v>
      </c>
      <c r="O32" s="368"/>
      <c r="P32" s="364" t="str">
        <f t="shared" si="2"/>
        <v>1986/1987</v>
      </c>
      <c r="Q32" s="401">
        <v>0.50700000000000001</v>
      </c>
      <c r="R32" s="623">
        <v>3.81</v>
      </c>
      <c r="S32" s="401">
        <v>1.929</v>
      </c>
      <c r="T32" s="401">
        <v>0.15</v>
      </c>
      <c r="U32" s="401">
        <v>7.0220000000000002</v>
      </c>
      <c r="V32" s="401">
        <v>9.1010000000000009</v>
      </c>
      <c r="W32" s="401">
        <v>8.4510000000000005</v>
      </c>
      <c r="X32" s="401">
        <v>0.15</v>
      </c>
      <c r="Y32" s="401">
        <v>8.6010000000000009</v>
      </c>
      <c r="Z32" s="401">
        <v>0</v>
      </c>
      <c r="AA32" s="401">
        <v>9.1010000000000009</v>
      </c>
      <c r="AB32" s="401">
        <v>0.5</v>
      </c>
      <c r="AC32" s="365">
        <f t="shared" si="3"/>
        <v>5.8132775258690844E-2</v>
      </c>
      <c r="AD32" s="368"/>
      <c r="AE32" s="376" t="str">
        <f t="shared" si="4"/>
        <v>1986/1987</v>
      </c>
      <c r="AF32" s="478">
        <v>3.82</v>
      </c>
      <c r="AG32" s="478">
        <v>1.47</v>
      </c>
      <c r="AH32" s="478">
        <v>5.6</v>
      </c>
      <c r="AI32" s="478">
        <v>0.35699999999999998</v>
      </c>
      <c r="AJ32" s="478">
        <v>2.8</v>
      </c>
      <c r="AK32" s="478">
        <v>8.7569999999999997</v>
      </c>
      <c r="AL32" s="478">
        <v>8</v>
      </c>
      <c r="AM32" s="478">
        <v>0</v>
      </c>
      <c r="AN32" s="478">
        <v>8</v>
      </c>
      <c r="AO32" s="478">
        <v>0</v>
      </c>
      <c r="AP32" s="478">
        <v>8.7569999999999997</v>
      </c>
      <c r="AQ32" s="478">
        <v>0.75700000000000001</v>
      </c>
      <c r="AR32" s="378">
        <f t="shared" si="5"/>
        <v>9.4625000000000001E-2</v>
      </c>
      <c r="AS32" s="368"/>
      <c r="AT32" s="385" t="str">
        <f t="shared" si="6"/>
        <v>1986/1987</v>
      </c>
      <c r="AU32" s="477">
        <v>0</v>
      </c>
      <c r="AV32" s="477">
        <v>0</v>
      </c>
      <c r="AW32" s="477">
        <v>0</v>
      </c>
      <c r="AX32" s="477">
        <v>0.25</v>
      </c>
      <c r="AY32" s="477">
        <v>1.597</v>
      </c>
      <c r="AZ32" s="477">
        <v>1.847</v>
      </c>
      <c r="BA32" s="477">
        <v>1.5469999999999999</v>
      </c>
      <c r="BB32" s="477">
        <v>0</v>
      </c>
      <c r="BC32" s="477">
        <v>1.5469999999999999</v>
      </c>
      <c r="BD32" s="477">
        <v>0</v>
      </c>
      <c r="BE32" s="477">
        <v>1.847</v>
      </c>
      <c r="BF32" s="477">
        <v>0.3</v>
      </c>
      <c r="BG32" s="387">
        <f t="shared" si="7"/>
        <v>0.19392372333548805</v>
      </c>
      <c r="BH32" s="368"/>
      <c r="BI32" s="394" t="str">
        <f t="shared" si="8"/>
        <v>1986/1987</v>
      </c>
      <c r="BJ32" s="656">
        <v>0.246</v>
      </c>
      <c r="BK32" s="656">
        <v>3.56</v>
      </c>
      <c r="BL32" s="656">
        <v>0.876</v>
      </c>
      <c r="BM32" s="656">
        <v>1.5940000000000001</v>
      </c>
      <c r="BN32" s="656">
        <v>5.577</v>
      </c>
      <c r="BO32" s="656">
        <v>8.0470000000000006</v>
      </c>
      <c r="BP32" s="656">
        <v>6</v>
      </c>
      <c r="BQ32" s="656">
        <v>0.1</v>
      </c>
      <c r="BR32" s="656">
        <v>6.1</v>
      </c>
      <c r="BS32" s="656">
        <v>0.39100000000000001</v>
      </c>
      <c r="BT32" s="656">
        <v>8.0470000000000006</v>
      </c>
      <c r="BU32" s="656">
        <v>1.556</v>
      </c>
      <c r="BV32" s="395">
        <f t="shared" si="9"/>
        <v>0.23971653058080422</v>
      </c>
      <c r="BW32" s="368"/>
      <c r="BX32" s="364" t="str">
        <f t="shared" si="10"/>
        <v>1986/1987</v>
      </c>
      <c r="BY32" s="948">
        <v>0</v>
      </c>
      <c r="BZ32" s="948">
        <v>0</v>
      </c>
      <c r="CA32" s="948">
        <v>0</v>
      </c>
      <c r="CB32" s="948">
        <v>0</v>
      </c>
      <c r="CC32" s="948">
        <v>0</v>
      </c>
      <c r="CD32" s="948">
        <v>0</v>
      </c>
      <c r="CE32" s="948">
        <v>0</v>
      </c>
      <c r="CF32" s="948">
        <v>0</v>
      </c>
      <c r="CG32" s="948">
        <v>0</v>
      </c>
      <c r="CH32" s="948">
        <v>0</v>
      </c>
      <c r="CI32" s="948">
        <v>0</v>
      </c>
      <c r="CJ32" s="948">
        <v>0</v>
      </c>
      <c r="CK32" s="365" t="e">
        <f t="shared" si="11"/>
        <v>#DIV/0!</v>
      </c>
      <c r="CL32" s="368"/>
      <c r="CM32" s="385" t="str">
        <f t="shared" si="12"/>
        <v>1986/1987</v>
      </c>
      <c r="CN32" s="477">
        <v>17.274000000000001</v>
      </c>
      <c r="CO32" s="477">
        <v>4.63</v>
      </c>
      <c r="CP32" s="477">
        <v>79.902000000000001</v>
      </c>
      <c r="CQ32" s="477">
        <v>18.050999999999998</v>
      </c>
      <c r="CR32" s="477">
        <v>2.4</v>
      </c>
      <c r="CS32" s="477">
        <v>100.35299999999999</v>
      </c>
      <c r="CT32" s="477">
        <v>38.945999999999998</v>
      </c>
      <c r="CU32" s="477">
        <v>26.018999999999998</v>
      </c>
      <c r="CV32" s="477">
        <v>64.965000000000003</v>
      </c>
      <c r="CW32" s="477">
        <v>16.408000000000001</v>
      </c>
      <c r="CX32" s="477">
        <v>100.35299999999999</v>
      </c>
      <c r="CY32" s="477">
        <v>18.98</v>
      </c>
      <c r="CZ32" s="387">
        <f t="shared" si="13"/>
        <v>0.23324690007742124</v>
      </c>
      <c r="DA32" s="368"/>
      <c r="DB32" s="419" t="str">
        <f t="shared" si="14"/>
        <v>1986/1987</v>
      </c>
      <c r="DC32" s="425">
        <v>1.52</v>
      </c>
      <c r="DD32" s="425">
        <v>0.81</v>
      </c>
      <c r="DE32" s="425">
        <v>1.23</v>
      </c>
      <c r="DF32" s="425">
        <v>0.3</v>
      </c>
      <c r="DG32" s="425">
        <v>3.41</v>
      </c>
      <c r="DH32" s="425">
        <v>4.9400000000000004</v>
      </c>
      <c r="DI32" s="425">
        <v>4.6900000000000004</v>
      </c>
      <c r="DJ32" s="425">
        <v>0.05</v>
      </c>
      <c r="DK32" s="425">
        <v>4.74</v>
      </c>
      <c r="DL32" s="425">
        <v>0</v>
      </c>
      <c r="DM32" s="425">
        <v>4.9400000000000004</v>
      </c>
      <c r="DN32" s="425">
        <v>0.2</v>
      </c>
      <c r="DO32" s="420">
        <f t="shared" si="15"/>
        <v>4.2194092827004218E-2</v>
      </c>
      <c r="DP32" s="368"/>
      <c r="DQ32" s="432" t="str">
        <f t="shared" si="16"/>
        <v>1986/1987</v>
      </c>
      <c r="DR32" s="434">
        <v>2E-3</v>
      </c>
      <c r="DS32" s="434">
        <v>2.5</v>
      </c>
      <c r="DT32" s="434">
        <v>5.0000000000000001E-3</v>
      </c>
      <c r="DU32" s="434">
        <v>0.313</v>
      </c>
      <c r="DV32" s="434">
        <v>3.895</v>
      </c>
      <c r="DW32" s="434">
        <v>4.2130000000000001</v>
      </c>
      <c r="DX32" s="434">
        <v>2.056</v>
      </c>
      <c r="DY32" s="434">
        <v>1.788</v>
      </c>
      <c r="DZ32" s="434">
        <v>3.8439999999999999</v>
      </c>
      <c r="EA32" s="434">
        <v>4.0000000000000001E-3</v>
      </c>
      <c r="EB32" s="434">
        <v>4.2130000000000001</v>
      </c>
      <c r="EC32" s="434">
        <v>0.36499999999999999</v>
      </c>
      <c r="ED32" s="435">
        <f t="shared" si="17"/>
        <v>9.4854469854469853E-2</v>
      </c>
      <c r="EE32" s="368"/>
      <c r="EF32" s="445" t="str">
        <f t="shared" si="18"/>
        <v>1986/1987</v>
      </c>
      <c r="EG32" s="447">
        <v>2.226</v>
      </c>
      <c r="EH32" s="447">
        <v>1.71</v>
      </c>
      <c r="EI32" s="447">
        <v>3.8090000000000002</v>
      </c>
      <c r="EJ32" s="447">
        <v>0.22500000000000001</v>
      </c>
      <c r="EK32" s="447">
        <v>1.462</v>
      </c>
      <c r="EL32" s="447">
        <v>5.4960000000000004</v>
      </c>
      <c r="EM32" s="447">
        <v>4.9690000000000003</v>
      </c>
      <c r="EN32" s="447">
        <v>0.16</v>
      </c>
      <c r="EO32" s="447">
        <v>5.1289999999999996</v>
      </c>
      <c r="EP32" s="447">
        <v>0</v>
      </c>
      <c r="EQ32" s="447">
        <v>5.4960000000000004</v>
      </c>
      <c r="ER32" s="447">
        <v>0.36699999999999999</v>
      </c>
      <c r="ES32" s="448">
        <f t="shared" si="19"/>
        <v>7.1553909144082675E-2</v>
      </c>
      <c r="ET32" s="368"/>
      <c r="EU32" s="458" t="str">
        <f t="shared" si="20"/>
        <v>1986/1987</v>
      </c>
      <c r="EV32" s="661">
        <v>8.6999999999999993</v>
      </c>
      <c r="EW32" s="661">
        <v>1.61</v>
      </c>
      <c r="EX32" s="661">
        <v>14</v>
      </c>
      <c r="EY32" s="661">
        <v>4.3</v>
      </c>
      <c r="EZ32" s="661">
        <v>0.5</v>
      </c>
      <c r="FA32" s="661">
        <v>18.8</v>
      </c>
      <c r="FB32" s="661">
        <v>13.548</v>
      </c>
      <c r="FC32" s="661">
        <v>0.5</v>
      </c>
      <c r="FD32" s="661">
        <v>14.048</v>
      </c>
      <c r="FE32" s="661">
        <v>5.1999999999999998E-2</v>
      </c>
      <c r="FF32" s="661">
        <v>18.8</v>
      </c>
      <c r="FG32" s="661">
        <v>4.7</v>
      </c>
      <c r="FH32" s="460">
        <f t="shared" si="21"/>
        <v>0.33333333333333337</v>
      </c>
      <c r="FI32" s="368"/>
      <c r="FJ32" s="470" t="str">
        <f t="shared" si="22"/>
        <v>1986/1987</v>
      </c>
      <c r="FK32" s="472">
        <v>1.075</v>
      </c>
      <c r="FL32" s="472">
        <v>4.1900000000000004</v>
      </c>
      <c r="FM32" s="472">
        <v>4.5</v>
      </c>
      <c r="FN32" s="472">
        <v>0.41</v>
      </c>
      <c r="FO32" s="472">
        <v>0.57499999999999996</v>
      </c>
      <c r="FP32" s="472">
        <v>5.4850000000000003</v>
      </c>
      <c r="FQ32" s="472">
        <v>3.762</v>
      </c>
      <c r="FR32" s="472">
        <v>1.35</v>
      </c>
      <c r="FS32" s="472">
        <v>5.1120000000000001</v>
      </c>
      <c r="FT32" s="472">
        <v>3.0000000000000001E-3</v>
      </c>
      <c r="FU32" s="472">
        <v>5.4850000000000003</v>
      </c>
      <c r="FV32" s="472">
        <v>0.37</v>
      </c>
      <c r="FW32" s="473">
        <f t="shared" si="23"/>
        <v>7.2336265884652973E-2</v>
      </c>
      <c r="FX32" s="368"/>
      <c r="FY32" s="419" t="str">
        <f t="shared" si="24"/>
        <v>1986/1987</v>
      </c>
      <c r="FZ32" s="425">
        <v>7.0000000000000001E-3</v>
      </c>
      <c r="GA32" s="425">
        <v>2.14</v>
      </c>
      <c r="GB32" s="425">
        <v>1.4999999999999999E-2</v>
      </c>
      <c r="GC32" s="425">
        <v>0.105</v>
      </c>
      <c r="GD32" s="425">
        <v>1</v>
      </c>
      <c r="GE32" s="425">
        <v>1.1200000000000001</v>
      </c>
      <c r="GF32" s="425">
        <v>0.89500000000000002</v>
      </c>
      <c r="GG32" s="425">
        <v>2.5000000000000001E-2</v>
      </c>
      <c r="GH32" s="425">
        <v>0.92</v>
      </c>
      <c r="GI32" s="425">
        <v>0</v>
      </c>
      <c r="GJ32" s="425">
        <v>1.1200000000000001</v>
      </c>
      <c r="GK32" s="425">
        <v>0.2</v>
      </c>
      <c r="GL32" s="420">
        <f t="shared" si="25"/>
        <v>0.21739130434782608</v>
      </c>
      <c r="GM32" s="368"/>
      <c r="GN32" s="364" t="str">
        <f t="shared" si="26"/>
        <v>1986/1987</v>
      </c>
      <c r="GO32" s="401">
        <v>1.24</v>
      </c>
      <c r="GP32" s="623">
        <v>0.84</v>
      </c>
      <c r="GQ32" s="401">
        <v>1.036</v>
      </c>
      <c r="GR32" s="401">
        <v>0.3</v>
      </c>
      <c r="GS32" s="401">
        <v>2.8</v>
      </c>
      <c r="GT32" s="401">
        <v>4.1360000000000001</v>
      </c>
      <c r="GU32" s="401">
        <v>3.5659999999999998</v>
      </c>
      <c r="GV32" s="401">
        <v>0.2</v>
      </c>
      <c r="GW32" s="401">
        <v>3.766</v>
      </c>
      <c r="GX32" s="401">
        <v>0</v>
      </c>
      <c r="GY32" s="401">
        <v>4.1360000000000001</v>
      </c>
      <c r="GZ32" s="401">
        <v>0.37</v>
      </c>
      <c r="HA32" s="365">
        <f t="shared" si="27"/>
        <v>9.8247477429633565E-2</v>
      </c>
      <c r="HB32" s="368"/>
      <c r="HC32" s="394" t="str">
        <f t="shared" si="28"/>
        <v>1986/1987</v>
      </c>
      <c r="HD32" s="656">
        <v>6.3</v>
      </c>
      <c r="HE32" s="656">
        <v>1.2</v>
      </c>
      <c r="HF32" s="656">
        <v>7.55</v>
      </c>
      <c r="HG32" s="656">
        <v>0.91500000000000004</v>
      </c>
      <c r="HH32" s="656">
        <v>2.5</v>
      </c>
      <c r="HI32" s="656">
        <v>10.965</v>
      </c>
      <c r="HJ32" s="656">
        <v>8.85</v>
      </c>
      <c r="HK32" s="656">
        <v>0.5</v>
      </c>
      <c r="HL32" s="656">
        <v>9.35</v>
      </c>
      <c r="HM32" s="656">
        <v>0</v>
      </c>
      <c r="HN32" s="656">
        <v>10.965</v>
      </c>
      <c r="HO32" s="656">
        <v>1.615</v>
      </c>
      <c r="HP32" s="395">
        <f t="shared" si="29"/>
        <v>0.17272727272727273</v>
      </c>
      <c r="HQ32" s="368"/>
      <c r="HR32" s="385" t="str">
        <f t="shared" si="30"/>
        <v>1986/1987</v>
      </c>
      <c r="HS32" s="477">
        <v>0</v>
      </c>
      <c r="HT32" s="477">
        <v>0</v>
      </c>
      <c r="HU32" s="477">
        <v>0</v>
      </c>
      <c r="HV32" s="477">
        <v>0.127</v>
      </c>
      <c r="HW32" s="477">
        <v>1.0229999999999999</v>
      </c>
      <c r="HX32" s="477">
        <v>1.1499999999999999</v>
      </c>
      <c r="HY32" s="477">
        <v>0.95799999999999996</v>
      </c>
      <c r="HZ32" s="477">
        <v>4.2000000000000003E-2</v>
      </c>
      <c r="IA32" s="477">
        <v>1</v>
      </c>
      <c r="IB32" s="477">
        <v>0</v>
      </c>
      <c r="IC32" s="477">
        <v>1.1499999999999999</v>
      </c>
      <c r="ID32" s="477">
        <v>0.15</v>
      </c>
      <c r="IE32" s="387">
        <f t="shared" si="31"/>
        <v>0.15</v>
      </c>
      <c r="IF32" s="368"/>
      <c r="IG32" s="676" t="str">
        <f t="shared" si="32"/>
        <v>1986/1987</v>
      </c>
      <c r="IH32" s="677">
        <v>7.3630000000000004</v>
      </c>
      <c r="II32" s="677">
        <v>1.89</v>
      </c>
      <c r="IJ32" s="677">
        <v>13.922000000000001</v>
      </c>
      <c r="IK32" s="677">
        <v>2.8</v>
      </c>
      <c r="IL32" s="677">
        <v>0.374</v>
      </c>
      <c r="IM32" s="677">
        <v>17.096</v>
      </c>
      <c r="IN32" s="677">
        <v>13.1</v>
      </c>
      <c r="IO32" s="677">
        <v>0.1</v>
      </c>
      <c r="IP32" s="677">
        <v>13.2</v>
      </c>
      <c r="IQ32" s="677">
        <v>0</v>
      </c>
      <c r="IR32" s="677">
        <v>17.096</v>
      </c>
      <c r="IS32" s="677">
        <v>3.8959999999999999</v>
      </c>
      <c r="IT32" s="678">
        <f t="shared" si="33"/>
        <v>0.29515151515151516</v>
      </c>
      <c r="IU32" s="368"/>
      <c r="IV32" s="690" t="str">
        <f t="shared" si="34"/>
        <v>1986/1987</v>
      </c>
      <c r="IW32" s="691">
        <v>29.616</v>
      </c>
      <c r="IX32" s="691">
        <v>3.04</v>
      </c>
      <c r="IY32" s="691">
        <v>90.04</v>
      </c>
      <c r="IZ32" s="691">
        <v>39.064999999999998</v>
      </c>
      <c r="JA32" s="691">
        <v>8.8170000000000002</v>
      </c>
      <c r="JB32" s="691">
        <v>137.922</v>
      </c>
      <c r="JC32" s="691">
        <v>94.864999999999995</v>
      </c>
      <c r="JD32" s="691">
        <v>2.4</v>
      </c>
      <c r="JE32" s="691">
        <v>97.265000000000001</v>
      </c>
      <c r="JF32" s="691">
        <v>7.0000000000000001E-3</v>
      </c>
      <c r="JG32" s="691">
        <v>137.922</v>
      </c>
      <c r="JH32" s="691">
        <v>40.65</v>
      </c>
      <c r="JI32" s="692">
        <f t="shared" si="35"/>
        <v>0.41790032075006167</v>
      </c>
      <c r="JJ32" s="368"/>
      <c r="JK32" s="376" t="str">
        <f t="shared" si="36"/>
        <v>1986/1987</v>
      </c>
      <c r="JL32" s="377">
        <f t="shared" si="37"/>
        <v>147.99899999999997</v>
      </c>
      <c r="JM32" s="478">
        <f t="shared" si="38"/>
        <v>2.0247974648477354</v>
      </c>
      <c r="JN32" s="377">
        <f t="shared" si="39"/>
        <v>299.66799999999995</v>
      </c>
      <c r="JO32" s="377">
        <f t="shared" si="40"/>
        <v>109.37700000000001</v>
      </c>
      <c r="JP32" s="377">
        <f t="shared" si="41"/>
        <v>40.73599999999999</v>
      </c>
      <c r="JQ32" s="377">
        <f t="shared" si="42"/>
        <v>449.78100000000006</v>
      </c>
      <c r="JR32" s="377">
        <f t="shared" si="43"/>
        <v>179.63499999999999</v>
      </c>
      <c r="JS32" s="377">
        <f t="shared" si="44"/>
        <v>81.52300000000001</v>
      </c>
      <c r="JT32" s="377">
        <f t="shared" si="45"/>
        <v>261.15799999999984</v>
      </c>
      <c r="JU32" s="377">
        <f t="shared" si="46"/>
        <v>72.408999999999978</v>
      </c>
      <c r="JV32" s="377">
        <f t="shared" si="47"/>
        <v>449.78100000000006</v>
      </c>
      <c r="JW32" s="377">
        <f t="shared" si="48"/>
        <v>116.214</v>
      </c>
      <c r="JX32" s="378">
        <f t="shared" si="49"/>
        <v>0.34839777316101428</v>
      </c>
      <c r="JY32" s="368"/>
    </row>
    <row r="33" spans="1:285" s="18" customFormat="1" ht="14.4" x14ac:dyDescent="0.3">
      <c r="A33" s="376" t="s">
        <v>363</v>
      </c>
      <c r="B33" s="377">
        <v>220.08699999999999</v>
      </c>
      <c r="C33" s="478">
        <v>2.27</v>
      </c>
      <c r="D33" s="377">
        <v>498.71</v>
      </c>
      <c r="E33" s="377">
        <v>191.19</v>
      </c>
      <c r="F33" s="377">
        <v>112.247</v>
      </c>
      <c r="G33" s="377">
        <v>802.14700000000005</v>
      </c>
      <c r="H33" s="377">
        <v>416.20800000000003</v>
      </c>
      <c r="I33" s="377">
        <v>115.241</v>
      </c>
      <c r="J33" s="377">
        <v>531.44899999999996</v>
      </c>
      <c r="K33" s="377">
        <v>111.565</v>
      </c>
      <c r="L33" s="377">
        <v>802.14700000000005</v>
      </c>
      <c r="M33" s="377">
        <v>159.13300000000001</v>
      </c>
      <c r="N33" s="378">
        <f t="shared" si="1"/>
        <v>0.24747983714195965</v>
      </c>
      <c r="O33" s="368"/>
      <c r="P33" s="364" t="str">
        <f t="shared" si="2"/>
        <v>1987/1988</v>
      </c>
      <c r="Q33" s="401">
        <v>0.57699999999999996</v>
      </c>
      <c r="R33" s="623">
        <v>4.2300000000000004</v>
      </c>
      <c r="S33" s="401">
        <v>2.4430000000000001</v>
      </c>
      <c r="T33" s="401">
        <v>0.5</v>
      </c>
      <c r="U33" s="401">
        <v>7.4729999999999999</v>
      </c>
      <c r="V33" s="401">
        <v>10.416</v>
      </c>
      <c r="W33" s="401">
        <v>9.1159999999999997</v>
      </c>
      <c r="X33" s="401">
        <v>0.5</v>
      </c>
      <c r="Y33" s="401">
        <v>9.6159999999999997</v>
      </c>
      <c r="Z33" s="401">
        <v>0</v>
      </c>
      <c r="AA33" s="401">
        <v>10.416</v>
      </c>
      <c r="AB33" s="401">
        <v>0.8</v>
      </c>
      <c r="AC33" s="365">
        <f t="shared" si="3"/>
        <v>8.31946755407654E-2</v>
      </c>
      <c r="AD33" s="368"/>
      <c r="AE33" s="376" t="str">
        <f t="shared" si="4"/>
        <v>1987/1988</v>
      </c>
      <c r="AF33" s="478">
        <v>3.4750000000000001</v>
      </c>
      <c r="AG33" s="478">
        <v>1.76</v>
      </c>
      <c r="AH33" s="478">
        <v>6.1</v>
      </c>
      <c r="AI33" s="478">
        <v>0.75700000000000001</v>
      </c>
      <c r="AJ33" s="478">
        <v>1.27</v>
      </c>
      <c r="AK33" s="478">
        <v>8.1270000000000007</v>
      </c>
      <c r="AL33" s="478">
        <v>7.1</v>
      </c>
      <c r="AM33" s="478">
        <v>0</v>
      </c>
      <c r="AN33" s="478">
        <v>7.1</v>
      </c>
      <c r="AO33" s="478">
        <v>0</v>
      </c>
      <c r="AP33" s="478">
        <v>8.1270000000000007</v>
      </c>
      <c r="AQ33" s="478">
        <v>1.0269999999999999</v>
      </c>
      <c r="AR33" s="378">
        <f t="shared" si="5"/>
        <v>0.14464788732394365</v>
      </c>
      <c r="AS33" s="368"/>
      <c r="AT33" s="385" t="str">
        <f t="shared" si="6"/>
        <v>1987/1988</v>
      </c>
      <c r="AU33" s="477">
        <v>0</v>
      </c>
      <c r="AV33" s="477">
        <v>0</v>
      </c>
      <c r="AW33" s="477">
        <v>0</v>
      </c>
      <c r="AX33" s="477">
        <v>0.3</v>
      </c>
      <c r="AY33" s="477">
        <v>1.8</v>
      </c>
      <c r="AZ33" s="477">
        <v>2.1</v>
      </c>
      <c r="BA33" s="477">
        <v>1.8</v>
      </c>
      <c r="BB33" s="477">
        <v>0</v>
      </c>
      <c r="BC33" s="477">
        <v>1.8</v>
      </c>
      <c r="BD33" s="477">
        <v>0</v>
      </c>
      <c r="BE33" s="477">
        <v>2.1</v>
      </c>
      <c r="BF33" s="477">
        <v>0.3</v>
      </c>
      <c r="BG33" s="387">
        <f t="shared" si="7"/>
        <v>0.16666666666666666</v>
      </c>
      <c r="BH33" s="368"/>
      <c r="BI33" s="394" t="str">
        <f t="shared" si="8"/>
        <v>1987/1988</v>
      </c>
      <c r="BJ33" s="656">
        <v>0.27100000000000002</v>
      </c>
      <c r="BK33" s="656">
        <v>3.19</v>
      </c>
      <c r="BL33" s="656">
        <v>0.86399999999999999</v>
      </c>
      <c r="BM33" s="656">
        <v>1.556</v>
      </c>
      <c r="BN33" s="656">
        <v>5.4969999999999999</v>
      </c>
      <c r="BO33" s="656">
        <v>7.9169999999999998</v>
      </c>
      <c r="BP33" s="656">
        <v>5.8639999999999999</v>
      </c>
      <c r="BQ33" s="656">
        <v>0.13</v>
      </c>
      <c r="BR33" s="656">
        <v>5.9939999999999998</v>
      </c>
      <c r="BS33" s="656">
        <v>0.39300000000000002</v>
      </c>
      <c r="BT33" s="656">
        <v>7.9169999999999998</v>
      </c>
      <c r="BU33" s="656">
        <v>1.53</v>
      </c>
      <c r="BV33" s="395">
        <f t="shared" si="9"/>
        <v>0.23954908407703149</v>
      </c>
      <c r="BW33" s="368"/>
      <c r="BX33" s="364" t="str">
        <f t="shared" si="10"/>
        <v>1987/1988</v>
      </c>
      <c r="BY33" s="948">
        <v>0</v>
      </c>
      <c r="BZ33" s="948">
        <v>0</v>
      </c>
      <c r="CA33" s="948">
        <v>0</v>
      </c>
      <c r="CB33" s="948">
        <v>0</v>
      </c>
      <c r="CC33" s="948">
        <v>0</v>
      </c>
      <c r="CD33" s="948">
        <v>0</v>
      </c>
      <c r="CE33" s="948">
        <v>0</v>
      </c>
      <c r="CF33" s="948">
        <v>0</v>
      </c>
      <c r="CG33" s="948">
        <v>0</v>
      </c>
      <c r="CH33" s="948">
        <v>0</v>
      </c>
      <c r="CI33" s="948">
        <v>0</v>
      </c>
      <c r="CJ33" s="948">
        <v>0</v>
      </c>
      <c r="CK33" s="365" t="e">
        <f t="shared" si="11"/>
        <v>#DIV/0!</v>
      </c>
      <c r="CL33" s="368"/>
      <c r="CM33" s="385" t="str">
        <f t="shared" si="12"/>
        <v>1987/1988</v>
      </c>
      <c r="CN33" s="477">
        <v>17.414000000000001</v>
      </c>
      <c r="CO33" s="477">
        <v>4.5199999999999996</v>
      </c>
      <c r="CP33" s="477">
        <v>78.775999999999996</v>
      </c>
      <c r="CQ33" s="477">
        <v>18.98</v>
      </c>
      <c r="CR33" s="477">
        <v>2.2000000000000002</v>
      </c>
      <c r="CS33" s="477">
        <v>99.956000000000003</v>
      </c>
      <c r="CT33" s="477">
        <v>39.83</v>
      </c>
      <c r="CU33" s="477">
        <v>27.335000000000001</v>
      </c>
      <c r="CV33" s="477">
        <v>67.165000000000006</v>
      </c>
      <c r="CW33" s="477">
        <v>15.34</v>
      </c>
      <c r="CX33" s="477">
        <v>99.956000000000003</v>
      </c>
      <c r="CY33" s="477">
        <v>17.451000000000001</v>
      </c>
      <c r="CZ33" s="387">
        <f t="shared" si="13"/>
        <v>0.21151445366947455</v>
      </c>
      <c r="DA33" s="368"/>
      <c r="DB33" s="419" t="str">
        <f t="shared" si="14"/>
        <v>1987/1988</v>
      </c>
      <c r="DC33" s="425">
        <v>1.5109999999999999</v>
      </c>
      <c r="DD33" s="425">
        <v>0.78</v>
      </c>
      <c r="DE33" s="425">
        <v>1.175</v>
      </c>
      <c r="DF33" s="425">
        <v>0.2</v>
      </c>
      <c r="DG33" s="425">
        <v>4.0119999999999996</v>
      </c>
      <c r="DH33" s="425">
        <v>5.3869999999999996</v>
      </c>
      <c r="DI33" s="425">
        <v>4.9370000000000003</v>
      </c>
      <c r="DJ33" s="425">
        <v>0.05</v>
      </c>
      <c r="DK33" s="425">
        <v>4.9870000000000001</v>
      </c>
      <c r="DL33" s="425">
        <v>0</v>
      </c>
      <c r="DM33" s="425">
        <v>5.3869999999999996</v>
      </c>
      <c r="DN33" s="425">
        <v>0.4</v>
      </c>
      <c r="DO33" s="420">
        <f t="shared" si="15"/>
        <v>8.020854220974534E-2</v>
      </c>
      <c r="DP33" s="368"/>
      <c r="DQ33" s="432" t="str">
        <f t="shared" si="16"/>
        <v>1987/1988</v>
      </c>
      <c r="DR33" s="434">
        <v>1E-3</v>
      </c>
      <c r="DS33" s="434">
        <v>4</v>
      </c>
      <c r="DT33" s="434">
        <v>4.0000000000000001E-3</v>
      </c>
      <c r="DU33" s="434">
        <v>0.36499999999999999</v>
      </c>
      <c r="DV33" s="434">
        <v>4.4589999999999996</v>
      </c>
      <c r="DW33" s="434">
        <v>4.8280000000000003</v>
      </c>
      <c r="DX33" s="434">
        <v>2.1949999999999998</v>
      </c>
      <c r="DY33" s="434">
        <v>2.0870000000000002</v>
      </c>
      <c r="DZ33" s="434">
        <v>4.282</v>
      </c>
      <c r="EA33" s="434">
        <v>5.0000000000000001E-3</v>
      </c>
      <c r="EB33" s="434">
        <v>4.8280000000000003</v>
      </c>
      <c r="EC33" s="434">
        <v>0.54100000000000004</v>
      </c>
      <c r="ED33" s="435">
        <f t="shared" si="17"/>
        <v>0.12619547469092607</v>
      </c>
      <c r="EE33" s="368"/>
      <c r="EF33" s="445" t="str">
        <f t="shared" si="18"/>
        <v>1987/1988</v>
      </c>
      <c r="EG33" s="447">
        <v>2.2879999999999998</v>
      </c>
      <c r="EH33" s="447">
        <v>1.06</v>
      </c>
      <c r="EI33" s="447">
        <v>2.427</v>
      </c>
      <c r="EJ33" s="447">
        <v>0.36699999999999999</v>
      </c>
      <c r="EK33" s="447">
        <v>1.821</v>
      </c>
      <c r="EL33" s="447">
        <v>4.6150000000000002</v>
      </c>
      <c r="EM33" s="447">
        <v>4.1980000000000004</v>
      </c>
      <c r="EN33" s="447">
        <v>0.16200000000000001</v>
      </c>
      <c r="EO33" s="447">
        <v>4.3600000000000003</v>
      </c>
      <c r="EP33" s="447">
        <v>0</v>
      </c>
      <c r="EQ33" s="447">
        <v>4.6150000000000002</v>
      </c>
      <c r="ER33" s="447">
        <v>0.255</v>
      </c>
      <c r="ES33" s="448">
        <f t="shared" si="19"/>
        <v>5.8486238532110088E-2</v>
      </c>
      <c r="ET33" s="368"/>
      <c r="EU33" s="458" t="str">
        <f t="shared" si="20"/>
        <v>1987/1988</v>
      </c>
      <c r="EV33" s="661">
        <v>8.6999999999999993</v>
      </c>
      <c r="EW33" s="661">
        <v>1.49</v>
      </c>
      <c r="EX33" s="661">
        <v>13</v>
      </c>
      <c r="EY33" s="661">
        <v>4.7</v>
      </c>
      <c r="EZ33" s="661">
        <v>0.16</v>
      </c>
      <c r="FA33" s="661">
        <v>17.86</v>
      </c>
      <c r="FB33" s="661">
        <v>13.627000000000001</v>
      </c>
      <c r="FC33" s="661">
        <v>0.4</v>
      </c>
      <c r="FD33" s="661">
        <v>14.026999999999999</v>
      </c>
      <c r="FE33" s="661">
        <v>0.93300000000000005</v>
      </c>
      <c r="FF33" s="661">
        <v>17.86</v>
      </c>
      <c r="FG33" s="661">
        <v>2.9</v>
      </c>
      <c r="FH33" s="460">
        <f t="shared" si="21"/>
        <v>0.19385026737967914</v>
      </c>
      <c r="FI33" s="368"/>
      <c r="FJ33" s="470" t="str">
        <f t="shared" si="22"/>
        <v>1987/1988</v>
      </c>
      <c r="FK33" s="472">
        <v>0.9</v>
      </c>
      <c r="FL33" s="472">
        <v>4.1100000000000003</v>
      </c>
      <c r="FM33" s="472">
        <v>3.7</v>
      </c>
      <c r="FN33" s="472">
        <v>0.37</v>
      </c>
      <c r="FO33" s="472">
        <v>0.72399999999999998</v>
      </c>
      <c r="FP33" s="472">
        <v>4.7939999999999996</v>
      </c>
      <c r="FQ33" s="472">
        <v>3.6219999999999999</v>
      </c>
      <c r="FR33" s="472">
        <v>0.65</v>
      </c>
      <c r="FS33" s="472">
        <v>4.2720000000000002</v>
      </c>
      <c r="FT33" s="472">
        <v>5.1999999999999998E-2</v>
      </c>
      <c r="FU33" s="472">
        <v>4.7939999999999996</v>
      </c>
      <c r="FV33" s="472">
        <v>0.47</v>
      </c>
      <c r="FW33" s="473">
        <f t="shared" si="23"/>
        <v>0.10869565217391304</v>
      </c>
      <c r="FX33" s="368"/>
      <c r="FY33" s="419" t="str">
        <f t="shared" si="24"/>
        <v>1987/1988</v>
      </c>
      <c r="FZ33" s="425">
        <v>1.4999999999999999E-2</v>
      </c>
      <c r="GA33" s="425">
        <v>2</v>
      </c>
      <c r="GB33" s="425">
        <v>0.03</v>
      </c>
      <c r="GC33" s="425">
        <v>0.2</v>
      </c>
      <c r="GD33" s="425">
        <v>0.2</v>
      </c>
      <c r="GE33" s="425">
        <v>0.43</v>
      </c>
      <c r="GF33" s="425">
        <v>0.4</v>
      </c>
      <c r="GG33" s="425">
        <v>0.01</v>
      </c>
      <c r="GH33" s="425">
        <v>0.41</v>
      </c>
      <c r="GI33" s="425">
        <v>0</v>
      </c>
      <c r="GJ33" s="425">
        <v>0.43</v>
      </c>
      <c r="GK33" s="425">
        <v>0.02</v>
      </c>
      <c r="GL33" s="420">
        <f t="shared" si="25"/>
        <v>4.878048780487805E-2</v>
      </c>
      <c r="GM33" s="368"/>
      <c r="GN33" s="364" t="str">
        <f t="shared" si="26"/>
        <v>1987/1988</v>
      </c>
      <c r="GO33" s="401">
        <v>1.101</v>
      </c>
      <c r="GP33" s="623">
        <v>0.89</v>
      </c>
      <c r="GQ33" s="401">
        <v>0.97399999999999998</v>
      </c>
      <c r="GR33" s="401">
        <v>0.37</v>
      </c>
      <c r="GS33" s="401">
        <v>3</v>
      </c>
      <c r="GT33" s="401">
        <v>4.3440000000000003</v>
      </c>
      <c r="GU33" s="401">
        <v>3.8439999999999999</v>
      </c>
      <c r="GV33" s="401">
        <v>0.2</v>
      </c>
      <c r="GW33" s="401">
        <v>4.0439999999999996</v>
      </c>
      <c r="GX33" s="401">
        <v>0</v>
      </c>
      <c r="GY33" s="401">
        <v>4.3440000000000003</v>
      </c>
      <c r="GZ33" s="401">
        <v>0.3</v>
      </c>
      <c r="HA33" s="365">
        <f t="shared" si="27"/>
        <v>7.4183976261127604E-2</v>
      </c>
      <c r="HB33" s="368"/>
      <c r="HC33" s="394" t="str">
        <f t="shared" si="28"/>
        <v>1987/1988</v>
      </c>
      <c r="HD33" s="656">
        <v>6.5910000000000002</v>
      </c>
      <c r="HE33" s="656">
        <v>1.1499999999999999</v>
      </c>
      <c r="HF33" s="656">
        <v>7.6</v>
      </c>
      <c r="HG33" s="656">
        <v>1.615</v>
      </c>
      <c r="HH33" s="656">
        <v>4</v>
      </c>
      <c r="HI33" s="656">
        <v>13.215</v>
      </c>
      <c r="HJ33" s="656">
        <v>9.6999999999999993</v>
      </c>
      <c r="HK33" s="656">
        <v>0.5</v>
      </c>
      <c r="HL33" s="656">
        <v>10.199999999999999</v>
      </c>
      <c r="HM33" s="656">
        <v>0</v>
      </c>
      <c r="HN33" s="656">
        <v>13.215</v>
      </c>
      <c r="HO33" s="656">
        <v>3.0150000000000001</v>
      </c>
      <c r="HP33" s="395">
        <f t="shared" si="29"/>
        <v>0.29558823529411771</v>
      </c>
      <c r="HQ33" s="368"/>
      <c r="HR33" s="385" t="str">
        <f t="shared" si="30"/>
        <v>1987/1988</v>
      </c>
      <c r="HS33" s="477">
        <v>0</v>
      </c>
      <c r="HT33" s="477">
        <v>0</v>
      </c>
      <c r="HU33" s="477">
        <v>0</v>
      </c>
      <c r="HV33" s="477">
        <v>0.15</v>
      </c>
      <c r="HW33" s="477">
        <v>1.1160000000000001</v>
      </c>
      <c r="HX33" s="477">
        <v>1.266</v>
      </c>
      <c r="HY33" s="477">
        <v>1.0760000000000001</v>
      </c>
      <c r="HZ33" s="477">
        <v>0.04</v>
      </c>
      <c r="IA33" s="477">
        <v>1.1160000000000001</v>
      </c>
      <c r="IB33" s="477">
        <v>0</v>
      </c>
      <c r="IC33" s="477">
        <v>1.266</v>
      </c>
      <c r="ID33" s="477">
        <v>0.15</v>
      </c>
      <c r="IE33" s="387">
        <f t="shared" si="31"/>
        <v>0.13440860215053763</v>
      </c>
      <c r="IF33" s="368"/>
      <c r="IG33" s="676" t="str">
        <f t="shared" si="32"/>
        <v>1987/1988</v>
      </c>
      <c r="IH33" s="677">
        <v>7.7060000000000004</v>
      </c>
      <c r="II33" s="677">
        <v>1.56</v>
      </c>
      <c r="IJ33" s="677">
        <v>12.02</v>
      </c>
      <c r="IK33" s="677">
        <v>3.8959999999999999</v>
      </c>
      <c r="IL33" s="677">
        <v>0.505</v>
      </c>
      <c r="IM33" s="677">
        <v>16.420999999999999</v>
      </c>
      <c r="IN33" s="677">
        <v>13.7</v>
      </c>
      <c r="IO33" s="677">
        <v>0.1</v>
      </c>
      <c r="IP33" s="677">
        <v>13.8</v>
      </c>
      <c r="IQ33" s="677">
        <v>0</v>
      </c>
      <c r="IR33" s="677">
        <v>16.420999999999999</v>
      </c>
      <c r="IS33" s="677">
        <v>2.621</v>
      </c>
      <c r="IT33" s="678">
        <f t="shared" si="33"/>
        <v>0.18992753623188405</v>
      </c>
      <c r="IU33" s="368"/>
      <c r="IV33" s="690" t="str">
        <f t="shared" si="34"/>
        <v>1987/1988</v>
      </c>
      <c r="IW33" s="691">
        <v>28.797999999999998</v>
      </c>
      <c r="IX33" s="691">
        <v>3.05</v>
      </c>
      <c r="IY33" s="691">
        <v>87.763999999999996</v>
      </c>
      <c r="IZ33" s="691">
        <v>40.65</v>
      </c>
      <c r="JA33" s="691">
        <v>15.327</v>
      </c>
      <c r="JB33" s="691">
        <v>143.74100000000001</v>
      </c>
      <c r="JC33" s="691">
        <v>96.54</v>
      </c>
      <c r="JD33" s="691">
        <v>2.5</v>
      </c>
      <c r="JE33" s="691">
        <v>99.04</v>
      </c>
      <c r="JF33" s="691">
        <v>7.0000000000000001E-3</v>
      </c>
      <c r="JG33" s="691">
        <v>143.74100000000001</v>
      </c>
      <c r="JH33" s="691">
        <v>44.694000000000003</v>
      </c>
      <c r="JI33" s="692">
        <f t="shared" si="35"/>
        <v>0.45124032025200156</v>
      </c>
      <c r="JJ33" s="368"/>
      <c r="JK33" s="376" t="str">
        <f t="shared" si="36"/>
        <v>1987/1988</v>
      </c>
      <c r="JL33" s="377">
        <f t="shared" si="37"/>
        <v>140.73900000000003</v>
      </c>
      <c r="JM33" s="478">
        <f t="shared" si="38"/>
        <v>2.0025223996191523</v>
      </c>
      <c r="JN33" s="377">
        <f t="shared" si="39"/>
        <v>281.83299999999997</v>
      </c>
      <c r="JO33" s="377">
        <f t="shared" si="40"/>
        <v>116.214</v>
      </c>
      <c r="JP33" s="377">
        <f t="shared" si="41"/>
        <v>58.683000000000007</v>
      </c>
      <c r="JQ33" s="377">
        <f t="shared" si="42"/>
        <v>456.73</v>
      </c>
      <c r="JR33" s="377">
        <f t="shared" si="43"/>
        <v>198.65900000000005</v>
      </c>
      <c r="JS33" s="377">
        <f t="shared" si="44"/>
        <v>80.576999999999984</v>
      </c>
      <c r="JT33" s="377">
        <f t="shared" si="45"/>
        <v>279.23599999999993</v>
      </c>
      <c r="JU33" s="377">
        <f t="shared" si="46"/>
        <v>94.83499999999998</v>
      </c>
      <c r="JV33" s="377">
        <f t="shared" si="47"/>
        <v>456.73</v>
      </c>
      <c r="JW33" s="377">
        <f t="shared" si="48"/>
        <v>82.658999999999992</v>
      </c>
      <c r="JX33" s="378">
        <f t="shared" si="49"/>
        <v>0.22097141986414348</v>
      </c>
      <c r="JY33" s="368"/>
    </row>
    <row r="34" spans="1:285" s="18" customFormat="1" ht="14.4" x14ac:dyDescent="0.3">
      <c r="A34" s="376" t="s">
        <v>364</v>
      </c>
      <c r="B34" s="377">
        <v>217.87799999999999</v>
      </c>
      <c r="C34" s="478">
        <v>2.27</v>
      </c>
      <c r="D34" s="377">
        <v>495.28199999999998</v>
      </c>
      <c r="E34" s="377">
        <v>159.13300000000001</v>
      </c>
      <c r="F34" s="377">
        <v>102.384</v>
      </c>
      <c r="G34" s="377">
        <v>756.79899999999998</v>
      </c>
      <c r="H34" s="377">
        <v>411.26499999999999</v>
      </c>
      <c r="I34" s="377">
        <v>105.271</v>
      </c>
      <c r="J34" s="377">
        <v>516.53599999999994</v>
      </c>
      <c r="K34" s="377">
        <v>105.151</v>
      </c>
      <c r="L34" s="377">
        <v>756.79899999999998</v>
      </c>
      <c r="M34" s="377">
        <v>135.11199999999999</v>
      </c>
      <c r="N34" s="378">
        <f t="shared" si="1"/>
        <v>0.21733122938070124</v>
      </c>
      <c r="O34" s="368"/>
      <c r="P34" s="364" t="str">
        <f t="shared" si="2"/>
        <v>1988/1989</v>
      </c>
      <c r="Q34" s="401">
        <v>0.59699999999999998</v>
      </c>
      <c r="R34" s="623">
        <v>4.76</v>
      </c>
      <c r="S34" s="401">
        <v>2.839</v>
      </c>
      <c r="T34" s="401">
        <v>0.8</v>
      </c>
      <c r="U34" s="401">
        <v>7.4080000000000004</v>
      </c>
      <c r="V34" s="401">
        <v>11.047000000000001</v>
      </c>
      <c r="W34" s="401">
        <v>9.2469999999999999</v>
      </c>
      <c r="X34" s="401">
        <v>1</v>
      </c>
      <c r="Y34" s="401">
        <v>10.247</v>
      </c>
      <c r="Z34" s="401">
        <v>0</v>
      </c>
      <c r="AA34" s="401">
        <v>11.047000000000001</v>
      </c>
      <c r="AB34" s="401">
        <v>0.8</v>
      </c>
      <c r="AC34" s="365">
        <f t="shared" si="3"/>
        <v>7.8071630721186697E-2</v>
      </c>
      <c r="AD34" s="368"/>
      <c r="AE34" s="376" t="str">
        <f t="shared" si="4"/>
        <v>1988/1989</v>
      </c>
      <c r="AF34" s="478">
        <v>3.45</v>
      </c>
      <c r="AG34" s="478">
        <v>1.68</v>
      </c>
      <c r="AH34" s="478">
        <v>5.8</v>
      </c>
      <c r="AI34" s="478">
        <v>1.0269999999999999</v>
      </c>
      <c r="AJ34" s="478">
        <v>1.1000000000000001</v>
      </c>
      <c r="AK34" s="478">
        <v>7.9269999999999996</v>
      </c>
      <c r="AL34" s="478">
        <v>7.8</v>
      </c>
      <c r="AM34" s="478">
        <v>0</v>
      </c>
      <c r="AN34" s="478">
        <v>7.8</v>
      </c>
      <c r="AO34" s="478">
        <v>0</v>
      </c>
      <c r="AP34" s="478">
        <v>7.9269999999999996</v>
      </c>
      <c r="AQ34" s="478">
        <v>0.127</v>
      </c>
      <c r="AR34" s="378">
        <f t="shared" si="5"/>
        <v>1.6282051282051284E-2</v>
      </c>
      <c r="AS34" s="368"/>
      <c r="AT34" s="385" t="str">
        <f t="shared" si="6"/>
        <v>1988/1989</v>
      </c>
      <c r="AU34" s="477">
        <v>0</v>
      </c>
      <c r="AV34" s="477">
        <v>0</v>
      </c>
      <c r="AW34" s="477">
        <v>0</v>
      </c>
      <c r="AX34" s="477">
        <v>0.3</v>
      </c>
      <c r="AY34" s="477">
        <v>1.7170000000000001</v>
      </c>
      <c r="AZ34" s="477">
        <v>2.0169999999999999</v>
      </c>
      <c r="BA34" s="477">
        <v>1.8169999999999999</v>
      </c>
      <c r="BB34" s="477">
        <v>0</v>
      </c>
      <c r="BC34" s="477">
        <v>1.8169999999999999</v>
      </c>
      <c r="BD34" s="477">
        <v>0</v>
      </c>
      <c r="BE34" s="477">
        <v>2.0169999999999999</v>
      </c>
      <c r="BF34" s="477">
        <v>0.2</v>
      </c>
      <c r="BG34" s="387">
        <f t="shared" si="7"/>
        <v>0.11007154650522841</v>
      </c>
      <c r="BH34" s="368"/>
      <c r="BI34" s="394" t="str">
        <f t="shared" si="8"/>
        <v>1988/1989</v>
      </c>
      <c r="BJ34" s="656">
        <v>0.28199999999999997</v>
      </c>
      <c r="BK34" s="656">
        <v>3.62</v>
      </c>
      <c r="BL34" s="656">
        <v>1.0209999999999999</v>
      </c>
      <c r="BM34" s="656">
        <v>1.53</v>
      </c>
      <c r="BN34" s="656">
        <v>5.1109999999999998</v>
      </c>
      <c r="BO34" s="656">
        <v>7.6619999999999999</v>
      </c>
      <c r="BP34" s="656">
        <v>5.4420000000000002</v>
      </c>
      <c r="BQ34" s="656">
        <v>0.3</v>
      </c>
      <c r="BR34" s="656">
        <v>5.742</v>
      </c>
      <c r="BS34" s="656">
        <v>0.40400000000000003</v>
      </c>
      <c r="BT34" s="656">
        <v>7.6619999999999999</v>
      </c>
      <c r="BU34" s="656">
        <v>1.516</v>
      </c>
      <c r="BV34" s="395">
        <f t="shared" si="9"/>
        <v>0.24666449723397332</v>
      </c>
      <c r="BW34" s="368"/>
      <c r="BX34" s="364" t="str">
        <f t="shared" si="10"/>
        <v>1988/1989</v>
      </c>
      <c r="BY34" s="948">
        <v>0</v>
      </c>
      <c r="BZ34" s="948">
        <v>0</v>
      </c>
      <c r="CA34" s="948">
        <v>0</v>
      </c>
      <c r="CB34" s="948">
        <v>0</v>
      </c>
      <c r="CC34" s="948">
        <v>0</v>
      </c>
      <c r="CD34" s="948">
        <v>0</v>
      </c>
      <c r="CE34" s="948">
        <v>0</v>
      </c>
      <c r="CF34" s="948">
        <v>0</v>
      </c>
      <c r="CG34" s="948">
        <v>0</v>
      </c>
      <c r="CH34" s="948">
        <v>0</v>
      </c>
      <c r="CI34" s="948">
        <v>0</v>
      </c>
      <c r="CJ34" s="948">
        <v>0</v>
      </c>
      <c r="CK34" s="365" t="e">
        <f t="shared" si="11"/>
        <v>#DIV/0!</v>
      </c>
      <c r="CL34" s="368"/>
      <c r="CM34" s="385" t="str">
        <f t="shared" si="12"/>
        <v>1988/1989</v>
      </c>
      <c r="CN34" s="477">
        <v>16.914999999999999</v>
      </c>
      <c r="CO34" s="477">
        <v>4.82</v>
      </c>
      <c r="CP34" s="477">
        <v>81.516000000000005</v>
      </c>
      <c r="CQ34" s="477">
        <v>17.451000000000001</v>
      </c>
      <c r="CR34" s="477">
        <v>2.5110000000000001</v>
      </c>
      <c r="CS34" s="477">
        <v>101.47799999999999</v>
      </c>
      <c r="CT34" s="477">
        <v>40.866</v>
      </c>
      <c r="CU34" s="477">
        <v>25.581</v>
      </c>
      <c r="CV34" s="477">
        <v>66.447000000000003</v>
      </c>
      <c r="CW34" s="477">
        <v>21.748000000000001</v>
      </c>
      <c r="CX34" s="477">
        <v>101.47799999999999</v>
      </c>
      <c r="CY34" s="477">
        <v>13.282999999999999</v>
      </c>
      <c r="CZ34" s="387">
        <f t="shared" si="13"/>
        <v>0.15060944497987414</v>
      </c>
      <c r="DA34" s="368"/>
      <c r="DB34" s="419" t="str">
        <f t="shared" si="14"/>
        <v>1988/1989</v>
      </c>
      <c r="DC34" s="425">
        <v>1.0229999999999999</v>
      </c>
      <c r="DD34" s="425">
        <v>0.6</v>
      </c>
      <c r="DE34" s="425">
        <v>0.61499999999999999</v>
      </c>
      <c r="DF34" s="425">
        <v>0.4</v>
      </c>
      <c r="DG34" s="425">
        <v>3.831</v>
      </c>
      <c r="DH34" s="425">
        <v>4.8460000000000001</v>
      </c>
      <c r="DI34" s="425">
        <v>4.7229999999999999</v>
      </c>
      <c r="DJ34" s="425">
        <v>0.05</v>
      </c>
      <c r="DK34" s="425">
        <v>4.7729999999999997</v>
      </c>
      <c r="DL34" s="425">
        <v>0</v>
      </c>
      <c r="DM34" s="425">
        <v>4.8460000000000001</v>
      </c>
      <c r="DN34" s="425">
        <v>7.2999999999999995E-2</v>
      </c>
      <c r="DO34" s="420">
        <f t="shared" si="15"/>
        <v>1.5294364131573434E-2</v>
      </c>
      <c r="DP34" s="368"/>
      <c r="DQ34" s="432" t="str">
        <f t="shared" si="16"/>
        <v>1988/1989</v>
      </c>
      <c r="DR34" s="434">
        <v>1E-3</v>
      </c>
      <c r="DS34" s="434">
        <v>2</v>
      </c>
      <c r="DT34" s="434">
        <v>2E-3</v>
      </c>
      <c r="DU34" s="434">
        <v>0.54100000000000004</v>
      </c>
      <c r="DV34" s="434">
        <v>2.8220000000000001</v>
      </c>
      <c r="DW34" s="434">
        <v>3.3650000000000002</v>
      </c>
      <c r="DX34" s="434">
        <v>2.0579999999999998</v>
      </c>
      <c r="DY34" s="434">
        <v>1.2250000000000001</v>
      </c>
      <c r="DZ34" s="434">
        <v>3.2829999999999999</v>
      </c>
      <c r="EA34" s="434">
        <v>5.0000000000000001E-3</v>
      </c>
      <c r="EB34" s="434">
        <v>3.3650000000000002</v>
      </c>
      <c r="EC34" s="434">
        <v>7.6999999999999999E-2</v>
      </c>
      <c r="ED34" s="435">
        <f t="shared" si="17"/>
        <v>2.3418491484184917E-2</v>
      </c>
      <c r="EE34" s="368"/>
      <c r="EF34" s="445" t="str">
        <f t="shared" si="18"/>
        <v>1988/1989</v>
      </c>
      <c r="EG34" s="447">
        <v>2.3170000000000002</v>
      </c>
      <c r="EH34" s="447">
        <v>1.74</v>
      </c>
      <c r="EI34" s="447">
        <v>4.0190000000000001</v>
      </c>
      <c r="EJ34" s="447">
        <v>0.255</v>
      </c>
      <c r="EK34" s="447">
        <v>1.3779999999999999</v>
      </c>
      <c r="EL34" s="447">
        <v>5.6520000000000001</v>
      </c>
      <c r="EM34" s="447">
        <v>5.085</v>
      </c>
      <c r="EN34" s="447">
        <v>0.18</v>
      </c>
      <c r="EO34" s="447">
        <v>5.2649999999999997</v>
      </c>
      <c r="EP34" s="447">
        <v>0</v>
      </c>
      <c r="EQ34" s="447">
        <v>5.6520000000000001</v>
      </c>
      <c r="ER34" s="447">
        <v>0.38700000000000001</v>
      </c>
      <c r="ES34" s="448">
        <f t="shared" si="19"/>
        <v>7.3504273504273507E-2</v>
      </c>
      <c r="ET34" s="368"/>
      <c r="EU34" s="458" t="str">
        <f t="shared" si="20"/>
        <v>1988/1989</v>
      </c>
      <c r="EV34" s="661">
        <v>8.75</v>
      </c>
      <c r="EW34" s="661">
        <v>1.83</v>
      </c>
      <c r="EX34" s="661">
        <v>16</v>
      </c>
      <c r="EY34" s="661">
        <v>2.9</v>
      </c>
      <c r="EZ34" s="661">
        <v>0.27700000000000002</v>
      </c>
      <c r="FA34" s="661">
        <v>19.177</v>
      </c>
      <c r="FB34" s="661">
        <v>13.772</v>
      </c>
      <c r="FC34" s="661">
        <v>0.36199999999999999</v>
      </c>
      <c r="FD34" s="661">
        <v>14.134</v>
      </c>
      <c r="FE34" s="661">
        <v>1.643</v>
      </c>
      <c r="FF34" s="661">
        <v>19.177</v>
      </c>
      <c r="FG34" s="661">
        <v>3.4</v>
      </c>
      <c r="FH34" s="460">
        <f t="shared" si="21"/>
        <v>0.21550358116245166</v>
      </c>
      <c r="FI34" s="368"/>
      <c r="FJ34" s="470" t="str">
        <f t="shared" si="22"/>
        <v>1988/1989</v>
      </c>
      <c r="FK34" s="472">
        <v>0.8</v>
      </c>
      <c r="FL34" s="472">
        <v>4</v>
      </c>
      <c r="FM34" s="472">
        <v>3.2</v>
      </c>
      <c r="FN34" s="472">
        <v>0.47</v>
      </c>
      <c r="FO34" s="472">
        <v>1.046</v>
      </c>
      <c r="FP34" s="472">
        <v>4.7160000000000002</v>
      </c>
      <c r="FQ34" s="472">
        <v>3.5649999999999999</v>
      </c>
      <c r="FR34" s="472">
        <v>0.53800000000000003</v>
      </c>
      <c r="FS34" s="472">
        <v>4.1029999999999998</v>
      </c>
      <c r="FT34" s="472">
        <v>0.23100000000000001</v>
      </c>
      <c r="FU34" s="472">
        <v>4.7160000000000002</v>
      </c>
      <c r="FV34" s="472">
        <v>0.38200000000000001</v>
      </c>
      <c r="FW34" s="473">
        <f t="shared" si="23"/>
        <v>8.8140286109829269E-2</v>
      </c>
      <c r="FX34" s="368"/>
      <c r="FY34" s="419" t="str">
        <f t="shared" si="24"/>
        <v>1988/1989</v>
      </c>
      <c r="FZ34" s="425">
        <v>0.04</v>
      </c>
      <c r="GA34" s="425">
        <v>1.25</v>
      </c>
      <c r="GB34" s="425">
        <v>0.05</v>
      </c>
      <c r="GC34" s="425">
        <v>0.02</v>
      </c>
      <c r="GD34" s="425">
        <v>0.25</v>
      </c>
      <c r="GE34" s="425">
        <v>0.32</v>
      </c>
      <c r="GF34" s="425">
        <v>0.29499999999999998</v>
      </c>
      <c r="GG34" s="425">
        <v>5.0000000000000001E-3</v>
      </c>
      <c r="GH34" s="425">
        <v>0.3</v>
      </c>
      <c r="GI34" s="425">
        <v>0</v>
      </c>
      <c r="GJ34" s="425">
        <v>0.32</v>
      </c>
      <c r="GK34" s="425">
        <v>0.02</v>
      </c>
      <c r="GL34" s="420">
        <f t="shared" si="25"/>
        <v>6.6666666666666666E-2</v>
      </c>
      <c r="GM34" s="368"/>
      <c r="GN34" s="364" t="str">
        <f t="shared" si="26"/>
        <v>1988/1989</v>
      </c>
      <c r="GO34" s="401">
        <v>1.2230000000000001</v>
      </c>
      <c r="GP34" s="623">
        <v>0.92</v>
      </c>
      <c r="GQ34" s="401">
        <v>1.123</v>
      </c>
      <c r="GR34" s="401">
        <v>0.3</v>
      </c>
      <c r="GS34" s="401">
        <v>3.4329999999999998</v>
      </c>
      <c r="GT34" s="401">
        <v>4.8559999999999999</v>
      </c>
      <c r="GU34" s="401">
        <v>4.1559999999999997</v>
      </c>
      <c r="GV34" s="401">
        <v>0.4</v>
      </c>
      <c r="GW34" s="401">
        <v>4.556</v>
      </c>
      <c r="GX34" s="401">
        <v>0</v>
      </c>
      <c r="GY34" s="401">
        <v>4.8559999999999999</v>
      </c>
      <c r="GZ34" s="401">
        <v>0.3</v>
      </c>
      <c r="HA34" s="365">
        <f t="shared" si="27"/>
        <v>6.5847234416154518E-2</v>
      </c>
      <c r="HB34" s="368"/>
      <c r="HC34" s="394" t="str">
        <f t="shared" si="28"/>
        <v>1988/1989</v>
      </c>
      <c r="HD34" s="656">
        <v>6.5529999999999999</v>
      </c>
      <c r="HE34" s="656">
        <v>1.1100000000000001</v>
      </c>
      <c r="HF34" s="656">
        <v>7.26</v>
      </c>
      <c r="HG34" s="656">
        <v>3.0150000000000001</v>
      </c>
      <c r="HH34" s="656">
        <v>3.2</v>
      </c>
      <c r="HI34" s="656">
        <v>13.475</v>
      </c>
      <c r="HJ34" s="656">
        <v>9.8650000000000002</v>
      </c>
      <c r="HK34" s="656">
        <v>0.5</v>
      </c>
      <c r="HL34" s="656">
        <v>10.365</v>
      </c>
      <c r="HM34" s="656">
        <v>0</v>
      </c>
      <c r="HN34" s="656">
        <v>13.475</v>
      </c>
      <c r="HO34" s="656">
        <v>3.11</v>
      </c>
      <c r="HP34" s="395">
        <f t="shared" si="29"/>
        <v>0.30004823926676311</v>
      </c>
      <c r="HQ34" s="368"/>
      <c r="HR34" s="385" t="str">
        <f t="shared" si="30"/>
        <v>1988/1989</v>
      </c>
      <c r="HS34" s="477">
        <v>0</v>
      </c>
      <c r="HT34" s="477">
        <v>0</v>
      </c>
      <c r="HU34" s="477">
        <v>0</v>
      </c>
      <c r="HV34" s="477">
        <v>0.15</v>
      </c>
      <c r="HW34" s="477">
        <v>1.1850000000000001</v>
      </c>
      <c r="HX34" s="477">
        <v>1.335</v>
      </c>
      <c r="HY34" s="477">
        <v>1.1950000000000001</v>
      </c>
      <c r="HZ34" s="477">
        <v>0</v>
      </c>
      <c r="IA34" s="477">
        <v>1.1950000000000001</v>
      </c>
      <c r="IB34" s="477">
        <v>0</v>
      </c>
      <c r="IC34" s="477">
        <v>1.335</v>
      </c>
      <c r="ID34" s="477">
        <v>0.14000000000000001</v>
      </c>
      <c r="IE34" s="387">
        <f t="shared" si="31"/>
        <v>0.11715481171548117</v>
      </c>
      <c r="IF34" s="368"/>
      <c r="IG34" s="676" t="str">
        <f t="shared" si="32"/>
        <v>1988/1989</v>
      </c>
      <c r="IH34" s="677">
        <v>7.3079999999999998</v>
      </c>
      <c r="II34" s="677">
        <v>1.73</v>
      </c>
      <c r="IJ34" s="677">
        <v>12.675000000000001</v>
      </c>
      <c r="IK34" s="677">
        <v>2.621</v>
      </c>
      <c r="IL34" s="677">
        <v>2.2000000000000002</v>
      </c>
      <c r="IM34" s="677">
        <v>17.495999999999999</v>
      </c>
      <c r="IN34" s="677">
        <v>14.736000000000001</v>
      </c>
      <c r="IO34" s="677">
        <v>0.15</v>
      </c>
      <c r="IP34" s="677">
        <v>14.885999999999999</v>
      </c>
      <c r="IQ34" s="677">
        <v>0</v>
      </c>
      <c r="IR34" s="677">
        <v>17.495999999999999</v>
      </c>
      <c r="IS34" s="677">
        <v>2.61</v>
      </c>
      <c r="IT34" s="678">
        <f t="shared" si="33"/>
        <v>0.17533252720677148</v>
      </c>
      <c r="IU34" s="368"/>
      <c r="IV34" s="690" t="str">
        <f t="shared" si="34"/>
        <v>1988/1989</v>
      </c>
      <c r="IW34" s="691">
        <v>28.785</v>
      </c>
      <c r="IX34" s="691">
        <v>2.97</v>
      </c>
      <c r="IY34" s="691">
        <v>85.432000000000002</v>
      </c>
      <c r="IZ34" s="691">
        <v>44.694000000000003</v>
      </c>
      <c r="JA34" s="691">
        <v>15.384</v>
      </c>
      <c r="JB34" s="691">
        <v>145.51</v>
      </c>
      <c r="JC34" s="691">
        <v>99.225999999999999</v>
      </c>
      <c r="JD34" s="691">
        <v>2.6</v>
      </c>
      <c r="JE34" s="691">
        <v>101.82599999999999</v>
      </c>
      <c r="JF34" s="691">
        <v>8.0000000000000002E-3</v>
      </c>
      <c r="JG34" s="691">
        <v>145.51</v>
      </c>
      <c r="JH34" s="691">
        <v>43.676000000000002</v>
      </c>
      <c r="JI34" s="692">
        <f t="shared" si="35"/>
        <v>0.42889408252646471</v>
      </c>
      <c r="JJ34" s="368"/>
      <c r="JK34" s="376" t="str">
        <f t="shared" si="36"/>
        <v>1988/1989</v>
      </c>
      <c r="JL34" s="377">
        <f t="shared" si="37"/>
        <v>139.83399999999997</v>
      </c>
      <c r="JM34" s="478">
        <f t="shared" si="38"/>
        <v>1.9575353633594115</v>
      </c>
      <c r="JN34" s="377">
        <f t="shared" si="39"/>
        <v>273.7299999999999</v>
      </c>
      <c r="JO34" s="377">
        <f t="shared" si="40"/>
        <v>82.658999999999992</v>
      </c>
      <c r="JP34" s="377">
        <f t="shared" si="41"/>
        <v>49.530999999999992</v>
      </c>
      <c r="JQ34" s="377">
        <f t="shared" si="42"/>
        <v>405.91999999999973</v>
      </c>
      <c r="JR34" s="377">
        <f t="shared" si="43"/>
        <v>187.41699999999997</v>
      </c>
      <c r="JS34" s="377">
        <f t="shared" si="44"/>
        <v>72.38000000000001</v>
      </c>
      <c r="JT34" s="377">
        <f t="shared" si="45"/>
        <v>259.7969999999998</v>
      </c>
      <c r="JU34" s="377">
        <f t="shared" si="46"/>
        <v>81.112000000000009</v>
      </c>
      <c r="JV34" s="377">
        <f t="shared" si="47"/>
        <v>405.91999999999973</v>
      </c>
      <c r="JW34" s="377">
        <f t="shared" si="48"/>
        <v>65.010999999999996</v>
      </c>
      <c r="JX34" s="378">
        <f t="shared" si="49"/>
        <v>0.19069898418639586</v>
      </c>
      <c r="JY34" s="368"/>
    </row>
    <row r="35" spans="1:285" s="18" customFormat="1" ht="14.4" x14ac:dyDescent="0.3">
      <c r="A35" s="376" t="s">
        <v>365</v>
      </c>
      <c r="B35" s="377">
        <v>226.333</v>
      </c>
      <c r="C35" s="478">
        <v>2.36</v>
      </c>
      <c r="D35" s="377">
        <v>533.13300000000004</v>
      </c>
      <c r="E35" s="377">
        <v>135.11199999999999</v>
      </c>
      <c r="F35" s="377">
        <v>98.796999999999997</v>
      </c>
      <c r="G35" s="377">
        <v>767.04200000000003</v>
      </c>
      <c r="H35" s="377">
        <v>421.48599999999999</v>
      </c>
      <c r="I35" s="377">
        <v>105.248</v>
      </c>
      <c r="J35" s="377">
        <v>526.73400000000004</v>
      </c>
      <c r="K35" s="377">
        <v>103.419</v>
      </c>
      <c r="L35" s="377">
        <v>767.04200000000003</v>
      </c>
      <c r="M35" s="377">
        <v>136.88900000000001</v>
      </c>
      <c r="N35" s="378">
        <f t="shared" si="1"/>
        <v>0.21723137079407701</v>
      </c>
      <c r="O35" s="368"/>
      <c r="P35" s="364" t="str">
        <f t="shared" si="2"/>
        <v>1989/1990</v>
      </c>
      <c r="Q35" s="401">
        <v>0.63</v>
      </c>
      <c r="R35" s="623">
        <v>5.05</v>
      </c>
      <c r="S35" s="401">
        <v>3.1829999999999998</v>
      </c>
      <c r="T35" s="401">
        <v>0.8</v>
      </c>
      <c r="U35" s="401">
        <v>7.258</v>
      </c>
      <c r="V35" s="401">
        <v>11.241</v>
      </c>
      <c r="W35" s="401">
        <v>9.641</v>
      </c>
      <c r="X35" s="401">
        <v>0.8</v>
      </c>
      <c r="Y35" s="401">
        <v>10.441000000000001</v>
      </c>
      <c r="Z35" s="401">
        <v>0</v>
      </c>
      <c r="AA35" s="401">
        <v>11.241</v>
      </c>
      <c r="AB35" s="401">
        <v>0.8</v>
      </c>
      <c r="AC35" s="365">
        <f t="shared" si="3"/>
        <v>7.6621013312901068E-2</v>
      </c>
      <c r="AD35" s="368"/>
      <c r="AE35" s="376" t="str">
        <f t="shared" si="4"/>
        <v>1989/1990</v>
      </c>
      <c r="AF35" s="478">
        <v>3.355</v>
      </c>
      <c r="AG35" s="478">
        <v>1.65</v>
      </c>
      <c r="AH35" s="478">
        <v>5.55</v>
      </c>
      <c r="AI35" s="478">
        <v>0.127</v>
      </c>
      <c r="AJ35" s="478">
        <v>1.9</v>
      </c>
      <c r="AK35" s="478">
        <v>7.577</v>
      </c>
      <c r="AL35" s="478">
        <v>7.4</v>
      </c>
      <c r="AM35" s="478">
        <v>0</v>
      </c>
      <c r="AN35" s="478">
        <v>7.4</v>
      </c>
      <c r="AO35" s="478">
        <v>0</v>
      </c>
      <c r="AP35" s="478">
        <v>7.577</v>
      </c>
      <c r="AQ35" s="478">
        <v>0.17699999999999999</v>
      </c>
      <c r="AR35" s="378">
        <f t="shared" si="5"/>
        <v>2.3918918918918917E-2</v>
      </c>
      <c r="AS35" s="368"/>
      <c r="AT35" s="385" t="str">
        <f t="shared" si="6"/>
        <v>1989/1990</v>
      </c>
      <c r="AU35" s="477">
        <v>0</v>
      </c>
      <c r="AV35" s="477">
        <v>0</v>
      </c>
      <c r="AW35" s="477">
        <v>0</v>
      </c>
      <c r="AX35" s="477">
        <v>0.2</v>
      </c>
      <c r="AY35" s="477">
        <v>1.9419999999999999</v>
      </c>
      <c r="AZ35" s="477">
        <v>2.1419999999999999</v>
      </c>
      <c r="BA35" s="477">
        <v>1.782</v>
      </c>
      <c r="BB35" s="477">
        <v>0.11</v>
      </c>
      <c r="BC35" s="477">
        <v>1.8919999999999999</v>
      </c>
      <c r="BD35" s="477">
        <v>0</v>
      </c>
      <c r="BE35" s="477">
        <v>2.1419999999999999</v>
      </c>
      <c r="BF35" s="477">
        <v>0.25</v>
      </c>
      <c r="BG35" s="387">
        <f t="shared" si="7"/>
        <v>0.1321353065539112</v>
      </c>
      <c r="BH35" s="368"/>
      <c r="BI35" s="394" t="str">
        <f t="shared" si="8"/>
        <v>1989/1990</v>
      </c>
      <c r="BJ35" s="656">
        <v>0.28399999999999997</v>
      </c>
      <c r="BK35" s="656">
        <v>3.47</v>
      </c>
      <c r="BL35" s="656">
        <v>0.98499999999999999</v>
      </c>
      <c r="BM35" s="656">
        <v>1.516</v>
      </c>
      <c r="BN35" s="656">
        <v>5.4130000000000003</v>
      </c>
      <c r="BO35" s="656">
        <v>7.9139999999999997</v>
      </c>
      <c r="BP35" s="656">
        <v>5.5190000000000001</v>
      </c>
      <c r="BQ35" s="656">
        <v>0.4</v>
      </c>
      <c r="BR35" s="656">
        <v>5.9189999999999996</v>
      </c>
      <c r="BS35" s="656">
        <v>0.39800000000000002</v>
      </c>
      <c r="BT35" s="656">
        <v>7.9139999999999997</v>
      </c>
      <c r="BU35" s="656">
        <v>1.597</v>
      </c>
      <c r="BV35" s="395">
        <f t="shared" si="9"/>
        <v>0.25280987810669625</v>
      </c>
      <c r="BW35" s="368"/>
      <c r="BX35" s="364" t="str">
        <f t="shared" si="10"/>
        <v>1989/1990</v>
      </c>
      <c r="BY35" s="948">
        <v>0</v>
      </c>
      <c r="BZ35" s="948">
        <v>0</v>
      </c>
      <c r="CA35" s="948">
        <v>0</v>
      </c>
      <c r="CB35" s="948">
        <v>0</v>
      </c>
      <c r="CC35" s="948">
        <v>0</v>
      </c>
      <c r="CD35" s="948">
        <v>0</v>
      </c>
      <c r="CE35" s="948">
        <v>0</v>
      </c>
      <c r="CF35" s="948">
        <v>0</v>
      </c>
      <c r="CG35" s="948">
        <v>0</v>
      </c>
      <c r="CH35" s="948">
        <v>0</v>
      </c>
      <c r="CI35" s="948">
        <v>0</v>
      </c>
      <c r="CJ35" s="948">
        <v>0</v>
      </c>
      <c r="CK35" s="365" t="e">
        <f t="shared" si="11"/>
        <v>#DIV/0!</v>
      </c>
      <c r="CL35" s="368"/>
      <c r="CM35" s="385" t="str">
        <f t="shared" si="12"/>
        <v>1989/1990</v>
      </c>
      <c r="CN35" s="477">
        <v>17.681999999999999</v>
      </c>
      <c r="CO35" s="477">
        <v>4.8499999999999996</v>
      </c>
      <c r="CP35" s="477">
        <v>85.667000000000002</v>
      </c>
      <c r="CQ35" s="477">
        <v>13.282999999999999</v>
      </c>
      <c r="CR35" s="477">
        <v>1.681</v>
      </c>
      <c r="CS35" s="477">
        <v>100.631</v>
      </c>
      <c r="CT35" s="477">
        <v>39.521000000000001</v>
      </c>
      <c r="CU35" s="477">
        <v>24.69</v>
      </c>
      <c r="CV35" s="477">
        <v>64.210999999999999</v>
      </c>
      <c r="CW35" s="477">
        <v>22.314</v>
      </c>
      <c r="CX35" s="477">
        <v>100.631</v>
      </c>
      <c r="CY35" s="477">
        <v>14.106</v>
      </c>
      <c r="CZ35" s="387">
        <f t="shared" si="13"/>
        <v>0.16302802658191273</v>
      </c>
      <c r="DA35" s="368"/>
      <c r="DB35" s="419" t="str">
        <f t="shared" si="14"/>
        <v>1989/1990</v>
      </c>
      <c r="DC35" s="425">
        <v>1.47</v>
      </c>
      <c r="DD35" s="425">
        <v>0.78</v>
      </c>
      <c r="DE35" s="425">
        <v>1.1499999999999999</v>
      </c>
      <c r="DF35" s="425">
        <v>7.2999999999999995E-2</v>
      </c>
      <c r="DG35" s="425">
        <v>3.86</v>
      </c>
      <c r="DH35" s="425">
        <v>5.0830000000000002</v>
      </c>
      <c r="DI35" s="425">
        <v>4.74</v>
      </c>
      <c r="DJ35" s="425">
        <v>0.13</v>
      </c>
      <c r="DK35" s="425">
        <v>4.87</v>
      </c>
      <c r="DL35" s="425">
        <v>0</v>
      </c>
      <c r="DM35" s="425">
        <v>5.0830000000000002</v>
      </c>
      <c r="DN35" s="425">
        <v>0.21299999999999999</v>
      </c>
      <c r="DO35" s="420">
        <f t="shared" si="15"/>
        <v>4.3737166324435313E-2</v>
      </c>
      <c r="DP35" s="368"/>
      <c r="DQ35" s="432" t="str">
        <f t="shared" si="16"/>
        <v>1989/1990</v>
      </c>
      <c r="DR35" s="434">
        <v>1E-3</v>
      </c>
      <c r="DS35" s="434">
        <v>1</v>
      </c>
      <c r="DT35" s="434">
        <v>1E-3</v>
      </c>
      <c r="DU35" s="434">
        <v>7.6999999999999999E-2</v>
      </c>
      <c r="DV35" s="434">
        <v>2.0089999999999999</v>
      </c>
      <c r="DW35" s="434">
        <v>2.0870000000000002</v>
      </c>
      <c r="DX35" s="434">
        <v>1.95</v>
      </c>
      <c r="DY35" s="434">
        <v>4.2000000000000003E-2</v>
      </c>
      <c r="DZ35" s="434">
        <v>1.992</v>
      </c>
      <c r="EA35" s="434">
        <v>8.0000000000000002E-3</v>
      </c>
      <c r="EB35" s="434">
        <v>2.0870000000000002</v>
      </c>
      <c r="EC35" s="434">
        <v>8.6999999999999994E-2</v>
      </c>
      <c r="ED35" s="435">
        <f t="shared" si="17"/>
        <v>4.3499999999999997E-2</v>
      </c>
      <c r="EE35" s="368"/>
      <c r="EF35" s="445" t="str">
        <f t="shared" si="18"/>
        <v>1989/1990</v>
      </c>
      <c r="EG35" s="447">
        <v>2.63</v>
      </c>
      <c r="EH35" s="447">
        <v>1.49</v>
      </c>
      <c r="EI35" s="447">
        <v>3.927</v>
      </c>
      <c r="EJ35" s="447">
        <v>0.38700000000000001</v>
      </c>
      <c r="EK35" s="447">
        <v>1.069</v>
      </c>
      <c r="EL35" s="447">
        <v>5.383</v>
      </c>
      <c r="EM35" s="447">
        <v>4.915</v>
      </c>
      <c r="EN35" s="447">
        <v>0.1</v>
      </c>
      <c r="EO35" s="447">
        <v>5.0149999999999997</v>
      </c>
      <c r="EP35" s="447">
        <v>0</v>
      </c>
      <c r="EQ35" s="447">
        <v>5.383</v>
      </c>
      <c r="ER35" s="447">
        <v>0.36799999999999999</v>
      </c>
      <c r="ES35" s="448">
        <f t="shared" si="19"/>
        <v>7.3379860418743767E-2</v>
      </c>
      <c r="ET35" s="368"/>
      <c r="EU35" s="458" t="str">
        <f t="shared" si="20"/>
        <v>1989/1990</v>
      </c>
      <c r="EV35" s="661">
        <v>8.6999999999999993</v>
      </c>
      <c r="EW35" s="661">
        <v>1.44</v>
      </c>
      <c r="EX35" s="661">
        <v>12.5</v>
      </c>
      <c r="EY35" s="661">
        <v>3.4</v>
      </c>
      <c r="EZ35" s="661">
        <v>3.698</v>
      </c>
      <c r="FA35" s="661">
        <v>19.597999999999999</v>
      </c>
      <c r="FB35" s="661">
        <v>13.784000000000001</v>
      </c>
      <c r="FC35" s="661">
        <v>0.41199999999999998</v>
      </c>
      <c r="FD35" s="661">
        <v>14.196</v>
      </c>
      <c r="FE35" s="661">
        <v>0.19400000000000001</v>
      </c>
      <c r="FF35" s="661">
        <v>19.597999999999999</v>
      </c>
      <c r="FG35" s="661">
        <v>5.2080000000000002</v>
      </c>
      <c r="FH35" s="460">
        <f t="shared" si="21"/>
        <v>0.36191799861014595</v>
      </c>
      <c r="FI35" s="368"/>
      <c r="FJ35" s="470" t="str">
        <f t="shared" si="22"/>
        <v>1989/1990</v>
      </c>
      <c r="FK35" s="472">
        <v>0.95</v>
      </c>
      <c r="FL35" s="472">
        <v>4.21</v>
      </c>
      <c r="FM35" s="472">
        <v>4</v>
      </c>
      <c r="FN35" s="472">
        <v>0.38200000000000001</v>
      </c>
      <c r="FO35" s="472">
        <v>0.22</v>
      </c>
      <c r="FP35" s="472">
        <v>4.6020000000000003</v>
      </c>
      <c r="FQ35" s="472">
        <v>3.722</v>
      </c>
      <c r="FR35" s="472">
        <v>0.43</v>
      </c>
      <c r="FS35" s="472">
        <v>4.1520000000000001</v>
      </c>
      <c r="FT35" s="472">
        <v>0.2</v>
      </c>
      <c r="FU35" s="472">
        <v>4.6020000000000003</v>
      </c>
      <c r="FV35" s="472">
        <v>0.25</v>
      </c>
      <c r="FW35" s="473">
        <f t="shared" si="23"/>
        <v>5.7444852941176468E-2</v>
      </c>
      <c r="FX35" s="368"/>
      <c r="FY35" s="419" t="str">
        <f t="shared" si="24"/>
        <v>1989/1990</v>
      </c>
      <c r="FZ35" s="425">
        <v>0.05</v>
      </c>
      <c r="GA35" s="425">
        <v>1.2</v>
      </c>
      <c r="GB35" s="425">
        <v>0.06</v>
      </c>
      <c r="GC35" s="425">
        <v>0.02</v>
      </c>
      <c r="GD35" s="425">
        <v>0.3</v>
      </c>
      <c r="GE35" s="425">
        <v>0.38</v>
      </c>
      <c r="GF35" s="425">
        <v>0.35499999999999998</v>
      </c>
      <c r="GG35" s="425">
        <v>5.0000000000000001E-3</v>
      </c>
      <c r="GH35" s="425">
        <v>0.36</v>
      </c>
      <c r="GI35" s="425">
        <v>0</v>
      </c>
      <c r="GJ35" s="425">
        <v>0.38</v>
      </c>
      <c r="GK35" s="425">
        <v>0.02</v>
      </c>
      <c r="GL35" s="420">
        <f t="shared" si="25"/>
        <v>5.5555555555555559E-2</v>
      </c>
      <c r="GM35" s="368"/>
      <c r="GN35" s="364" t="str">
        <f t="shared" si="26"/>
        <v>1989/1990</v>
      </c>
      <c r="GO35" s="401">
        <v>0.78900000000000003</v>
      </c>
      <c r="GP35" s="623">
        <v>0.78</v>
      </c>
      <c r="GQ35" s="401">
        <v>0.61399999999999999</v>
      </c>
      <c r="GR35" s="401">
        <v>0.3</v>
      </c>
      <c r="GS35" s="401">
        <v>3.4239999999999999</v>
      </c>
      <c r="GT35" s="401">
        <v>4.3380000000000001</v>
      </c>
      <c r="GU35" s="401">
        <v>3.7879999999999998</v>
      </c>
      <c r="GV35" s="401">
        <v>0.2</v>
      </c>
      <c r="GW35" s="401">
        <v>3.988</v>
      </c>
      <c r="GX35" s="401">
        <v>0</v>
      </c>
      <c r="GY35" s="401">
        <v>4.3380000000000001</v>
      </c>
      <c r="GZ35" s="401">
        <v>0.35</v>
      </c>
      <c r="HA35" s="365">
        <f t="shared" si="27"/>
        <v>8.7763289869608824E-2</v>
      </c>
      <c r="HB35" s="368"/>
      <c r="HC35" s="394" t="str">
        <f t="shared" si="28"/>
        <v>1989/1990</v>
      </c>
      <c r="HD35" s="656">
        <v>6.2569999999999997</v>
      </c>
      <c r="HE35" s="656">
        <v>0.96</v>
      </c>
      <c r="HF35" s="656">
        <v>6.01</v>
      </c>
      <c r="HG35" s="656">
        <v>3.11</v>
      </c>
      <c r="HH35" s="656">
        <v>5.2</v>
      </c>
      <c r="HI35" s="656">
        <v>14.32</v>
      </c>
      <c r="HJ35" s="656">
        <v>11.135</v>
      </c>
      <c r="HK35" s="656">
        <v>0.5</v>
      </c>
      <c r="HL35" s="656">
        <v>11.635</v>
      </c>
      <c r="HM35" s="656">
        <v>0</v>
      </c>
      <c r="HN35" s="656">
        <v>14.32</v>
      </c>
      <c r="HO35" s="656">
        <v>2.6850000000000001</v>
      </c>
      <c r="HP35" s="395">
        <f t="shared" si="29"/>
        <v>0.23076923076923078</v>
      </c>
      <c r="HQ35" s="368"/>
      <c r="HR35" s="385" t="str">
        <f t="shared" si="30"/>
        <v>1989/1990</v>
      </c>
      <c r="HS35" s="477">
        <v>0</v>
      </c>
      <c r="HT35" s="477">
        <v>0</v>
      </c>
      <c r="HU35" s="477">
        <v>0</v>
      </c>
      <c r="HV35" s="477">
        <v>0.14000000000000001</v>
      </c>
      <c r="HW35" s="477">
        <v>1.3220000000000001</v>
      </c>
      <c r="HX35" s="477">
        <v>1.462</v>
      </c>
      <c r="HY35" s="477">
        <v>1.4119999999999999</v>
      </c>
      <c r="HZ35" s="477">
        <v>0</v>
      </c>
      <c r="IA35" s="477">
        <v>1.4119999999999999</v>
      </c>
      <c r="IB35" s="477">
        <v>0</v>
      </c>
      <c r="IC35" s="477">
        <v>1.462</v>
      </c>
      <c r="ID35" s="477">
        <v>0.05</v>
      </c>
      <c r="IE35" s="387">
        <f t="shared" si="31"/>
        <v>3.5410764872521247E-2</v>
      </c>
      <c r="IF35" s="368"/>
      <c r="IG35" s="676" t="str">
        <f t="shared" si="32"/>
        <v>1989/1990</v>
      </c>
      <c r="IH35" s="677">
        <v>7.73</v>
      </c>
      <c r="II35" s="677">
        <v>1.87</v>
      </c>
      <c r="IJ35" s="677">
        <v>14.419</v>
      </c>
      <c r="IK35" s="677">
        <v>2.61</v>
      </c>
      <c r="IL35" s="677">
        <v>1.9159999999999999</v>
      </c>
      <c r="IM35" s="677">
        <v>18.945</v>
      </c>
      <c r="IN35" s="677">
        <v>15.076000000000001</v>
      </c>
      <c r="IO35" s="677">
        <v>0.24</v>
      </c>
      <c r="IP35" s="677">
        <v>15.316000000000001</v>
      </c>
      <c r="IQ35" s="677">
        <v>0</v>
      </c>
      <c r="IR35" s="677">
        <v>18.945</v>
      </c>
      <c r="IS35" s="677">
        <v>3.629</v>
      </c>
      <c r="IT35" s="678">
        <f t="shared" si="33"/>
        <v>0.2369417602507182</v>
      </c>
      <c r="IU35" s="368"/>
      <c r="IV35" s="690" t="str">
        <f t="shared" si="34"/>
        <v>1989/1990</v>
      </c>
      <c r="IW35" s="691">
        <v>29.841000000000001</v>
      </c>
      <c r="IX35" s="691">
        <v>3.04</v>
      </c>
      <c r="IY35" s="691">
        <v>90.807000000000002</v>
      </c>
      <c r="IZ35" s="691">
        <v>43.676000000000002</v>
      </c>
      <c r="JA35" s="691">
        <v>12.8</v>
      </c>
      <c r="JB35" s="691">
        <v>147.28299999999999</v>
      </c>
      <c r="JC35" s="691">
        <v>99.766999999999996</v>
      </c>
      <c r="JD35" s="691">
        <v>2.6</v>
      </c>
      <c r="JE35" s="691">
        <v>102.367</v>
      </c>
      <c r="JF35" s="691">
        <v>8.0000000000000002E-3</v>
      </c>
      <c r="JG35" s="691">
        <v>147.28299999999999</v>
      </c>
      <c r="JH35" s="691">
        <v>44.908000000000001</v>
      </c>
      <c r="JI35" s="692">
        <f t="shared" si="35"/>
        <v>0.43866178266178268</v>
      </c>
      <c r="JJ35" s="368"/>
      <c r="JK35" s="376" t="str">
        <f t="shared" si="36"/>
        <v>1989/1990</v>
      </c>
      <c r="JL35" s="377">
        <f t="shared" si="37"/>
        <v>145.96400000000006</v>
      </c>
      <c r="JM35" s="478">
        <f t="shared" si="38"/>
        <v>2.0844865857334685</v>
      </c>
      <c r="JN35" s="377">
        <f t="shared" si="39"/>
        <v>304.2600000000001</v>
      </c>
      <c r="JO35" s="377">
        <f t="shared" si="40"/>
        <v>65.010999999999996</v>
      </c>
      <c r="JP35" s="377">
        <f t="shared" si="41"/>
        <v>44.785000000000011</v>
      </c>
      <c r="JQ35" s="377">
        <f t="shared" si="42"/>
        <v>414.05600000000004</v>
      </c>
      <c r="JR35" s="377">
        <f t="shared" si="43"/>
        <v>196.97899999999998</v>
      </c>
      <c r="JS35" s="377">
        <f t="shared" si="44"/>
        <v>74.589000000000013</v>
      </c>
      <c r="JT35" s="377">
        <f t="shared" si="45"/>
        <v>271.56800000000004</v>
      </c>
      <c r="JU35" s="377">
        <f t="shared" si="46"/>
        <v>80.296999999999997</v>
      </c>
      <c r="JV35" s="377">
        <f t="shared" si="47"/>
        <v>414.05600000000004</v>
      </c>
      <c r="JW35" s="377">
        <f t="shared" si="48"/>
        <v>62.191000000000017</v>
      </c>
      <c r="JX35" s="378">
        <f t="shared" si="49"/>
        <v>0.17674676367356804</v>
      </c>
      <c r="JY35" s="368"/>
    </row>
    <row r="36" spans="1:285" s="18" customFormat="1" ht="14.4" x14ac:dyDescent="0.3">
      <c r="A36" s="376" t="s">
        <v>366</v>
      </c>
      <c r="B36" s="377">
        <v>231.00399999999999</v>
      </c>
      <c r="C36" s="478">
        <v>2.5499999999999998</v>
      </c>
      <c r="D36" s="377">
        <v>588.78099999999995</v>
      </c>
      <c r="E36" s="377">
        <v>136.88900000000001</v>
      </c>
      <c r="F36" s="377">
        <v>99.003</v>
      </c>
      <c r="G36" s="377">
        <v>824.673</v>
      </c>
      <c r="H36" s="377">
        <v>417.12400000000002</v>
      </c>
      <c r="I36" s="377">
        <v>132.53399999999999</v>
      </c>
      <c r="J36" s="377">
        <v>549.65800000000002</v>
      </c>
      <c r="K36" s="377">
        <v>103.843</v>
      </c>
      <c r="L36" s="377">
        <v>824.673</v>
      </c>
      <c r="M36" s="377">
        <v>171.172</v>
      </c>
      <c r="N36" s="378">
        <f t="shared" si="1"/>
        <v>0.26193073920315346</v>
      </c>
      <c r="O36" s="368"/>
      <c r="P36" s="364" t="str">
        <f t="shared" si="2"/>
        <v>1990/1991</v>
      </c>
      <c r="Q36" s="401">
        <v>0.74</v>
      </c>
      <c r="R36" s="623">
        <v>5.79</v>
      </c>
      <c r="S36" s="401">
        <v>4.2859999999999996</v>
      </c>
      <c r="T36" s="401">
        <v>0.8</v>
      </c>
      <c r="U36" s="401">
        <v>5.68</v>
      </c>
      <c r="V36" s="401">
        <v>10.766</v>
      </c>
      <c r="W36" s="401">
        <v>9.266</v>
      </c>
      <c r="X36" s="401">
        <v>1</v>
      </c>
      <c r="Y36" s="401">
        <v>10.266</v>
      </c>
      <c r="Z36" s="401">
        <v>0</v>
      </c>
      <c r="AA36" s="401">
        <v>10.766</v>
      </c>
      <c r="AB36" s="401">
        <v>0.5</v>
      </c>
      <c r="AC36" s="365">
        <f t="shared" si="3"/>
        <v>4.8704461328657703E-2</v>
      </c>
      <c r="AD36" s="368"/>
      <c r="AE36" s="376" t="str">
        <f t="shared" si="4"/>
        <v>1990/1991</v>
      </c>
      <c r="AF36" s="478">
        <v>3.28</v>
      </c>
      <c r="AG36" s="478">
        <v>1.01</v>
      </c>
      <c r="AH36" s="478">
        <v>3.3</v>
      </c>
      <c r="AI36" s="478">
        <v>0.17699999999999999</v>
      </c>
      <c r="AJ36" s="478">
        <v>4.444</v>
      </c>
      <c r="AK36" s="478">
        <v>7.9210000000000003</v>
      </c>
      <c r="AL36" s="478">
        <v>7.8440000000000003</v>
      </c>
      <c r="AM36" s="478">
        <v>0</v>
      </c>
      <c r="AN36" s="478">
        <v>7.8440000000000003</v>
      </c>
      <c r="AO36" s="478">
        <v>0</v>
      </c>
      <c r="AP36" s="478">
        <v>7.9210000000000003</v>
      </c>
      <c r="AQ36" s="478">
        <v>7.6999999999999999E-2</v>
      </c>
      <c r="AR36" s="378">
        <f t="shared" si="5"/>
        <v>9.8164201937786834E-3</v>
      </c>
      <c r="AS36" s="368"/>
      <c r="AT36" s="385" t="str">
        <f t="shared" si="6"/>
        <v>1990/1991</v>
      </c>
      <c r="AU36" s="477">
        <v>0</v>
      </c>
      <c r="AV36" s="477">
        <v>0</v>
      </c>
      <c r="AW36" s="477">
        <v>0</v>
      </c>
      <c r="AX36" s="477">
        <v>0.25</v>
      </c>
      <c r="AY36" s="477">
        <v>2.036</v>
      </c>
      <c r="AZ36" s="477">
        <v>2.286</v>
      </c>
      <c r="BA36" s="477">
        <v>1.837</v>
      </c>
      <c r="BB36" s="477">
        <v>0.13</v>
      </c>
      <c r="BC36" s="477">
        <v>1.9670000000000001</v>
      </c>
      <c r="BD36" s="477">
        <v>5.0000000000000001E-3</v>
      </c>
      <c r="BE36" s="477">
        <v>2.286</v>
      </c>
      <c r="BF36" s="477">
        <v>0.314</v>
      </c>
      <c r="BG36" s="387">
        <f t="shared" si="7"/>
        <v>0.15922920892494929</v>
      </c>
      <c r="BH36" s="368"/>
      <c r="BI36" s="394" t="str">
        <f t="shared" si="8"/>
        <v>1990/1991</v>
      </c>
      <c r="BJ36" s="656">
        <v>0.26</v>
      </c>
      <c r="BK36" s="656">
        <v>3.66</v>
      </c>
      <c r="BL36" s="656">
        <v>0.95199999999999996</v>
      </c>
      <c r="BM36" s="656">
        <v>1.597</v>
      </c>
      <c r="BN36" s="656">
        <v>5.5519999999999996</v>
      </c>
      <c r="BO36" s="656">
        <v>8.1010000000000009</v>
      </c>
      <c r="BP36" s="656">
        <v>5.5220000000000002</v>
      </c>
      <c r="BQ36" s="656">
        <v>0.52500000000000002</v>
      </c>
      <c r="BR36" s="656">
        <v>6.0469999999999997</v>
      </c>
      <c r="BS36" s="656">
        <v>0.435</v>
      </c>
      <c r="BT36" s="656">
        <v>8.1010000000000009</v>
      </c>
      <c r="BU36" s="656">
        <v>1.619</v>
      </c>
      <c r="BV36" s="395">
        <f t="shared" si="9"/>
        <v>0.24976858994137616</v>
      </c>
      <c r="BW36" s="368"/>
      <c r="BX36" s="364" t="str">
        <f t="shared" si="10"/>
        <v>1990/1991</v>
      </c>
      <c r="BY36" s="948">
        <v>0</v>
      </c>
      <c r="BZ36" s="948">
        <v>0</v>
      </c>
      <c r="CA36" s="948">
        <v>0</v>
      </c>
      <c r="CB36" s="948">
        <v>0</v>
      </c>
      <c r="CC36" s="948">
        <v>0</v>
      </c>
      <c r="CD36" s="948">
        <v>0</v>
      </c>
      <c r="CE36" s="948">
        <v>0</v>
      </c>
      <c r="CF36" s="948">
        <v>0</v>
      </c>
      <c r="CG36" s="948">
        <v>0</v>
      </c>
      <c r="CH36" s="948">
        <v>0</v>
      </c>
      <c r="CI36" s="948">
        <v>0</v>
      </c>
      <c r="CJ36" s="948">
        <v>0</v>
      </c>
      <c r="CK36" s="365" t="e">
        <f t="shared" si="11"/>
        <v>#DIV/0!</v>
      </c>
      <c r="CL36" s="368"/>
      <c r="CM36" s="385" t="str">
        <f t="shared" si="12"/>
        <v>1990/1991</v>
      </c>
      <c r="CN36" s="477">
        <v>17.309999999999999</v>
      </c>
      <c r="CO36" s="477">
        <v>5.15</v>
      </c>
      <c r="CP36" s="477">
        <v>89.094999999999999</v>
      </c>
      <c r="CQ36" s="477">
        <v>14.106</v>
      </c>
      <c r="CR36" s="477">
        <v>1.528</v>
      </c>
      <c r="CS36" s="477">
        <v>104.729</v>
      </c>
      <c r="CT36" s="477">
        <v>38.432000000000002</v>
      </c>
      <c r="CU36" s="477">
        <v>26.120999999999999</v>
      </c>
      <c r="CV36" s="477">
        <v>64.552999999999997</v>
      </c>
      <c r="CW36" s="477">
        <v>22.24</v>
      </c>
      <c r="CX36" s="477">
        <v>104.729</v>
      </c>
      <c r="CY36" s="477">
        <v>17.936</v>
      </c>
      <c r="CZ36" s="387">
        <f t="shared" si="13"/>
        <v>0.2066526102335442</v>
      </c>
      <c r="DA36" s="368"/>
      <c r="DB36" s="419" t="str">
        <f t="shared" si="14"/>
        <v>1990/1991</v>
      </c>
      <c r="DC36" s="425">
        <v>1.55</v>
      </c>
      <c r="DD36" s="425">
        <v>0.5</v>
      </c>
      <c r="DE36" s="425">
        <v>0.77500000000000002</v>
      </c>
      <c r="DF36" s="425">
        <v>0.21299999999999999</v>
      </c>
      <c r="DG36" s="425">
        <v>4.3600000000000003</v>
      </c>
      <c r="DH36" s="425">
        <v>5.3479999999999999</v>
      </c>
      <c r="DI36" s="425">
        <v>5.01</v>
      </c>
      <c r="DJ36" s="425">
        <v>0.15</v>
      </c>
      <c r="DK36" s="425">
        <v>5.16</v>
      </c>
      <c r="DL36" s="425">
        <v>0</v>
      </c>
      <c r="DM36" s="425">
        <v>5.3479999999999999</v>
      </c>
      <c r="DN36" s="425">
        <v>0.188</v>
      </c>
      <c r="DO36" s="420">
        <f t="shared" si="15"/>
        <v>3.6434108527131782E-2</v>
      </c>
      <c r="DP36" s="368"/>
      <c r="DQ36" s="432" t="str">
        <f t="shared" si="16"/>
        <v>1990/1991</v>
      </c>
      <c r="DR36" s="434">
        <v>1E-3</v>
      </c>
      <c r="DS36" s="434">
        <v>1</v>
      </c>
      <c r="DT36" s="434">
        <v>1E-3</v>
      </c>
      <c r="DU36" s="434">
        <v>8.6999999999999994E-2</v>
      </c>
      <c r="DV36" s="434">
        <v>4.2060000000000004</v>
      </c>
      <c r="DW36" s="434">
        <v>4.2939999999999996</v>
      </c>
      <c r="DX36" s="434">
        <v>1.998</v>
      </c>
      <c r="DY36" s="434">
        <v>1.5269999999999999</v>
      </c>
      <c r="DZ36" s="434">
        <v>3.5249999999999999</v>
      </c>
      <c r="EA36" s="434">
        <v>2.5000000000000001E-2</v>
      </c>
      <c r="EB36" s="434">
        <v>4.2939999999999996</v>
      </c>
      <c r="EC36" s="434">
        <v>0.74399999999999999</v>
      </c>
      <c r="ED36" s="435">
        <f t="shared" si="17"/>
        <v>0.2095774647887324</v>
      </c>
      <c r="EE36" s="368"/>
      <c r="EF36" s="445" t="str">
        <f t="shared" si="18"/>
        <v>1990/1991</v>
      </c>
      <c r="EG36" s="447">
        <v>2.72</v>
      </c>
      <c r="EH36" s="447">
        <v>1.33</v>
      </c>
      <c r="EI36" s="447">
        <v>3.6139999999999999</v>
      </c>
      <c r="EJ36" s="447">
        <v>0.36799999999999999</v>
      </c>
      <c r="EK36" s="447">
        <v>1.954</v>
      </c>
      <c r="EL36" s="447">
        <v>5.9359999999999999</v>
      </c>
      <c r="EM36" s="447">
        <v>5.1379999999999999</v>
      </c>
      <c r="EN36" s="447">
        <v>0.2</v>
      </c>
      <c r="EO36" s="447">
        <v>5.3380000000000001</v>
      </c>
      <c r="EP36" s="447">
        <v>0</v>
      </c>
      <c r="EQ36" s="447">
        <v>5.9359999999999999</v>
      </c>
      <c r="ER36" s="447">
        <v>0.59799999999999998</v>
      </c>
      <c r="ES36" s="448">
        <f t="shared" si="19"/>
        <v>0.1120269763956538</v>
      </c>
      <c r="ET36" s="368"/>
      <c r="EU36" s="458" t="str">
        <f t="shared" si="20"/>
        <v>1990/1991</v>
      </c>
      <c r="EV36" s="661">
        <v>8.75</v>
      </c>
      <c r="EW36" s="661">
        <v>1.83</v>
      </c>
      <c r="EX36" s="661">
        <v>16</v>
      </c>
      <c r="EY36" s="661">
        <v>5.2080000000000002</v>
      </c>
      <c r="EZ36" s="661">
        <v>0.29099999999999998</v>
      </c>
      <c r="FA36" s="661">
        <v>21.498999999999999</v>
      </c>
      <c r="FB36" s="661">
        <v>14.1</v>
      </c>
      <c r="FC36" s="661">
        <v>0.4</v>
      </c>
      <c r="FD36" s="661">
        <v>14.5</v>
      </c>
      <c r="FE36" s="661">
        <v>0.54600000000000004</v>
      </c>
      <c r="FF36" s="661">
        <v>21.498999999999999</v>
      </c>
      <c r="FG36" s="661">
        <v>6.4530000000000003</v>
      </c>
      <c r="FH36" s="460">
        <f t="shared" si="21"/>
        <v>0.42888475342283666</v>
      </c>
      <c r="FI36" s="368"/>
      <c r="FJ36" s="470" t="str">
        <f t="shared" si="22"/>
        <v>1990/1991</v>
      </c>
      <c r="FK36" s="472">
        <v>0.93300000000000005</v>
      </c>
      <c r="FL36" s="472">
        <v>4.21</v>
      </c>
      <c r="FM36" s="472">
        <v>3.93</v>
      </c>
      <c r="FN36" s="472">
        <v>0.25</v>
      </c>
      <c r="FO36" s="472">
        <v>0.48599999999999999</v>
      </c>
      <c r="FP36" s="472">
        <v>4.6660000000000004</v>
      </c>
      <c r="FQ36" s="472">
        <v>3.8540000000000001</v>
      </c>
      <c r="FR36" s="472">
        <v>0.6</v>
      </c>
      <c r="FS36" s="472">
        <v>4.4539999999999997</v>
      </c>
      <c r="FT36" s="472">
        <v>7.0000000000000001E-3</v>
      </c>
      <c r="FU36" s="472">
        <v>4.6660000000000004</v>
      </c>
      <c r="FV36" s="472">
        <v>0.20499999999999999</v>
      </c>
      <c r="FW36" s="473">
        <f t="shared" si="23"/>
        <v>4.595382201300157E-2</v>
      </c>
      <c r="FX36" s="368"/>
      <c r="FY36" s="419" t="str">
        <f t="shared" si="24"/>
        <v>1990/1991</v>
      </c>
      <c r="FZ36" s="425">
        <v>0.06</v>
      </c>
      <c r="GA36" s="425">
        <v>0.83</v>
      </c>
      <c r="GB36" s="425">
        <v>0.05</v>
      </c>
      <c r="GC36" s="425">
        <v>0.02</v>
      </c>
      <c r="GD36" s="425">
        <v>0.48</v>
      </c>
      <c r="GE36" s="425">
        <v>0.55000000000000004</v>
      </c>
      <c r="GF36" s="425">
        <v>0.51</v>
      </c>
      <c r="GG36" s="425">
        <v>0</v>
      </c>
      <c r="GH36" s="425">
        <v>0.51</v>
      </c>
      <c r="GI36" s="425">
        <v>0</v>
      </c>
      <c r="GJ36" s="425">
        <v>0.55000000000000004</v>
      </c>
      <c r="GK36" s="425">
        <v>0.04</v>
      </c>
      <c r="GL36" s="420">
        <f t="shared" si="25"/>
        <v>7.8431372549019607E-2</v>
      </c>
      <c r="GM36" s="368"/>
      <c r="GN36" s="364" t="str">
        <f t="shared" si="26"/>
        <v>1990/1991</v>
      </c>
      <c r="GO36" s="401">
        <v>1.4770000000000001</v>
      </c>
      <c r="GP36" s="623">
        <v>1</v>
      </c>
      <c r="GQ36" s="401">
        <v>1.4810000000000001</v>
      </c>
      <c r="GR36" s="401">
        <v>0.35</v>
      </c>
      <c r="GS36" s="401">
        <v>0.124</v>
      </c>
      <c r="GT36" s="401">
        <v>1.9550000000000001</v>
      </c>
      <c r="GU36" s="401">
        <v>1.7050000000000001</v>
      </c>
      <c r="GV36" s="401">
        <v>0.05</v>
      </c>
      <c r="GW36" s="401">
        <v>1.7549999999999999</v>
      </c>
      <c r="GX36" s="401">
        <v>0</v>
      </c>
      <c r="GY36" s="401">
        <v>1.9550000000000001</v>
      </c>
      <c r="GZ36" s="401">
        <v>0.2</v>
      </c>
      <c r="HA36" s="365">
        <f t="shared" si="27"/>
        <v>0.11396011396011398</v>
      </c>
      <c r="HB36" s="368"/>
      <c r="HC36" s="394" t="str">
        <f t="shared" si="28"/>
        <v>1990/1991</v>
      </c>
      <c r="HD36" s="656">
        <v>6.2779999999999996</v>
      </c>
      <c r="HE36" s="656">
        <v>1.28</v>
      </c>
      <c r="HF36" s="656">
        <v>8.0120000000000005</v>
      </c>
      <c r="HG36" s="656">
        <v>2.6850000000000001</v>
      </c>
      <c r="HH36" s="656">
        <v>4</v>
      </c>
      <c r="HI36" s="656">
        <v>14.696999999999999</v>
      </c>
      <c r="HJ36" s="656">
        <v>10</v>
      </c>
      <c r="HK36" s="656">
        <v>1.5</v>
      </c>
      <c r="HL36" s="656">
        <v>11.5</v>
      </c>
      <c r="HM36" s="656">
        <v>0</v>
      </c>
      <c r="HN36" s="656">
        <v>14.696999999999999</v>
      </c>
      <c r="HO36" s="656">
        <v>3.1970000000000001</v>
      </c>
      <c r="HP36" s="395">
        <f t="shared" si="29"/>
        <v>0.27800000000000002</v>
      </c>
      <c r="HQ36" s="368"/>
      <c r="HR36" s="385" t="str">
        <f t="shared" si="30"/>
        <v>1990/1991</v>
      </c>
      <c r="HS36" s="477">
        <v>0</v>
      </c>
      <c r="HT36" s="477">
        <v>0</v>
      </c>
      <c r="HU36" s="477">
        <v>0</v>
      </c>
      <c r="HV36" s="477">
        <v>0.05</v>
      </c>
      <c r="HW36" s="477">
        <v>1.488</v>
      </c>
      <c r="HX36" s="477">
        <v>1.538</v>
      </c>
      <c r="HY36" s="477">
        <v>1.343</v>
      </c>
      <c r="HZ36" s="477">
        <v>1.4999999999999999E-2</v>
      </c>
      <c r="IA36" s="477">
        <v>1.3580000000000001</v>
      </c>
      <c r="IB36" s="477">
        <v>0</v>
      </c>
      <c r="IC36" s="477">
        <v>1.538</v>
      </c>
      <c r="ID36" s="477">
        <v>0.18</v>
      </c>
      <c r="IE36" s="387">
        <f t="shared" si="31"/>
        <v>0.13254786450662737</v>
      </c>
      <c r="IF36" s="368"/>
      <c r="IG36" s="676" t="str">
        <f t="shared" si="32"/>
        <v>1990/1991</v>
      </c>
      <c r="IH36" s="677">
        <v>7.8449999999999998</v>
      </c>
      <c r="II36" s="677">
        <v>1.84</v>
      </c>
      <c r="IJ36" s="677">
        <v>14.429</v>
      </c>
      <c r="IK36" s="677">
        <v>3.629</v>
      </c>
      <c r="IL36" s="677">
        <v>1.026</v>
      </c>
      <c r="IM36" s="677">
        <v>19.084</v>
      </c>
      <c r="IN36" s="677">
        <v>15.936</v>
      </c>
      <c r="IO36" s="677">
        <v>0.27</v>
      </c>
      <c r="IP36" s="677">
        <v>16.206</v>
      </c>
      <c r="IQ36" s="677">
        <v>0</v>
      </c>
      <c r="IR36" s="677">
        <v>19.084</v>
      </c>
      <c r="IS36" s="677">
        <v>2.8780000000000001</v>
      </c>
      <c r="IT36" s="678">
        <f t="shared" si="33"/>
        <v>0.17758854745156116</v>
      </c>
      <c r="IU36" s="368"/>
      <c r="IV36" s="690" t="str">
        <f t="shared" si="34"/>
        <v>1990/1991</v>
      </c>
      <c r="IW36" s="691">
        <v>30.753</v>
      </c>
      <c r="IX36" s="691">
        <v>3.19</v>
      </c>
      <c r="IY36" s="691">
        <v>98.228999999999999</v>
      </c>
      <c r="IZ36" s="691">
        <v>44.908000000000001</v>
      </c>
      <c r="JA36" s="691">
        <v>9.4090000000000007</v>
      </c>
      <c r="JB36" s="691">
        <v>152.54599999999999</v>
      </c>
      <c r="JC36" s="691">
        <v>99.897999999999996</v>
      </c>
      <c r="JD36" s="691">
        <v>2.7</v>
      </c>
      <c r="JE36" s="691">
        <v>102.598</v>
      </c>
      <c r="JF36" s="691">
        <v>8.0000000000000002E-3</v>
      </c>
      <c r="JG36" s="691">
        <v>152.54599999999999</v>
      </c>
      <c r="JH36" s="691">
        <v>49.94</v>
      </c>
      <c r="JI36" s="692">
        <f t="shared" si="35"/>
        <v>0.4867161764419235</v>
      </c>
      <c r="JJ36" s="368"/>
      <c r="JK36" s="376" t="str">
        <f t="shared" si="36"/>
        <v>1990/1991</v>
      </c>
      <c r="JL36" s="377">
        <f t="shared" si="37"/>
        <v>149.04699999999997</v>
      </c>
      <c r="JM36" s="478">
        <f t="shared" si="38"/>
        <v>2.312203533113717</v>
      </c>
      <c r="JN36" s="377">
        <f t="shared" si="39"/>
        <v>344.62700000000012</v>
      </c>
      <c r="JO36" s="377">
        <f t="shared" si="40"/>
        <v>62.191000000000017</v>
      </c>
      <c r="JP36" s="377">
        <f t="shared" si="41"/>
        <v>51.938999999999993</v>
      </c>
      <c r="JQ36" s="377">
        <f t="shared" si="42"/>
        <v>458.75700000000001</v>
      </c>
      <c r="JR36" s="377">
        <f t="shared" si="43"/>
        <v>194.73100000000008</v>
      </c>
      <c r="JS36" s="377">
        <f t="shared" si="44"/>
        <v>97.345999999999989</v>
      </c>
      <c r="JT36" s="377">
        <f t="shared" si="45"/>
        <v>292.07699999999994</v>
      </c>
      <c r="JU36" s="377">
        <f t="shared" si="46"/>
        <v>80.576999999999998</v>
      </c>
      <c r="JV36" s="377">
        <f t="shared" si="47"/>
        <v>458.75700000000001</v>
      </c>
      <c r="JW36" s="377">
        <f t="shared" si="48"/>
        <v>86.103000000000009</v>
      </c>
      <c r="JX36" s="378">
        <f t="shared" si="49"/>
        <v>0.23105347051152014</v>
      </c>
      <c r="JY36" s="368"/>
    </row>
    <row r="37" spans="1:285" s="18" customFormat="1" ht="14.4" x14ac:dyDescent="0.3">
      <c r="A37" s="376" t="s">
        <v>367</v>
      </c>
      <c r="B37" s="377">
        <v>222.791</v>
      </c>
      <c r="C37" s="478">
        <v>2.44</v>
      </c>
      <c r="D37" s="377">
        <v>543.43399999999997</v>
      </c>
      <c r="E37" s="377">
        <v>171.172</v>
      </c>
      <c r="F37" s="377">
        <v>108.361</v>
      </c>
      <c r="G37" s="377">
        <v>822.96699999999998</v>
      </c>
      <c r="H37" s="377">
        <v>434.16</v>
      </c>
      <c r="I37" s="377">
        <v>117.215</v>
      </c>
      <c r="J37" s="377">
        <v>551.375</v>
      </c>
      <c r="K37" s="377">
        <v>109.94799999999999</v>
      </c>
      <c r="L37" s="377">
        <v>822.96699999999998</v>
      </c>
      <c r="M37" s="377">
        <v>161.64400000000001</v>
      </c>
      <c r="N37" s="378">
        <f t="shared" si="1"/>
        <v>0.24442519011133745</v>
      </c>
      <c r="O37" s="368"/>
      <c r="P37" s="364" t="str">
        <f t="shared" si="2"/>
        <v>1991/1992</v>
      </c>
      <c r="Q37" s="401">
        <v>0.76</v>
      </c>
      <c r="R37" s="623">
        <v>5.9</v>
      </c>
      <c r="S37" s="401">
        <v>4.4820000000000002</v>
      </c>
      <c r="T37" s="401">
        <v>0.5</v>
      </c>
      <c r="U37" s="401">
        <v>5.8070000000000004</v>
      </c>
      <c r="V37" s="401">
        <v>10.789</v>
      </c>
      <c r="W37" s="401">
        <v>9.2889999999999997</v>
      </c>
      <c r="X37" s="401">
        <v>1</v>
      </c>
      <c r="Y37" s="401">
        <v>10.289</v>
      </c>
      <c r="Z37" s="401">
        <v>0</v>
      </c>
      <c r="AA37" s="401">
        <v>10.789</v>
      </c>
      <c r="AB37" s="401">
        <v>0.5</v>
      </c>
      <c r="AC37" s="365">
        <f t="shared" si="3"/>
        <v>4.8595587520653127E-2</v>
      </c>
      <c r="AD37" s="368"/>
      <c r="AE37" s="376" t="str">
        <f t="shared" si="4"/>
        <v>1991/1992</v>
      </c>
      <c r="AF37" s="478">
        <v>2.145</v>
      </c>
      <c r="AG37" s="478">
        <v>1.44</v>
      </c>
      <c r="AH37" s="478">
        <v>3.0779999999999998</v>
      </c>
      <c r="AI37" s="478">
        <v>7.6999999999999999E-2</v>
      </c>
      <c r="AJ37" s="478">
        <v>4.165</v>
      </c>
      <c r="AK37" s="478">
        <v>7.32</v>
      </c>
      <c r="AL37" s="478">
        <v>7.1749999999999998</v>
      </c>
      <c r="AM37" s="478">
        <v>0</v>
      </c>
      <c r="AN37" s="478">
        <v>7.1749999999999998</v>
      </c>
      <c r="AO37" s="478">
        <v>1E-3</v>
      </c>
      <c r="AP37" s="478">
        <v>7.32</v>
      </c>
      <c r="AQ37" s="478">
        <v>0.14399999999999999</v>
      </c>
      <c r="AR37" s="378">
        <f t="shared" si="5"/>
        <v>2.006688963210702E-2</v>
      </c>
      <c r="AS37" s="368"/>
      <c r="AT37" s="385" t="str">
        <f t="shared" si="6"/>
        <v>1991/1992</v>
      </c>
      <c r="AU37" s="477">
        <v>0</v>
      </c>
      <c r="AV37" s="477">
        <v>0</v>
      </c>
      <c r="AW37" s="477">
        <v>0</v>
      </c>
      <c r="AX37" s="477">
        <v>0.314</v>
      </c>
      <c r="AY37" s="477">
        <v>2.5499999999999998</v>
      </c>
      <c r="AZ37" s="477">
        <v>2.8639999999999999</v>
      </c>
      <c r="BA37" s="477">
        <v>2.407</v>
      </c>
      <c r="BB37" s="477">
        <v>0.13</v>
      </c>
      <c r="BC37" s="477">
        <v>2.5369999999999999</v>
      </c>
      <c r="BD37" s="477">
        <v>7.0000000000000001E-3</v>
      </c>
      <c r="BE37" s="477">
        <v>2.8639999999999999</v>
      </c>
      <c r="BF37" s="477">
        <v>0.32</v>
      </c>
      <c r="BG37" s="387">
        <f t="shared" si="7"/>
        <v>0.12578616352201258</v>
      </c>
      <c r="BH37" s="368"/>
      <c r="BI37" s="394" t="str">
        <f t="shared" si="8"/>
        <v>1991/1992</v>
      </c>
      <c r="BJ37" s="656">
        <v>0.23899999999999999</v>
      </c>
      <c r="BK37" s="656">
        <v>3.18</v>
      </c>
      <c r="BL37" s="656">
        <v>0.75900000000000001</v>
      </c>
      <c r="BM37" s="656">
        <v>1.619</v>
      </c>
      <c r="BN37" s="656">
        <v>5.8730000000000002</v>
      </c>
      <c r="BO37" s="656">
        <v>8.2509999999999994</v>
      </c>
      <c r="BP37" s="656">
        <v>5.585</v>
      </c>
      <c r="BQ37" s="656">
        <v>0.65</v>
      </c>
      <c r="BR37" s="656">
        <v>6.2350000000000003</v>
      </c>
      <c r="BS37" s="656">
        <v>0.44800000000000001</v>
      </c>
      <c r="BT37" s="656">
        <v>8.2509999999999994</v>
      </c>
      <c r="BU37" s="656">
        <v>1.5680000000000001</v>
      </c>
      <c r="BV37" s="395">
        <f t="shared" si="9"/>
        <v>0.23462516833757294</v>
      </c>
      <c r="BW37" s="368"/>
      <c r="BX37" s="364" t="str">
        <f t="shared" si="10"/>
        <v>1991/1992</v>
      </c>
      <c r="BY37" s="948">
        <v>0</v>
      </c>
      <c r="BZ37" s="948">
        <v>0</v>
      </c>
      <c r="CA37" s="948">
        <v>0</v>
      </c>
      <c r="CB37" s="948">
        <v>0</v>
      </c>
      <c r="CC37" s="948">
        <v>0</v>
      </c>
      <c r="CD37" s="948">
        <v>0</v>
      </c>
      <c r="CE37" s="948">
        <v>0</v>
      </c>
      <c r="CF37" s="948">
        <v>0</v>
      </c>
      <c r="CG37" s="948">
        <v>0</v>
      </c>
      <c r="CH37" s="948">
        <v>0</v>
      </c>
      <c r="CI37" s="948">
        <v>0</v>
      </c>
      <c r="CJ37" s="948">
        <v>0</v>
      </c>
      <c r="CK37" s="365" t="e">
        <f t="shared" si="11"/>
        <v>#DIV/0!</v>
      </c>
      <c r="CL37" s="368"/>
      <c r="CM37" s="385" t="str">
        <f t="shared" si="12"/>
        <v>1991/1992</v>
      </c>
      <c r="CN37" s="477">
        <v>17.518999999999998</v>
      </c>
      <c r="CO37" s="477">
        <v>5.35</v>
      </c>
      <c r="CP37" s="477">
        <v>93.709000000000003</v>
      </c>
      <c r="CQ37" s="477">
        <v>17.936</v>
      </c>
      <c r="CR37" s="477">
        <v>1.238</v>
      </c>
      <c r="CS37" s="477">
        <v>112.883</v>
      </c>
      <c r="CT37" s="477">
        <v>41.524000000000001</v>
      </c>
      <c r="CU37" s="477">
        <v>24.405000000000001</v>
      </c>
      <c r="CV37" s="477">
        <v>65.929000000000002</v>
      </c>
      <c r="CW37" s="477">
        <v>22.919</v>
      </c>
      <c r="CX37" s="477">
        <v>112.883</v>
      </c>
      <c r="CY37" s="477">
        <v>24.035</v>
      </c>
      <c r="CZ37" s="387">
        <f t="shared" si="13"/>
        <v>0.27051818836664865</v>
      </c>
      <c r="DA37" s="368"/>
      <c r="DB37" s="419" t="str">
        <f t="shared" si="14"/>
        <v>1991/1992</v>
      </c>
      <c r="DC37" s="425">
        <v>1.73</v>
      </c>
      <c r="DD37" s="425">
        <v>1.04</v>
      </c>
      <c r="DE37" s="425">
        <v>1.8</v>
      </c>
      <c r="DF37" s="425">
        <v>0.188</v>
      </c>
      <c r="DG37" s="425">
        <v>3.399</v>
      </c>
      <c r="DH37" s="425">
        <v>5.3869999999999996</v>
      </c>
      <c r="DI37" s="425">
        <v>4.8499999999999996</v>
      </c>
      <c r="DJ37" s="425">
        <v>0.15</v>
      </c>
      <c r="DK37" s="425">
        <v>5</v>
      </c>
      <c r="DL37" s="425">
        <v>0</v>
      </c>
      <c r="DM37" s="425">
        <v>5.3869999999999996</v>
      </c>
      <c r="DN37" s="425">
        <v>0.38700000000000001</v>
      </c>
      <c r="DO37" s="420">
        <f t="shared" si="15"/>
        <v>7.7399999999999997E-2</v>
      </c>
      <c r="DP37" s="368"/>
      <c r="DQ37" s="432" t="str">
        <f t="shared" si="16"/>
        <v>1991/1992</v>
      </c>
      <c r="DR37" s="434">
        <v>1E-3</v>
      </c>
      <c r="DS37" s="434">
        <v>1</v>
      </c>
      <c r="DT37" s="434">
        <v>1E-3</v>
      </c>
      <c r="DU37" s="434">
        <v>0.74399999999999999</v>
      </c>
      <c r="DV37" s="434">
        <v>4.3959999999999999</v>
      </c>
      <c r="DW37" s="434">
        <v>5.141</v>
      </c>
      <c r="DX37" s="434">
        <v>2.0249999999999999</v>
      </c>
      <c r="DY37" s="434">
        <v>2.8210000000000002</v>
      </c>
      <c r="DZ37" s="434">
        <v>4.8460000000000001</v>
      </c>
      <c r="EA37" s="434">
        <v>2.7E-2</v>
      </c>
      <c r="EB37" s="434">
        <v>5.141</v>
      </c>
      <c r="EC37" s="434">
        <v>0.26800000000000002</v>
      </c>
      <c r="ED37" s="435">
        <f t="shared" si="17"/>
        <v>5.4996921814077573E-2</v>
      </c>
      <c r="EE37" s="368"/>
      <c r="EF37" s="445" t="str">
        <f t="shared" si="18"/>
        <v>1991/1992</v>
      </c>
      <c r="EG37" s="447">
        <v>2.6419999999999999</v>
      </c>
      <c r="EH37" s="447">
        <v>1.87</v>
      </c>
      <c r="EI37" s="447">
        <v>4.9390000000000001</v>
      </c>
      <c r="EJ37" s="447">
        <v>0.59799999999999998</v>
      </c>
      <c r="EK37" s="447">
        <v>1.552</v>
      </c>
      <c r="EL37" s="447">
        <v>7.0890000000000004</v>
      </c>
      <c r="EM37" s="447">
        <v>5.1390000000000002</v>
      </c>
      <c r="EN37" s="447">
        <v>0.15</v>
      </c>
      <c r="EO37" s="447">
        <v>5.2889999999999997</v>
      </c>
      <c r="EP37" s="447">
        <v>0</v>
      </c>
      <c r="EQ37" s="447">
        <v>7.0890000000000004</v>
      </c>
      <c r="ER37" s="447">
        <v>1.8</v>
      </c>
      <c r="ES37" s="448">
        <f t="shared" si="19"/>
        <v>0.34032898468519573</v>
      </c>
      <c r="ET37" s="368"/>
      <c r="EU37" s="458" t="str">
        <f t="shared" si="20"/>
        <v>1991/1992</v>
      </c>
      <c r="EV37" s="661">
        <v>8.8000000000000007</v>
      </c>
      <c r="EW37" s="661">
        <v>1.88</v>
      </c>
      <c r="EX37" s="661">
        <v>16.5</v>
      </c>
      <c r="EY37" s="661">
        <v>6.4530000000000003</v>
      </c>
      <c r="EZ37" s="661">
        <v>0.17199999999999999</v>
      </c>
      <c r="FA37" s="661">
        <v>23.125</v>
      </c>
      <c r="FB37" s="661">
        <v>14.263999999999999</v>
      </c>
      <c r="FC37" s="661">
        <v>0.5</v>
      </c>
      <c r="FD37" s="661">
        <v>14.763999999999999</v>
      </c>
      <c r="FE37" s="661">
        <v>6.2409999999999997</v>
      </c>
      <c r="FF37" s="661">
        <v>23.125</v>
      </c>
      <c r="FG37" s="661">
        <v>2.12</v>
      </c>
      <c r="FH37" s="460">
        <f t="shared" si="21"/>
        <v>0.10092835039276364</v>
      </c>
      <c r="FI37" s="368"/>
      <c r="FJ37" s="470" t="str">
        <f t="shared" si="22"/>
        <v>1991/1992</v>
      </c>
      <c r="FK37" s="472">
        <v>0.98399999999999999</v>
      </c>
      <c r="FL37" s="472">
        <v>4.13</v>
      </c>
      <c r="FM37" s="472">
        <v>4.0609999999999999</v>
      </c>
      <c r="FN37" s="472">
        <v>0.20499999999999999</v>
      </c>
      <c r="FO37" s="472">
        <v>0.73899999999999999</v>
      </c>
      <c r="FP37" s="472">
        <v>5.0049999999999999</v>
      </c>
      <c r="FQ37" s="472">
        <v>4.4219999999999997</v>
      </c>
      <c r="FR37" s="472">
        <v>0.2</v>
      </c>
      <c r="FS37" s="472">
        <v>4.6219999999999999</v>
      </c>
      <c r="FT37" s="472">
        <v>8.0000000000000002E-3</v>
      </c>
      <c r="FU37" s="472">
        <v>5.0049999999999999</v>
      </c>
      <c r="FV37" s="472">
        <v>0.375</v>
      </c>
      <c r="FW37" s="473">
        <f t="shared" si="23"/>
        <v>8.0993520518358536E-2</v>
      </c>
      <c r="FX37" s="368"/>
      <c r="FY37" s="419" t="str">
        <f t="shared" si="24"/>
        <v>1991/1992</v>
      </c>
      <c r="FZ37" s="425">
        <v>0.05</v>
      </c>
      <c r="GA37" s="425">
        <v>1.2</v>
      </c>
      <c r="GB37" s="425">
        <v>0.06</v>
      </c>
      <c r="GC37" s="425">
        <v>0.04</v>
      </c>
      <c r="GD37" s="425">
        <v>0.45</v>
      </c>
      <c r="GE37" s="425">
        <v>0.55000000000000004</v>
      </c>
      <c r="GF37" s="425">
        <v>0.51</v>
      </c>
      <c r="GG37" s="425">
        <v>0</v>
      </c>
      <c r="GH37" s="425">
        <v>0.51</v>
      </c>
      <c r="GI37" s="425">
        <v>0</v>
      </c>
      <c r="GJ37" s="425">
        <v>0.55000000000000004</v>
      </c>
      <c r="GK37" s="425">
        <v>0.04</v>
      </c>
      <c r="GL37" s="420">
        <f t="shared" si="25"/>
        <v>7.8431372549019607E-2</v>
      </c>
      <c r="GM37" s="368"/>
      <c r="GN37" s="364" t="str">
        <f t="shared" si="26"/>
        <v>1991/1992</v>
      </c>
      <c r="GO37" s="401">
        <v>2.6389999999999998</v>
      </c>
      <c r="GP37" s="623">
        <v>0.76</v>
      </c>
      <c r="GQ37" s="401">
        <v>1.994</v>
      </c>
      <c r="GR37" s="401">
        <v>0.2</v>
      </c>
      <c r="GS37" s="401">
        <v>2.3330000000000002</v>
      </c>
      <c r="GT37" s="401">
        <v>4.5270000000000001</v>
      </c>
      <c r="GU37" s="401">
        <v>4.327</v>
      </c>
      <c r="GV37" s="401">
        <v>0</v>
      </c>
      <c r="GW37" s="401">
        <v>4.327</v>
      </c>
      <c r="GX37" s="401">
        <v>0</v>
      </c>
      <c r="GY37" s="401">
        <v>4.5270000000000001</v>
      </c>
      <c r="GZ37" s="401">
        <v>0.2</v>
      </c>
      <c r="HA37" s="365">
        <f t="shared" si="27"/>
        <v>4.6221400508435408E-2</v>
      </c>
      <c r="HB37" s="368"/>
      <c r="HC37" s="394" t="str">
        <f t="shared" si="28"/>
        <v>1991/1992</v>
      </c>
      <c r="HD37" s="656">
        <v>6.5579999999999998</v>
      </c>
      <c r="HE37" s="656">
        <v>1.34</v>
      </c>
      <c r="HF37" s="656">
        <v>8.7929999999999993</v>
      </c>
      <c r="HG37" s="656">
        <v>3.1970000000000001</v>
      </c>
      <c r="HH37" s="656">
        <v>2.4500000000000002</v>
      </c>
      <c r="HI37" s="656">
        <v>14.44</v>
      </c>
      <c r="HJ37" s="656">
        <v>10.4</v>
      </c>
      <c r="HK37" s="656">
        <v>2.5</v>
      </c>
      <c r="HL37" s="656">
        <v>12.9</v>
      </c>
      <c r="HM37" s="656">
        <v>0</v>
      </c>
      <c r="HN37" s="656">
        <v>14.44</v>
      </c>
      <c r="HO37" s="656">
        <v>1.54</v>
      </c>
      <c r="HP37" s="395">
        <f t="shared" si="29"/>
        <v>0.11937984496124031</v>
      </c>
      <c r="HQ37" s="368"/>
      <c r="HR37" s="385" t="str">
        <f t="shared" si="30"/>
        <v>1991/1992</v>
      </c>
      <c r="HS37" s="477">
        <v>0</v>
      </c>
      <c r="HT37" s="477">
        <v>0</v>
      </c>
      <c r="HU37" s="477">
        <v>0</v>
      </c>
      <c r="HV37" s="477">
        <v>0.18</v>
      </c>
      <c r="HW37" s="477">
        <v>1.734</v>
      </c>
      <c r="HX37" s="477">
        <v>1.9139999999999999</v>
      </c>
      <c r="HY37" s="477">
        <v>1.669</v>
      </c>
      <c r="HZ37" s="477">
        <v>0.1</v>
      </c>
      <c r="IA37" s="477">
        <v>1.7689999999999999</v>
      </c>
      <c r="IB37" s="477">
        <v>0</v>
      </c>
      <c r="IC37" s="477">
        <v>1.9139999999999999</v>
      </c>
      <c r="ID37" s="477">
        <v>0.14499999999999999</v>
      </c>
      <c r="IE37" s="387">
        <f t="shared" si="31"/>
        <v>8.1967213114754092E-2</v>
      </c>
      <c r="IF37" s="368"/>
      <c r="IG37" s="676" t="str">
        <f t="shared" si="32"/>
        <v>1991/1992</v>
      </c>
      <c r="IH37" s="677">
        <v>7.9109999999999996</v>
      </c>
      <c r="II37" s="677">
        <v>1.84</v>
      </c>
      <c r="IJ37" s="677">
        <v>14.565</v>
      </c>
      <c r="IK37" s="677">
        <v>2.8780000000000001</v>
      </c>
      <c r="IL37" s="677">
        <v>2.2170000000000001</v>
      </c>
      <c r="IM37" s="677">
        <v>19.66</v>
      </c>
      <c r="IN37" s="677">
        <v>16.556999999999999</v>
      </c>
      <c r="IO37" s="677">
        <v>0.35</v>
      </c>
      <c r="IP37" s="677">
        <v>16.907</v>
      </c>
      <c r="IQ37" s="677">
        <v>0.01</v>
      </c>
      <c r="IR37" s="677">
        <v>19.66</v>
      </c>
      <c r="IS37" s="677">
        <v>2.7429999999999999</v>
      </c>
      <c r="IT37" s="678">
        <f t="shared" si="33"/>
        <v>0.16214458828397468</v>
      </c>
      <c r="IU37" s="368"/>
      <c r="IV37" s="690" t="str">
        <f t="shared" si="34"/>
        <v>1991/1992</v>
      </c>
      <c r="IW37" s="691">
        <v>30.948</v>
      </c>
      <c r="IX37" s="691">
        <v>3.1</v>
      </c>
      <c r="IY37" s="691">
        <v>96</v>
      </c>
      <c r="IZ37" s="691">
        <v>49.94</v>
      </c>
      <c r="JA37" s="691">
        <v>15.863</v>
      </c>
      <c r="JB37" s="691">
        <v>161.803</v>
      </c>
      <c r="JC37" s="691">
        <v>100.429</v>
      </c>
      <c r="JD37" s="691">
        <v>5</v>
      </c>
      <c r="JE37" s="691">
        <v>105.429</v>
      </c>
      <c r="JF37" s="691">
        <v>0.01</v>
      </c>
      <c r="JG37" s="691">
        <v>161.803</v>
      </c>
      <c r="JH37" s="691">
        <v>56.363999999999997</v>
      </c>
      <c r="JI37" s="692">
        <f t="shared" si="35"/>
        <v>0.53456500915221117</v>
      </c>
      <c r="JJ37" s="368"/>
      <c r="JK37" s="376" t="str">
        <f t="shared" si="36"/>
        <v>1991/1992</v>
      </c>
      <c r="JL37" s="377">
        <f t="shared" si="37"/>
        <v>139.86499999999995</v>
      </c>
      <c r="JM37" s="478">
        <f t="shared" si="38"/>
        <v>2.0926822292925329</v>
      </c>
      <c r="JN37" s="377">
        <f t="shared" si="39"/>
        <v>292.69299999999998</v>
      </c>
      <c r="JO37" s="377">
        <f t="shared" si="40"/>
        <v>86.103000000000009</v>
      </c>
      <c r="JP37" s="377">
        <f t="shared" si="41"/>
        <v>53.422999999999988</v>
      </c>
      <c r="JQ37" s="377">
        <f t="shared" si="42"/>
        <v>432.21899999999994</v>
      </c>
      <c r="JR37" s="377">
        <f t="shared" si="43"/>
        <v>203.58800000000005</v>
      </c>
      <c r="JS37" s="377">
        <f t="shared" si="44"/>
        <v>79.259</v>
      </c>
      <c r="JT37" s="377">
        <f t="shared" si="45"/>
        <v>282.84700000000009</v>
      </c>
      <c r="JU37" s="377">
        <f t="shared" si="46"/>
        <v>80.276999999999987</v>
      </c>
      <c r="JV37" s="377">
        <f t="shared" si="47"/>
        <v>432.21899999999994</v>
      </c>
      <c r="JW37" s="377">
        <f t="shared" si="48"/>
        <v>69.094999999999999</v>
      </c>
      <c r="JX37" s="378">
        <f t="shared" si="49"/>
        <v>0.19027935360923537</v>
      </c>
      <c r="JY37" s="368"/>
    </row>
    <row r="38" spans="1:285" s="18" customFormat="1" ht="14.4" x14ac:dyDescent="0.3">
      <c r="A38" s="376" t="s">
        <v>368</v>
      </c>
      <c r="B38" s="377">
        <v>222.17500000000001</v>
      </c>
      <c r="C38" s="478">
        <v>2.5299999999999998</v>
      </c>
      <c r="D38" s="377">
        <v>562.62</v>
      </c>
      <c r="E38" s="377">
        <v>161.34399999999999</v>
      </c>
      <c r="F38" s="377">
        <v>108.81</v>
      </c>
      <c r="G38" s="377">
        <v>832.774</v>
      </c>
      <c r="H38" s="377">
        <v>432.75799999999998</v>
      </c>
      <c r="I38" s="377">
        <v>112.78400000000001</v>
      </c>
      <c r="J38" s="377">
        <v>545.54200000000003</v>
      </c>
      <c r="K38" s="377">
        <v>110.039</v>
      </c>
      <c r="L38" s="377">
        <v>832.774</v>
      </c>
      <c r="M38" s="377">
        <v>177.19300000000001</v>
      </c>
      <c r="N38" s="378">
        <f t="shared" si="1"/>
        <v>0.27028391609884972</v>
      </c>
      <c r="O38" s="368"/>
      <c r="P38" s="364" t="str">
        <f t="shared" si="2"/>
        <v>1992/1993</v>
      </c>
      <c r="Q38" s="401">
        <v>0.878</v>
      </c>
      <c r="R38" s="623">
        <v>5.26</v>
      </c>
      <c r="S38" s="401">
        <v>4.617</v>
      </c>
      <c r="T38" s="401">
        <v>0.5</v>
      </c>
      <c r="U38" s="401">
        <v>6.0039999999999996</v>
      </c>
      <c r="V38" s="401">
        <v>11.121</v>
      </c>
      <c r="W38" s="401">
        <v>9.7210000000000001</v>
      </c>
      <c r="X38" s="401">
        <v>0.7</v>
      </c>
      <c r="Y38" s="401">
        <v>10.420999999999999</v>
      </c>
      <c r="Z38" s="401">
        <v>0</v>
      </c>
      <c r="AA38" s="401">
        <v>11.121</v>
      </c>
      <c r="AB38" s="401">
        <v>0.7</v>
      </c>
      <c r="AC38" s="365">
        <f t="shared" si="3"/>
        <v>6.7172056424527393E-2</v>
      </c>
      <c r="AD38" s="368"/>
      <c r="AE38" s="376" t="str">
        <f t="shared" si="4"/>
        <v>1992/1993</v>
      </c>
      <c r="AF38" s="478">
        <v>1.9970000000000001</v>
      </c>
      <c r="AG38" s="478">
        <v>1.37</v>
      </c>
      <c r="AH38" s="478">
        <v>2.7389999999999999</v>
      </c>
      <c r="AI38" s="478">
        <v>0.14399999999999999</v>
      </c>
      <c r="AJ38" s="478">
        <v>5.8250000000000002</v>
      </c>
      <c r="AK38" s="478">
        <v>8.7080000000000002</v>
      </c>
      <c r="AL38" s="478">
        <v>7.8390000000000004</v>
      </c>
      <c r="AM38" s="478">
        <v>0</v>
      </c>
      <c r="AN38" s="478">
        <v>7.8390000000000004</v>
      </c>
      <c r="AO38" s="478">
        <v>0</v>
      </c>
      <c r="AP38" s="478">
        <v>8.7080000000000002</v>
      </c>
      <c r="AQ38" s="478">
        <v>0.86899999999999999</v>
      </c>
      <c r="AR38" s="378">
        <f t="shared" si="5"/>
        <v>0.11085597652761832</v>
      </c>
      <c r="AS38" s="368"/>
      <c r="AT38" s="385" t="str">
        <f t="shared" si="6"/>
        <v>1992/1993</v>
      </c>
      <c r="AU38" s="477">
        <v>0</v>
      </c>
      <c r="AV38" s="477">
        <v>0</v>
      </c>
      <c r="AW38" s="477">
        <v>0</v>
      </c>
      <c r="AX38" s="477">
        <v>0.32</v>
      </c>
      <c r="AY38" s="477">
        <v>2.6720000000000002</v>
      </c>
      <c r="AZ38" s="477">
        <v>2.992</v>
      </c>
      <c r="BA38" s="477">
        <v>2.585</v>
      </c>
      <c r="BB38" s="477">
        <v>0.13</v>
      </c>
      <c r="BC38" s="477">
        <v>2.7149999999999999</v>
      </c>
      <c r="BD38" s="477">
        <v>7.0000000000000001E-3</v>
      </c>
      <c r="BE38" s="477">
        <v>2.992</v>
      </c>
      <c r="BF38" s="477">
        <v>0.27</v>
      </c>
      <c r="BG38" s="387">
        <f t="shared" si="7"/>
        <v>9.9191770756796485E-2</v>
      </c>
      <c r="BH38" s="368"/>
      <c r="BI38" s="394" t="str">
        <f t="shared" si="8"/>
        <v>1992/1993</v>
      </c>
      <c r="BJ38" s="656">
        <v>0.215</v>
      </c>
      <c r="BK38" s="656">
        <v>3.53</v>
      </c>
      <c r="BL38" s="656">
        <v>0.75900000000000001</v>
      </c>
      <c r="BM38" s="656">
        <v>1.5680000000000001</v>
      </c>
      <c r="BN38" s="656">
        <v>5.9580000000000002</v>
      </c>
      <c r="BO38" s="656">
        <v>8.2850000000000001</v>
      </c>
      <c r="BP38" s="656">
        <v>5.6429999999999998</v>
      </c>
      <c r="BQ38" s="656">
        <v>0.77500000000000002</v>
      </c>
      <c r="BR38" s="656">
        <v>6.4180000000000001</v>
      </c>
      <c r="BS38" s="656">
        <v>0.45300000000000001</v>
      </c>
      <c r="BT38" s="656">
        <v>8.2850000000000001</v>
      </c>
      <c r="BU38" s="656">
        <v>1.4139999999999999</v>
      </c>
      <c r="BV38" s="395">
        <f t="shared" si="9"/>
        <v>0.20579246106825788</v>
      </c>
      <c r="BW38" s="368"/>
      <c r="BX38" s="364" t="str">
        <f t="shared" si="10"/>
        <v>1992/1993</v>
      </c>
      <c r="BY38" s="948">
        <v>0</v>
      </c>
      <c r="BZ38" s="948">
        <v>0</v>
      </c>
      <c r="CA38" s="948">
        <v>0</v>
      </c>
      <c r="CB38" s="948">
        <v>0</v>
      </c>
      <c r="CC38" s="948">
        <v>0</v>
      </c>
      <c r="CD38" s="948">
        <v>0</v>
      </c>
      <c r="CE38" s="948">
        <v>0</v>
      </c>
      <c r="CF38" s="948">
        <v>0</v>
      </c>
      <c r="CG38" s="948">
        <v>0</v>
      </c>
      <c r="CH38" s="948">
        <v>0</v>
      </c>
      <c r="CI38" s="948">
        <v>0</v>
      </c>
      <c r="CJ38" s="948">
        <v>0</v>
      </c>
      <c r="CK38" s="365" t="e">
        <f t="shared" si="11"/>
        <v>#DIV/0!</v>
      </c>
      <c r="CL38" s="368"/>
      <c r="CM38" s="385" t="str">
        <f t="shared" si="12"/>
        <v>1992/1993</v>
      </c>
      <c r="CN38" s="477">
        <v>17.431000000000001</v>
      </c>
      <c r="CO38" s="477">
        <v>5.03</v>
      </c>
      <c r="CP38" s="477">
        <v>87.718999999999994</v>
      </c>
      <c r="CQ38" s="477">
        <v>24.035</v>
      </c>
      <c r="CR38" s="477">
        <v>1.4419999999999999</v>
      </c>
      <c r="CS38" s="477">
        <v>113.196</v>
      </c>
      <c r="CT38" s="477">
        <v>42.216000000000001</v>
      </c>
      <c r="CU38" s="477">
        <v>25.024000000000001</v>
      </c>
      <c r="CV38" s="477">
        <v>67.239999999999995</v>
      </c>
      <c r="CW38" s="477">
        <v>23.687000000000001</v>
      </c>
      <c r="CX38" s="477">
        <v>113.196</v>
      </c>
      <c r="CY38" s="477">
        <v>22.268999999999998</v>
      </c>
      <c r="CZ38" s="387">
        <f t="shared" si="13"/>
        <v>0.24491075258174139</v>
      </c>
      <c r="DA38" s="368"/>
      <c r="DB38" s="419" t="str">
        <f t="shared" si="14"/>
        <v>1992/1993</v>
      </c>
      <c r="DC38" s="425">
        <v>1.7</v>
      </c>
      <c r="DD38" s="425">
        <v>1.03</v>
      </c>
      <c r="DE38" s="425">
        <v>1.75</v>
      </c>
      <c r="DF38" s="425">
        <v>0.38700000000000001</v>
      </c>
      <c r="DG38" s="425">
        <v>3.6429999999999998</v>
      </c>
      <c r="DH38" s="425">
        <v>5.78</v>
      </c>
      <c r="DI38" s="425">
        <v>5.15</v>
      </c>
      <c r="DJ38" s="425">
        <v>0.15</v>
      </c>
      <c r="DK38" s="425">
        <v>5.3</v>
      </c>
      <c r="DL38" s="425">
        <v>0</v>
      </c>
      <c r="DM38" s="425">
        <v>5.78</v>
      </c>
      <c r="DN38" s="425">
        <v>0.48</v>
      </c>
      <c r="DO38" s="420">
        <f t="shared" si="15"/>
        <v>9.056603773584905E-2</v>
      </c>
      <c r="DP38" s="368"/>
      <c r="DQ38" s="432" t="str">
        <f t="shared" si="16"/>
        <v>1992/1993</v>
      </c>
      <c r="DR38" s="434">
        <v>1E-3</v>
      </c>
      <c r="DS38" s="434">
        <v>1</v>
      </c>
      <c r="DT38" s="434">
        <v>1E-3</v>
      </c>
      <c r="DU38" s="434">
        <v>0.26800000000000002</v>
      </c>
      <c r="DV38" s="434">
        <v>3.9940000000000002</v>
      </c>
      <c r="DW38" s="434">
        <v>4.2629999999999999</v>
      </c>
      <c r="DX38" s="434">
        <v>2.0489999999999999</v>
      </c>
      <c r="DY38" s="434">
        <v>1.4319999999999999</v>
      </c>
      <c r="DZ38" s="434">
        <v>3.4809999999999999</v>
      </c>
      <c r="EA38" s="434">
        <v>3.7999999999999999E-2</v>
      </c>
      <c r="EB38" s="434">
        <v>4.2629999999999999</v>
      </c>
      <c r="EC38" s="434">
        <v>0.74399999999999999</v>
      </c>
      <c r="ED38" s="435">
        <f t="shared" si="17"/>
        <v>0.21142369991474852</v>
      </c>
      <c r="EE38" s="368"/>
      <c r="EF38" s="445" t="str">
        <f t="shared" si="18"/>
        <v>1992/1993</v>
      </c>
      <c r="EG38" s="447">
        <v>2.2280000000000002</v>
      </c>
      <c r="EH38" s="447">
        <v>0.7</v>
      </c>
      <c r="EI38" s="447">
        <v>1.5620000000000001</v>
      </c>
      <c r="EJ38" s="447">
        <v>1.8</v>
      </c>
      <c r="EK38" s="447">
        <v>2.8109999999999999</v>
      </c>
      <c r="EL38" s="447">
        <v>6.173</v>
      </c>
      <c r="EM38" s="447">
        <v>4.95</v>
      </c>
      <c r="EN38" s="447">
        <v>0.15</v>
      </c>
      <c r="EO38" s="447">
        <v>5.0999999999999996</v>
      </c>
      <c r="EP38" s="447">
        <v>0</v>
      </c>
      <c r="EQ38" s="447">
        <v>6.173</v>
      </c>
      <c r="ER38" s="447">
        <v>1.073</v>
      </c>
      <c r="ES38" s="448">
        <f t="shared" si="19"/>
        <v>0.21039215686274509</v>
      </c>
      <c r="ET38" s="368"/>
      <c r="EU38" s="458" t="str">
        <f t="shared" si="20"/>
        <v>1992/1993</v>
      </c>
      <c r="EV38" s="661">
        <v>8.8000000000000007</v>
      </c>
      <c r="EW38" s="661">
        <v>1.76</v>
      </c>
      <c r="EX38" s="661">
        <v>15.5</v>
      </c>
      <c r="EY38" s="661">
        <v>2.12</v>
      </c>
      <c r="EZ38" s="661">
        <v>0.997</v>
      </c>
      <c r="FA38" s="661">
        <v>18.617000000000001</v>
      </c>
      <c r="FB38" s="661">
        <v>14.497</v>
      </c>
      <c r="FC38" s="661">
        <v>0.6</v>
      </c>
      <c r="FD38" s="661">
        <v>15.097</v>
      </c>
      <c r="FE38" s="661">
        <v>2.0190000000000001</v>
      </c>
      <c r="FF38" s="661">
        <v>18.617000000000001</v>
      </c>
      <c r="FG38" s="661">
        <v>1.5009999999999999</v>
      </c>
      <c r="FH38" s="460">
        <f t="shared" si="21"/>
        <v>8.7695723299836409E-2</v>
      </c>
      <c r="FI38" s="368"/>
      <c r="FJ38" s="470" t="str">
        <f t="shared" si="22"/>
        <v>1992/1993</v>
      </c>
      <c r="FK38" s="472">
        <v>0.91600000000000004</v>
      </c>
      <c r="FL38" s="472">
        <v>3.95</v>
      </c>
      <c r="FM38" s="472">
        <v>3.621</v>
      </c>
      <c r="FN38" s="472">
        <v>0.375</v>
      </c>
      <c r="FO38" s="472">
        <v>1.35</v>
      </c>
      <c r="FP38" s="472">
        <v>5.3460000000000001</v>
      </c>
      <c r="FQ38" s="472">
        <v>4.4880000000000004</v>
      </c>
      <c r="FR38" s="472">
        <v>0.4</v>
      </c>
      <c r="FS38" s="472">
        <v>4.8879999999999999</v>
      </c>
      <c r="FT38" s="472">
        <v>8.0000000000000002E-3</v>
      </c>
      <c r="FU38" s="472">
        <v>5.3460000000000001</v>
      </c>
      <c r="FV38" s="472">
        <v>0.45</v>
      </c>
      <c r="FW38" s="473">
        <f t="shared" si="23"/>
        <v>9.1911764705882359E-2</v>
      </c>
      <c r="FX38" s="368"/>
      <c r="FY38" s="419" t="str">
        <f t="shared" si="24"/>
        <v>1992/1993</v>
      </c>
      <c r="FZ38" s="425">
        <v>0.03</v>
      </c>
      <c r="GA38" s="425">
        <v>1.33</v>
      </c>
      <c r="GB38" s="425">
        <v>0.04</v>
      </c>
      <c r="GC38" s="425">
        <v>0.04</v>
      </c>
      <c r="GD38" s="425">
        <v>0.753</v>
      </c>
      <c r="GE38" s="425">
        <v>0.83299999999999996</v>
      </c>
      <c r="GF38" s="425">
        <v>0.71299999999999997</v>
      </c>
      <c r="GG38" s="425">
        <v>0</v>
      </c>
      <c r="GH38" s="425">
        <v>0.71299999999999997</v>
      </c>
      <c r="GI38" s="425">
        <v>0</v>
      </c>
      <c r="GJ38" s="425">
        <v>0.83299999999999996</v>
      </c>
      <c r="GK38" s="425">
        <v>0.12</v>
      </c>
      <c r="GL38" s="420">
        <f t="shared" si="25"/>
        <v>0.16830294530154277</v>
      </c>
      <c r="GM38" s="368"/>
      <c r="GN38" s="364" t="str">
        <f t="shared" si="26"/>
        <v>1992/1993</v>
      </c>
      <c r="GO38" s="401">
        <v>1.603</v>
      </c>
      <c r="GP38" s="623">
        <v>1.01</v>
      </c>
      <c r="GQ38" s="401">
        <v>1.6220000000000001</v>
      </c>
      <c r="GR38" s="401">
        <v>0.2</v>
      </c>
      <c r="GS38" s="401">
        <v>0.42</v>
      </c>
      <c r="GT38" s="401">
        <v>2.242</v>
      </c>
      <c r="GU38" s="401">
        <v>2.1419999999999999</v>
      </c>
      <c r="GV38" s="401">
        <v>0</v>
      </c>
      <c r="GW38" s="401">
        <v>2.1419999999999999</v>
      </c>
      <c r="GX38" s="401">
        <v>0</v>
      </c>
      <c r="GY38" s="401">
        <v>2.242</v>
      </c>
      <c r="GZ38" s="401">
        <v>0.1</v>
      </c>
      <c r="HA38" s="365">
        <f t="shared" si="27"/>
        <v>4.6685340802987869E-2</v>
      </c>
      <c r="HB38" s="368"/>
      <c r="HC38" s="394" t="str">
        <f t="shared" si="28"/>
        <v>1992/1993</v>
      </c>
      <c r="HD38" s="656">
        <v>6.93</v>
      </c>
      <c r="HE38" s="656">
        <v>1.47</v>
      </c>
      <c r="HF38" s="656">
        <v>10.179</v>
      </c>
      <c r="HG38" s="656">
        <v>1.54</v>
      </c>
      <c r="HH38" s="656">
        <v>3.0019999999999998</v>
      </c>
      <c r="HI38" s="656">
        <v>14.721</v>
      </c>
      <c r="HJ38" s="656">
        <v>10.6</v>
      </c>
      <c r="HK38" s="656">
        <v>1.6</v>
      </c>
      <c r="HL38" s="656">
        <v>12.2</v>
      </c>
      <c r="HM38" s="656">
        <v>0</v>
      </c>
      <c r="HN38" s="656">
        <v>14.721</v>
      </c>
      <c r="HO38" s="656">
        <v>2.5209999999999999</v>
      </c>
      <c r="HP38" s="395">
        <f t="shared" si="29"/>
        <v>0.20663934426229508</v>
      </c>
      <c r="HQ38" s="368"/>
      <c r="HR38" s="385" t="str">
        <f t="shared" si="30"/>
        <v>1992/1993</v>
      </c>
      <c r="HS38" s="477">
        <v>0</v>
      </c>
      <c r="HT38" s="477">
        <v>0</v>
      </c>
      <c r="HU38" s="477">
        <v>0</v>
      </c>
      <c r="HV38" s="477">
        <v>0.14499999999999999</v>
      </c>
      <c r="HW38" s="477">
        <v>1.9930000000000001</v>
      </c>
      <c r="HX38" s="477">
        <v>2.1379999999999999</v>
      </c>
      <c r="HY38" s="477">
        <v>1.6930000000000001</v>
      </c>
      <c r="HZ38" s="477">
        <v>0.3</v>
      </c>
      <c r="IA38" s="477">
        <v>1.9930000000000001</v>
      </c>
      <c r="IB38" s="477">
        <v>0</v>
      </c>
      <c r="IC38" s="477">
        <v>2.1379999999999999</v>
      </c>
      <c r="ID38" s="477">
        <v>0.14499999999999999</v>
      </c>
      <c r="IE38" s="387">
        <f t="shared" si="31"/>
        <v>7.2754641244355239E-2</v>
      </c>
      <c r="IF38" s="368"/>
      <c r="IG38" s="676" t="str">
        <f t="shared" si="32"/>
        <v>1992/1993</v>
      </c>
      <c r="IH38" s="677">
        <v>7.8780000000000001</v>
      </c>
      <c r="II38" s="677">
        <v>1.99</v>
      </c>
      <c r="IJ38" s="677">
        <v>15.683999999999999</v>
      </c>
      <c r="IK38" s="677">
        <v>2.7429999999999999</v>
      </c>
      <c r="IL38" s="677">
        <v>2.8620000000000001</v>
      </c>
      <c r="IM38" s="677">
        <v>21.289000000000001</v>
      </c>
      <c r="IN38" s="677">
        <v>17.004999999999999</v>
      </c>
      <c r="IO38" s="677">
        <v>0.4</v>
      </c>
      <c r="IP38" s="677">
        <v>17.405000000000001</v>
      </c>
      <c r="IQ38" s="677">
        <v>0.05</v>
      </c>
      <c r="IR38" s="677">
        <v>21.289000000000001</v>
      </c>
      <c r="IS38" s="677">
        <v>3.8340000000000001</v>
      </c>
      <c r="IT38" s="678">
        <f t="shared" si="33"/>
        <v>0.21965052993411627</v>
      </c>
      <c r="IU38" s="368"/>
      <c r="IV38" s="690" t="str">
        <f t="shared" si="34"/>
        <v>1992/1993</v>
      </c>
      <c r="IW38" s="691">
        <v>30.5</v>
      </c>
      <c r="IX38" s="691">
        <v>3.33</v>
      </c>
      <c r="IY38" s="691">
        <v>101.59</v>
      </c>
      <c r="IZ38" s="691">
        <v>56.363999999999997</v>
      </c>
      <c r="JA38" s="691">
        <v>6.7279999999999998</v>
      </c>
      <c r="JB38" s="691">
        <v>164.68199999999999</v>
      </c>
      <c r="JC38" s="691">
        <v>101.53100000000001</v>
      </c>
      <c r="JD38" s="691">
        <v>2.75</v>
      </c>
      <c r="JE38" s="691">
        <v>104.28100000000001</v>
      </c>
      <c r="JF38" s="691">
        <v>0.184</v>
      </c>
      <c r="JG38" s="691">
        <v>164.68199999999999</v>
      </c>
      <c r="JH38" s="691">
        <v>60.216999999999999</v>
      </c>
      <c r="JI38" s="692">
        <f t="shared" si="35"/>
        <v>0.57643229789881778</v>
      </c>
      <c r="JJ38" s="368"/>
      <c r="JK38" s="376" t="str">
        <f t="shared" si="36"/>
        <v>1992/1993</v>
      </c>
      <c r="JL38" s="377">
        <f t="shared" si="37"/>
        <v>141.06799999999998</v>
      </c>
      <c r="JM38" s="478">
        <f t="shared" si="38"/>
        <v>2.2346457027816373</v>
      </c>
      <c r="JN38" s="377">
        <f t="shared" si="39"/>
        <v>315.23699999999997</v>
      </c>
      <c r="JO38" s="377">
        <f t="shared" si="40"/>
        <v>68.795000000000016</v>
      </c>
      <c r="JP38" s="377">
        <f t="shared" si="41"/>
        <v>58.35600000000003</v>
      </c>
      <c r="JQ38" s="377">
        <f t="shared" si="42"/>
        <v>442.38800000000015</v>
      </c>
      <c r="JR38" s="377">
        <f t="shared" si="43"/>
        <v>199.93600000000004</v>
      </c>
      <c r="JS38" s="377">
        <f t="shared" si="44"/>
        <v>78.37299999999999</v>
      </c>
      <c r="JT38" s="377">
        <f t="shared" si="45"/>
        <v>278.30899999999991</v>
      </c>
      <c r="JU38" s="377">
        <f t="shared" si="46"/>
        <v>83.593000000000004</v>
      </c>
      <c r="JV38" s="377">
        <f t="shared" si="47"/>
        <v>442.38800000000015</v>
      </c>
      <c r="JW38" s="377">
        <f t="shared" si="48"/>
        <v>80.486000000000033</v>
      </c>
      <c r="JX38" s="378">
        <f t="shared" si="49"/>
        <v>0.22239722355775887</v>
      </c>
      <c r="JY38" s="368"/>
    </row>
    <row r="39" spans="1:285" s="18" customFormat="1" ht="14.4" x14ac:dyDescent="0.3">
      <c r="A39" s="376" t="s">
        <v>369</v>
      </c>
      <c r="B39" s="377">
        <v>221.05500000000001</v>
      </c>
      <c r="C39" s="478">
        <v>2.5299999999999998</v>
      </c>
      <c r="D39" s="377">
        <v>558.57000000000005</v>
      </c>
      <c r="E39" s="377">
        <v>177.19300000000001</v>
      </c>
      <c r="F39" s="377">
        <v>98.561000000000007</v>
      </c>
      <c r="G39" s="377">
        <v>834.32399999999996</v>
      </c>
      <c r="H39" s="377">
        <v>436.37099999999998</v>
      </c>
      <c r="I39" s="377">
        <v>110.96599999999999</v>
      </c>
      <c r="J39" s="377">
        <v>547.33699999999999</v>
      </c>
      <c r="K39" s="377">
        <v>103.717</v>
      </c>
      <c r="L39" s="377">
        <v>834.32399999999996</v>
      </c>
      <c r="M39" s="377">
        <v>183.27</v>
      </c>
      <c r="N39" s="378">
        <f t="shared" si="1"/>
        <v>0.28149738731349477</v>
      </c>
      <c r="O39" s="368"/>
      <c r="P39" s="364" t="str">
        <f t="shared" si="2"/>
        <v>1993/1994</v>
      </c>
      <c r="Q39" s="401">
        <v>0.89400000000000002</v>
      </c>
      <c r="R39" s="623">
        <v>5.35</v>
      </c>
      <c r="S39" s="401">
        <v>4.78</v>
      </c>
      <c r="T39" s="401">
        <v>0.7</v>
      </c>
      <c r="U39" s="401">
        <v>5.8659999999999997</v>
      </c>
      <c r="V39" s="401">
        <v>11.346</v>
      </c>
      <c r="W39" s="401">
        <v>10.164</v>
      </c>
      <c r="X39" s="401">
        <v>0.35</v>
      </c>
      <c r="Y39" s="401">
        <v>10.513999999999999</v>
      </c>
      <c r="Z39" s="401">
        <v>2E-3</v>
      </c>
      <c r="AA39" s="401">
        <v>11.346</v>
      </c>
      <c r="AB39" s="401">
        <v>0.83</v>
      </c>
      <c r="AC39" s="365">
        <f t="shared" si="3"/>
        <v>7.8927348801825781E-2</v>
      </c>
      <c r="AD39" s="368"/>
      <c r="AE39" s="376" t="str">
        <f t="shared" si="4"/>
        <v>1993/1994</v>
      </c>
      <c r="AF39" s="478">
        <v>1.4079999999999999</v>
      </c>
      <c r="AG39" s="478">
        <v>1.5</v>
      </c>
      <c r="AH39" s="478">
        <v>2.1070000000000002</v>
      </c>
      <c r="AI39" s="478">
        <v>0.86899999999999999</v>
      </c>
      <c r="AJ39" s="478">
        <v>5.7750000000000004</v>
      </c>
      <c r="AK39" s="478">
        <v>8.7509999999999994</v>
      </c>
      <c r="AL39" s="478">
        <v>8.0749999999999993</v>
      </c>
      <c r="AM39" s="478">
        <v>0</v>
      </c>
      <c r="AN39" s="478">
        <v>8.0749999999999993</v>
      </c>
      <c r="AO39" s="478">
        <v>0</v>
      </c>
      <c r="AP39" s="478">
        <v>8.7509999999999994</v>
      </c>
      <c r="AQ39" s="478">
        <v>0.67600000000000005</v>
      </c>
      <c r="AR39" s="378">
        <f t="shared" si="5"/>
        <v>8.3715170278637785E-2</v>
      </c>
      <c r="AS39" s="368"/>
      <c r="AT39" s="385" t="str">
        <f t="shared" si="6"/>
        <v>1993/1994</v>
      </c>
      <c r="AU39" s="477">
        <v>0</v>
      </c>
      <c r="AV39" s="477">
        <v>0</v>
      </c>
      <c r="AW39" s="477">
        <v>0</v>
      </c>
      <c r="AX39" s="477">
        <v>0.27</v>
      </c>
      <c r="AY39" s="477">
        <v>2.9249999999999998</v>
      </c>
      <c r="AZ39" s="477">
        <v>3.1949999999999998</v>
      </c>
      <c r="BA39" s="477">
        <v>2.8719999999999999</v>
      </c>
      <c r="BB39" s="477">
        <v>0.14000000000000001</v>
      </c>
      <c r="BC39" s="477">
        <v>3.012</v>
      </c>
      <c r="BD39" s="477">
        <v>8.0000000000000002E-3</v>
      </c>
      <c r="BE39" s="477">
        <v>3.1949999999999998</v>
      </c>
      <c r="BF39" s="477">
        <v>0.17499999999999999</v>
      </c>
      <c r="BG39" s="387">
        <f t="shared" si="7"/>
        <v>5.7947019867549666E-2</v>
      </c>
      <c r="BH39" s="368"/>
      <c r="BI39" s="394" t="str">
        <f t="shared" si="8"/>
        <v>1993/1994</v>
      </c>
      <c r="BJ39" s="656">
        <v>0.184</v>
      </c>
      <c r="BK39" s="656">
        <v>3.47</v>
      </c>
      <c r="BL39" s="656">
        <v>0.63800000000000001</v>
      </c>
      <c r="BM39" s="656">
        <v>1.4139999999999999</v>
      </c>
      <c r="BN39" s="656">
        <v>5.9930000000000003</v>
      </c>
      <c r="BO39" s="656">
        <v>8.0449999999999999</v>
      </c>
      <c r="BP39" s="656">
        <v>5.5</v>
      </c>
      <c r="BQ39" s="656">
        <v>0.85</v>
      </c>
      <c r="BR39" s="656">
        <v>6.35</v>
      </c>
      <c r="BS39" s="656">
        <v>0.443</v>
      </c>
      <c r="BT39" s="656">
        <v>8.0449999999999999</v>
      </c>
      <c r="BU39" s="656">
        <v>1.252</v>
      </c>
      <c r="BV39" s="395">
        <f t="shared" si="9"/>
        <v>0.18430737523921686</v>
      </c>
      <c r="BW39" s="368"/>
      <c r="BX39" s="364" t="str">
        <f t="shared" si="10"/>
        <v>1993/1994</v>
      </c>
      <c r="BY39" s="948">
        <v>0</v>
      </c>
      <c r="BZ39" s="948">
        <v>0</v>
      </c>
      <c r="CA39" s="948">
        <v>0</v>
      </c>
      <c r="CB39" s="948">
        <v>0</v>
      </c>
      <c r="CC39" s="948">
        <v>0</v>
      </c>
      <c r="CD39" s="948">
        <v>0</v>
      </c>
      <c r="CE39" s="948">
        <v>0</v>
      </c>
      <c r="CF39" s="948">
        <v>0</v>
      </c>
      <c r="CG39" s="948">
        <v>0</v>
      </c>
      <c r="CH39" s="948">
        <v>0</v>
      </c>
      <c r="CI39" s="948">
        <v>0</v>
      </c>
      <c r="CJ39" s="948">
        <v>0</v>
      </c>
      <c r="CK39" s="365" t="e">
        <f t="shared" si="11"/>
        <v>#DIV/0!</v>
      </c>
      <c r="CL39" s="368"/>
      <c r="CM39" s="385" t="str">
        <f t="shared" si="12"/>
        <v>1993/1994</v>
      </c>
      <c r="CN39" s="477">
        <v>15.742000000000001</v>
      </c>
      <c r="CO39" s="477">
        <v>5.27</v>
      </c>
      <c r="CP39" s="477">
        <v>82.93</v>
      </c>
      <c r="CQ39" s="477">
        <v>22.268999999999998</v>
      </c>
      <c r="CR39" s="477">
        <v>1.7070000000000001</v>
      </c>
      <c r="CS39" s="477">
        <v>106.90600000000001</v>
      </c>
      <c r="CT39" s="477">
        <v>42.5</v>
      </c>
      <c r="CU39" s="477">
        <v>28.8</v>
      </c>
      <c r="CV39" s="477">
        <v>71.3</v>
      </c>
      <c r="CW39" s="477">
        <v>20.065999999999999</v>
      </c>
      <c r="CX39" s="477">
        <v>106.90600000000001</v>
      </c>
      <c r="CY39" s="477">
        <v>15.54</v>
      </c>
      <c r="CZ39" s="387">
        <f t="shared" si="13"/>
        <v>0.17008515202591773</v>
      </c>
      <c r="DA39" s="368"/>
      <c r="DB39" s="419" t="str">
        <f t="shared" si="14"/>
        <v>1993/1994</v>
      </c>
      <c r="DC39" s="425">
        <v>1.3</v>
      </c>
      <c r="DD39" s="425">
        <v>0.85</v>
      </c>
      <c r="DE39" s="425">
        <v>1.1000000000000001</v>
      </c>
      <c r="DF39" s="425">
        <v>0.48</v>
      </c>
      <c r="DG39" s="425">
        <v>4.8</v>
      </c>
      <c r="DH39" s="425">
        <v>6.38</v>
      </c>
      <c r="DI39" s="425">
        <v>5.5</v>
      </c>
      <c r="DJ39" s="425">
        <v>0.2</v>
      </c>
      <c r="DK39" s="425">
        <v>5.7</v>
      </c>
      <c r="DL39" s="425">
        <v>0</v>
      </c>
      <c r="DM39" s="425">
        <v>6.38</v>
      </c>
      <c r="DN39" s="425">
        <v>0.68</v>
      </c>
      <c r="DO39" s="420">
        <f t="shared" si="15"/>
        <v>0.1192982456140351</v>
      </c>
      <c r="DP39" s="368"/>
      <c r="DQ39" s="432" t="str">
        <f t="shared" si="16"/>
        <v>1993/1994</v>
      </c>
      <c r="DR39" s="434">
        <v>1E-3</v>
      </c>
      <c r="DS39" s="434">
        <v>1</v>
      </c>
      <c r="DT39" s="434">
        <v>1E-3</v>
      </c>
      <c r="DU39" s="434">
        <v>0.74399999999999999</v>
      </c>
      <c r="DV39" s="434">
        <v>5.6470000000000002</v>
      </c>
      <c r="DW39" s="434">
        <v>6.3920000000000003</v>
      </c>
      <c r="DX39" s="434">
        <v>2.085</v>
      </c>
      <c r="DY39" s="434">
        <v>3.5339999999999998</v>
      </c>
      <c r="DZ39" s="434">
        <v>5.6189999999999998</v>
      </c>
      <c r="EA39" s="434">
        <v>3.2000000000000001E-2</v>
      </c>
      <c r="EB39" s="434">
        <v>6.3920000000000003</v>
      </c>
      <c r="EC39" s="434">
        <v>0.74099999999999999</v>
      </c>
      <c r="ED39" s="435">
        <f t="shared" si="17"/>
        <v>0.13112723411785526</v>
      </c>
      <c r="EE39" s="368"/>
      <c r="EF39" s="445" t="str">
        <f t="shared" si="18"/>
        <v>1993/1994</v>
      </c>
      <c r="EG39" s="447">
        <v>2.31</v>
      </c>
      <c r="EH39" s="447">
        <v>0.68</v>
      </c>
      <c r="EI39" s="447">
        <v>1.573</v>
      </c>
      <c r="EJ39" s="447">
        <v>1.073</v>
      </c>
      <c r="EK39" s="447">
        <v>2.403</v>
      </c>
      <c r="EL39" s="447">
        <v>5.0490000000000004</v>
      </c>
      <c r="EM39" s="447">
        <v>4.8339999999999996</v>
      </c>
      <c r="EN39" s="447">
        <v>0.1</v>
      </c>
      <c r="EO39" s="447">
        <v>4.9340000000000002</v>
      </c>
      <c r="EP39" s="447">
        <v>2.1999999999999999E-2</v>
      </c>
      <c r="EQ39" s="447">
        <v>5.0490000000000004</v>
      </c>
      <c r="ER39" s="447">
        <v>9.2999999999999999E-2</v>
      </c>
      <c r="ES39" s="448">
        <f t="shared" si="19"/>
        <v>1.8765133171912831E-2</v>
      </c>
      <c r="ET39" s="368"/>
      <c r="EU39" s="458" t="str">
        <f t="shared" si="20"/>
        <v>1993/1994</v>
      </c>
      <c r="EV39" s="661">
        <v>8.85</v>
      </c>
      <c r="EW39" s="661">
        <v>1.86</v>
      </c>
      <c r="EX39" s="661">
        <v>16.5</v>
      </c>
      <c r="EY39" s="661">
        <v>1.5009999999999999</v>
      </c>
      <c r="EZ39" s="661">
        <v>0.65</v>
      </c>
      <c r="FA39" s="661">
        <v>18.651</v>
      </c>
      <c r="FB39" s="661">
        <v>14.486000000000001</v>
      </c>
      <c r="FC39" s="661">
        <v>0.6</v>
      </c>
      <c r="FD39" s="661">
        <v>15.086</v>
      </c>
      <c r="FE39" s="661">
        <v>1.0649999999999999</v>
      </c>
      <c r="FF39" s="661">
        <v>18.651</v>
      </c>
      <c r="FG39" s="661">
        <v>2.5</v>
      </c>
      <c r="FH39" s="460">
        <f t="shared" si="21"/>
        <v>0.15478917714073431</v>
      </c>
      <c r="FI39" s="368"/>
      <c r="FJ39" s="470" t="str">
        <f t="shared" si="22"/>
        <v>1993/1994</v>
      </c>
      <c r="FK39" s="472">
        <v>0.878</v>
      </c>
      <c r="FL39" s="472">
        <v>4.08</v>
      </c>
      <c r="FM39" s="472">
        <v>3.5819999999999999</v>
      </c>
      <c r="FN39" s="472">
        <v>0.45</v>
      </c>
      <c r="FO39" s="472">
        <v>1.8280000000000001</v>
      </c>
      <c r="FP39" s="472">
        <v>5.86</v>
      </c>
      <c r="FQ39" s="472">
        <v>4.8390000000000004</v>
      </c>
      <c r="FR39" s="472">
        <v>0.55900000000000005</v>
      </c>
      <c r="FS39" s="472">
        <v>5.3979999999999997</v>
      </c>
      <c r="FT39" s="472">
        <v>1.2E-2</v>
      </c>
      <c r="FU39" s="472">
        <v>5.86</v>
      </c>
      <c r="FV39" s="472">
        <v>0.45</v>
      </c>
      <c r="FW39" s="473">
        <f t="shared" si="23"/>
        <v>8.3179297597042526E-2</v>
      </c>
      <c r="FX39" s="368"/>
      <c r="FY39" s="419" t="str">
        <f t="shared" si="24"/>
        <v>1993/1994</v>
      </c>
      <c r="FZ39" s="425">
        <v>2.5000000000000001E-2</v>
      </c>
      <c r="GA39" s="425">
        <v>1.2</v>
      </c>
      <c r="GB39" s="425">
        <v>0.03</v>
      </c>
      <c r="GC39" s="425">
        <v>0.12</v>
      </c>
      <c r="GD39" s="425">
        <v>0.81599999999999995</v>
      </c>
      <c r="GE39" s="425">
        <v>0.96599999999999997</v>
      </c>
      <c r="GF39" s="425">
        <v>0.79100000000000004</v>
      </c>
      <c r="GG39" s="425">
        <v>0</v>
      </c>
      <c r="GH39" s="425">
        <v>0.79100000000000004</v>
      </c>
      <c r="GI39" s="425">
        <v>0</v>
      </c>
      <c r="GJ39" s="425">
        <v>0.96599999999999997</v>
      </c>
      <c r="GK39" s="425">
        <v>0.17499999999999999</v>
      </c>
      <c r="GL39" s="420">
        <f t="shared" si="25"/>
        <v>0.22123893805309733</v>
      </c>
      <c r="GM39" s="368"/>
      <c r="GN39" s="364" t="str">
        <f t="shared" si="26"/>
        <v>1993/1994</v>
      </c>
      <c r="GO39" s="401">
        <v>1.5640000000000001</v>
      </c>
      <c r="GP39" s="623">
        <v>0.9</v>
      </c>
      <c r="GQ39" s="401">
        <v>1.41</v>
      </c>
      <c r="GR39" s="401">
        <v>0.1</v>
      </c>
      <c r="GS39" s="401">
        <v>0.74</v>
      </c>
      <c r="GT39" s="401">
        <v>2.25</v>
      </c>
      <c r="GU39" s="401">
        <v>2.15</v>
      </c>
      <c r="GV39" s="401">
        <v>0</v>
      </c>
      <c r="GW39" s="401">
        <v>2.15</v>
      </c>
      <c r="GX39" s="401">
        <v>0</v>
      </c>
      <c r="GY39" s="401">
        <v>2.25</v>
      </c>
      <c r="GZ39" s="401">
        <v>0.1</v>
      </c>
      <c r="HA39" s="365">
        <f t="shared" si="27"/>
        <v>4.651162790697675E-2</v>
      </c>
      <c r="HB39" s="368"/>
      <c r="HC39" s="394" t="str">
        <f t="shared" si="28"/>
        <v>1993/1994</v>
      </c>
      <c r="HD39" s="656">
        <v>7.19</v>
      </c>
      <c r="HE39" s="656">
        <v>1.49</v>
      </c>
      <c r="HF39" s="656">
        <v>10.731999999999999</v>
      </c>
      <c r="HG39" s="656">
        <v>2.5209999999999999</v>
      </c>
      <c r="HH39" s="656">
        <v>3.504</v>
      </c>
      <c r="HI39" s="656">
        <v>16.757000000000001</v>
      </c>
      <c r="HJ39" s="656">
        <v>11</v>
      </c>
      <c r="HK39" s="656">
        <v>1.8</v>
      </c>
      <c r="HL39" s="656">
        <v>12.8</v>
      </c>
      <c r="HM39" s="656">
        <v>0</v>
      </c>
      <c r="HN39" s="656">
        <v>16.757000000000001</v>
      </c>
      <c r="HO39" s="656">
        <v>3.9569999999999999</v>
      </c>
      <c r="HP39" s="395">
        <f t="shared" si="29"/>
        <v>0.30914062499999995</v>
      </c>
      <c r="HQ39" s="368"/>
      <c r="HR39" s="385" t="str">
        <f t="shared" si="30"/>
        <v>1993/1994</v>
      </c>
      <c r="HS39" s="477">
        <v>0</v>
      </c>
      <c r="HT39" s="477">
        <v>0</v>
      </c>
      <c r="HU39" s="477">
        <v>0</v>
      </c>
      <c r="HV39" s="477">
        <v>0.14499999999999999</v>
      </c>
      <c r="HW39" s="477">
        <v>2.2610000000000001</v>
      </c>
      <c r="HX39" s="477">
        <v>2.4060000000000001</v>
      </c>
      <c r="HY39" s="477">
        <v>1.8109999999999999</v>
      </c>
      <c r="HZ39" s="477">
        <v>0.45</v>
      </c>
      <c r="IA39" s="477">
        <v>2.2610000000000001</v>
      </c>
      <c r="IB39" s="477">
        <v>0</v>
      </c>
      <c r="IC39" s="477">
        <v>2.4060000000000001</v>
      </c>
      <c r="ID39" s="477">
        <v>0.14499999999999999</v>
      </c>
      <c r="IE39" s="387">
        <f t="shared" si="31"/>
        <v>6.4130915524104368E-2</v>
      </c>
      <c r="IF39" s="368"/>
      <c r="IG39" s="676" t="str">
        <f t="shared" si="32"/>
        <v>1993/1994</v>
      </c>
      <c r="IH39" s="677">
        <v>8.3000000000000007</v>
      </c>
      <c r="II39" s="677">
        <v>1.95</v>
      </c>
      <c r="IJ39" s="677">
        <v>16.157</v>
      </c>
      <c r="IK39" s="677">
        <v>3.8340000000000001</v>
      </c>
      <c r="IL39" s="677">
        <v>1.617</v>
      </c>
      <c r="IM39" s="677">
        <v>21.608000000000001</v>
      </c>
      <c r="IN39" s="677">
        <v>17.5</v>
      </c>
      <c r="IO39" s="677">
        <v>0.4</v>
      </c>
      <c r="IP39" s="677">
        <v>17.899999999999999</v>
      </c>
      <c r="IQ39" s="677">
        <v>0</v>
      </c>
      <c r="IR39" s="677">
        <v>21.608000000000001</v>
      </c>
      <c r="IS39" s="677">
        <v>3.7080000000000002</v>
      </c>
      <c r="IT39" s="678">
        <f t="shared" si="33"/>
        <v>0.20715083798882683</v>
      </c>
      <c r="IU39" s="368"/>
      <c r="IV39" s="690" t="str">
        <f t="shared" si="34"/>
        <v>1993/1994</v>
      </c>
      <c r="IW39" s="691">
        <v>30.24</v>
      </c>
      <c r="IX39" s="691">
        <v>3.52</v>
      </c>
      <c r="IY39" s="691">
        <v>106.39</v>
      </c>
      <c r="IZ39" s="691">
        <v>60.216999999999999</v>
      </c>
      <c r="JA39" s="691">
        <v>4.32</v>
      </c>
      <c r="JB39" s="691">
        <v>170.92699999999999</v>
      </c>
      <c r="JC39" s="691">
        <v>102.643</v>
      </c>
      <c r="JD39" s="691">
        <v>2.7</v>
      </c>
      <c r="JE39" s="691">
        <v>105.343</v>
      </c>
      <c r="JF39" s="691">
        <v>0.63100000000000001</v>
      </c>
      <c r="JG39" s="691">
        <v>170.92699999999999</v>
      </c>
      <c r="JH39" s="691">
        <v>64.953000000000003</v>
      </c>
      <c r="JI39" s="692">
        <f t="shared" si="35"/>
        <v>0.61291448845943342</v>
      </c>
      <c r="JJ39" s="368"/>
      <c r="JK39" s="376" t="str">
        <f t="shared" si="36"/>
        <v>1993/1994</v>
      </c>
      <c r="JL39" s="377">
        <f t="shared" si="37"/>
        <v>142.16900000000001</v>
      </c>
      <c r="JM39" s="478">
        <f t="shared" si="38"/>
        <v>2.1850051699034259</v>
      </c>
      <c r="JN39" s="377">
        <f t="shared" si="39"/>
        <v>310.64000000000016</v>
      </c>
      <c r="JO39" s="377">
        <f t="shared" si="40"/>
        <v>80.486000000000033</v>
      </c>
      <c r="JP39" s="377">
        <f t="shared" si="41"/>
        <v>47.70900000000001</v>
      </c>
      <c r="JQ39" s="377">
        <f t="shared" si="42"/>
        <v>438.83500000000004</v>
      </c>
      <c r="JR39" s="377">
        <f t="shared" si="43"/>
        <v>199.62100000000007</v>
      </c>
      <c r="JS39" s="377">
        <f t="shared" si="44"/>
        <v>70.483000000000004</v>
      </c>
      <c r="JT39" s="377">
        <f t="shared" si="45"/>
        <v>270.10399999999987</v>
      </c>
      <c r="JU39" s="377">
        <f t="shared" si="46"/>
        <v>81.436000000000007</v>
      </c>
      <c r="JV39" s="377">
        <f t="shared" si="47"/>
        <v>438.83500000000004</v>
      </c>
      <c r="JW39" s="377">
        <f t="shared" si="48"/>
        <v>87.294999999999987</v>
      </c>
      <c r="JX39" s="378">
        <f t="shared" si="49"/>
        <v>0.2483216703646812</v>
      </c>
      <c r="JY39" s="368"/>
    </row>
    <row r="40" spans="1:285" s="18" customFormat="1" ht="14.4" x14ac:dyDescent="0.3">
      <c r="A40" s="376" t="s">
        <v>370</v>
      </c>
      <c r="B40" s="377">
        <v>213.352</v>
      </c>
      <c r="C40" s="478">
        <v>2.4500000000000002</v>
      </c>
      <c r="D40" s="377">
        <v>523.13699999999994</v>
      </c>
      <c r="E40" s="377">
        <v>183.27</v>
      </c>
      <c r="F40" s="377">
        <v>99.876999999999995</v>
      </c>
      <c r="G40" s="377">
        <v>806.28399999999999</v>
      </c>
      <c r="H40" s="377">
        <v>440.411</v>
      </c>
      <c r="I40" s="377">
        <v>102.95399999999999</v>
      </c>
      <c r="J40" s="377">
        <v>543.36500000000001</v>
      </c>
      <c r="K40" s="377">
        <v>98.215000000000003</v>
      </c>
      <c r="L40" s="377">
        <v>806.28399999999999</v>
      </c>
      <c r="M40" s="377">
        <v>164.70400000000001</v>
      </c>
      <c r="N40" s="378">
        <f t="shared" si="1"/>
        <v>0.256716231802737</v>
      </c>
      <c r="O40" s="368"/>
      <c r="P40" s="364" t="str">
        <f t="shared" si="2"/>
        <v>1994/1995</v>
      </c>
      <c r="Q40" s="401">
        <v>0.73</v>
      </c>
      <c r="R40" s="623">
        <v>5.62</v>
      </c>
      <c r="S40" s="401">
        <v>4.0999999999999996</v>
      </c>
      <c r="T40" s="401">
        <v>0.83</v>
      </c>
      <c r="U40" s="401">
        <v>5.8559999999999999</v>
      </c>
      <c r="V40" s="401">
        <v>10.786</v>
      </c>
      <c r="W40" s="401">
        <v>10.282999999999999</v>
      </c>
      <c r="X40" s="401">
        <v>0.1</v>
      </c>
      <c r="Y40" s="401">
        <v>10.382999999999999</v>
      </c>
      <c r="Z40" s="401">
        <v>3.0000000000000001E-3</v>
      </c>
      <c r="AA40" s="401">
        <v>10.786</v>
      </c>
      <c r="AB40" s="401">
        <v>0.4</v>
      </c>
      <c r="AC40" s="365">
        <f t="shared" si="3"/>
        <v>3.8513383400731759E-2</v>
      </c>
      <c r="AD40" s="368"/>
      <c r="AE40" s="376" t="str">
        <f t="shared" si="4"/>
        <v>1994/1995</v>
      </c>
      <c r="AF40" s="478">
        <v>1.45</v>
      </c>
      <c r="AG40" s="478">
        <v>1.48</v>
      </c>
      <c r="AH40" s="478">
        <v>2.1379999999999999</v>
      </c>
      <c r="AI40" s="478">
        <v>0.67600000000000005</v>
      </c>
      <c r="AJ40" s="478">
        <v>6.5750000000000002</v>
      </c>
      <c r="AK40" s="478">
        <v>9.3889999999999993</v>
      </c>
      <c r="AL40" s="478">
        <v>8.0289999999999999</v>
      </c>
      <c r="AM40" s="478">
        <v>0</v>
      </c>
      <c r="AN40" s="478">
        <v>8.0289999999999999</v>
      </c>
      <c r="AO40" s="478">
        <v>1E-3</v>
      </c>
      <c r="AP40" s="478">
        <v>9.3889999999999993</v>
      </c>
      <c r="AQ40" s="478">
        <v>1.359</v>
      </c>
      <c r="AR40" s="378">
        <f t="shared" si="5"/>
        <v>0.16924034869240351</v>
      </c>
      <c r="AS40" s="368"/>
      <c r="AT40" s="385" t="str">
        <f t="shared" si="6"/>
        <v>1994/1995</v>
      </c>
      <c r="AU40" s="477">
        <v>0</v>
      </c>
      <c r="AV40" s="477">
        <v>0</v>
      </c>
      <c r="AW40" s="477">
        <v>0</v>
      </c>
      <c r="AX40" s="477">
        <v>0.17499999999999999</v>
      </c>
      <c r="AY40" s="477">
        <v>3.8809999999999998</v>
      </c>
      <c r="AZ40" s="477">
        <v>4.056</v>
      </c>
      <c r="BA40" s="477">
        <v>3.4550000000000001</v>
      </c>
      <c r="BB40" s="477">
        <v>0.14000000000000001</v>
      </c>
      <c r="BC40" s="477">
        <v>3.5950000000000002</v>
      </c>
      <c r="BD40" s="477">
        <v>1.0999999999999999E-2</v>
      </c>
      <c r="BE40" s="477">
        <v>4.056</v>
      </c>
      <c r="BF40" s="477">
        <v>0.45</v>
      </c>
      <c r="BG40" s="387">
        <f t="shared" si="7"/>
        <v>0.12479201331114807</v>
      </c>
      <c r="BH40" s="368"/>
      <c r="BI40" s="394" t="str">
        <f t="shared" si="8"/>
        <v>1994/1995</v>
      </c>
      <c r="BJ40" s="656">
        <v>0.152</v>
      </c>
      <c r="BK40" s="656">
        <v>3.72</v>
      </c>
      <c r="BL40" s="656">
        <v>0.56499999999999995</v>
      </c>
      <c r="BM40" s="656">
        <v>1.252</v>
      </c>
      <c r="BN40" s="656">
        <v>6.31</v>
      </c>
      <c r="BO40" s="656">
        <v>8.1270000000000007</v>
      </c>
      <c r="BP40" s="656">
        <v>5.4669999999999996</v>
      </c>
      <c r="BQ40" s="656">
        <v>0.91300000000000003</v>
      </c>
      <c r="BR40" s="656">
        <v>6.38</v>
      </c>
      <c r="BS40" s="656">
        <v>0.47199999999999998</v>
      </c>
      <c r="BT40" s="656">
        <v>8.1270000000000007</v>
      </c>
      <c r="BU40" s="656">
        <v>1.2749999999999999</v>
      </c>
      <c r="BV40" s="395">
        <f t="shared" si="9"/>
        <v>0.18607705779334499</v>
      </c>
      <c r="BW40" s="368"/>
      <c r="BX40" s="364" t="str">
        <f t="shared" si="10"/>
        <v>1994/1995</v>
      </c>
      <c r="BY40" s="948">
        <v>0</v>
      </c>
      <c r="BZ40" s="948">
        <v>0</v>
      </c>
      <c r="CA40" s="948">
        <v>0</v>
      </c>
      <c r="CB40" s="948">
        <v>0</v>
      </c>
      <c r="CC40" s="948">
        <v>0</v>
      </c>
      <c r="CD40" s="948">
        <v>0</v>
      </c>
      <c r="CE40" s="948">
        <v>0</v>
      </c>
      <c r="CF40" s="948">
        <v>0</v>
      </c>
      <c r="CG40" s="948">
        <v>0</v>
      </c>
      <c r="CH40" s="948">
        <v>0</v>
      </c>
      <c r="CI40" s="948">
        <v>0</v>
      </c>
      <c r="CJ40" s="948">
        <v>0</v>
      </c>
      <c r="CK40" s="365" t="e">
        <f t="shared" si="11"/>
        <v>#DIV/0!</v>
      </c>
      <c r="CL40" s="368"/>
      <c r="CM40" s="385" t="str">
        <f t="shared" si="12"/>
        <v>1994/1995</v>
      </c>
      <c r="CN40" s="477">
        <v>15.786</v>
      </c>
      <c r="CO40" s="477">
        <v>5.36</v>
      </c>
      <c r="CP40" s="477">
        <v>84.540999999999997</v>
      </c>
      <c r="CQ40" s="477">
        <v>15.54</v>
      </c>
      <c r="CR40" s="477">
        <v>2.085</v>
      </c>
      <c r="CS40" s="477">
        <v>102.166</v>
      </c>
      <c r="CT40" s="477">
        <v>42.8</v>
      </c>
      <c r="CU40" s="477">
        <v>31.1</v>
      </c>
      <c r="CV40" s="477">
        <v>73.900000000000006</v>
      </c>
      <c r="CW40" s="477">
        <v>17.11</v>
      </c>
      <c r="CX40" s="477">
        <v>102.166</v>
      </c>
      <c r="CY40" s="477">
        <v>11.156000000000001</v>
      </c>
      <c r="CZ40" s="387">
        <f t="shared" si="13"/>
        <v>0.12257993627073947</v>
      </c>
      <c r="DA40" s="368"/>
      <c r="DB40" s="419" t="str">
        <f t="shared" si="14"/>
        <v>1994/1995</v>
      </c>
      <c r="DC40" s="425">
        <v>0.9</v>
      </c>
      <c r="DD40" s="425">
        <v>0.79</v>
      </c>
      <c r="DE40" s="425">
        <v>0.71499999999999997</v>
      </c>
      <c r="DF40" s="425">
        <v>0.68</v>
      </c>
      <c r="DG40" s="425">
        <v>5.8140000000000001</v>
      </c>
      <c r="DH40" s="425">
        <v>7.2089999999999996</v>
      </c>
      <c r="DI40" s="425">
        <v>5.8070000000000004</v>
      </c>
      <c r="DJ40" s="425">
        <v>0.2</v>
      </c>
      <c r="DK40" s="425">
        <v>6.0069999999999997</v>
      </c>
      <c r="DL40" s="425">
        <v>0</v>
      </c>
      <c r="DM40" s="425">
        <v>7.2089999999999996</v>
      </c>
      <c r="DN40" s="425">
        <v>1.202</v>
      </c>
      <c r="DO40" s="420">
        <f t="shared" si="15"/>
        <v>0.20009988346928584</v>
      </c>
      <c r="DP40" s="368"/>
      <c r="DQ40" s="432" t="str">
        <f t="shared" si="16"/>
        <v>1994/1995</v>
      </c>
      <c r="DR40" s="434">
        <v>2E-3</v>
      </c>
      <c r="DS40" s="434">
        <v>1</v>
      </c>
      <c r="DT40" s="434">
        <v>2E-3</v>
      </c>
      <c r="DU40" s="434">
        <v>0.74099999999999999</v>
      </c>
      <c r="DV40" s="434">
        <v>4.2930000000000001</v>
      </c>
      <c r="DW40" s="434">
        <v>5.0359999999999996</v>
      </c>
      <c r="DX40" s="434">
        <v>2.1579999999999999</v>
      </c>
      <c r="DY40" s="434">
        <v>2.0870000000000002</v>
      </c>
      <c r="DZ40" s="434">
        <v>4.2450000000000001</v>
      </c>
      <c r="EA40" s="434">
        <v>0.05</v>
      </c>
      <c r="EB40" s="434">
        <v>5.0359999999999996</v>
      </c>
      <c r="EC40" s="434">
        <v>0.74099999999999999</v>
      </c>
      <c r="ED40" s="435">
        <f t="shared" si="17"/>
        <v>0.17252619324796276</v>
      </c>
      <c r="EE40" s="368"/>
      <c r="EF40" s="445" t="str">
        <f t="shared" si="18"/>
        <v>1994/1995</v>
      </c>
      <c r="EG40" s="447">
        <v>3.05</v>
      </c>
      <c r="EH40" s="447">
        <v>1.81</v>
      </c>
      <c r="EI40" s="447">
        <v>5.5229999999999997</v>
      </c>
      <c r="EJ40" s="447">
        <v>9.2999999999999999E-2</v>
      </c>
      <c r="EK40" s="447">
        <v>1.256</v>
      </c>
      <c r="EL40" s="447">
        <v>6.8719999999999999</v>
      </c>
      <c r="EM40" s="447">
        <v>5.1139999999999999</v>
      </c>
      <c r="EN40" s="447">
        <v>0.2</v>
      </c>
      <c r="EO40" s="447">
        <v>5.3140000000000001</v>
      </c>
      <c r="EP40" s="447">
        <v>4.2999999999999997E-2</v>
      </c>
      <c r="EQ40" s="447">
        <v>6.8719999999999999</v>
      </c>
      <c r="ER40" s="447">
        <v>1.5149999999999999</v>
      </c>
      <c r="ES40" s="448">
        <f t="shared" si="19"/>
        <v>0.28280754153444088</v>
      </c>
      <c r="ET40" s="368"/>
      <c r="EU40" s="458" t="str">
        <f t="shared" si="20"/>
        <v>1994/1995</v>
      </c>
      <c r="EV40" s="661">
        <v>8.6</v>
      </c>
      <c r="EW40" s="661">
        <v>1.71</v>
      </c>
      <c r="EX40" s="661">
        <v>14.7</v>
      </c>
      <c r="EY40" s="661">
        <v>2.5</v>
      </c>
      <c r="EZ40" s="661">
        <v>0.5</v>
      </c>
      <c r="FA40" s="661">
        <v>17.7</v>
      </c>
      <c r="FB40" s="661">
        <v>14.59</v>
      </c>
      <c r="FC40" s="661">
        <v>0.6</v>
      </c>
      <c r="FD40" s="661">
        <v>15.19</v>
      </c>
      <c r="FE40" s="661">
        <v>1.81</v>
      </c>
      <c r="FF40" s="661">
        <v>17.7</v>
      </c>
      <c r="FG40" s="661">
        <v>0.7</v>
      </c>
      <c r="FH40" s="460">
        <f t="shared" si="21"/>
        <v>4.1176470588235294E-2</v>
      </c>
      <c r="FI40" s="368"/>
      <c r="FJ40" s="470" t="str">
        <f t="shared" si="22"/>
        <v>1994/1995</v>
      </c>
      <c r="FK40" s="472">
        <v>0.96499999999999997</v>
      </c>
      <c r="FL40" s="472">
        <v>4.3</v>
      </c>
      <c r="FM40" s="472">
        <v>4.1509999999999998</v>
      </c>
      <c r="FN40" s="472">
        <v>0.45</v>
      </c>
      <c r="FO40" s="472">
        <v>1.3740000000000001</v>
      </c>
      <c r="FP40" s="472">
        <v>5.9749999999999996</v>
      </c>
      <c r="FQ40" s="472">
        <v>4.915</v>
      </c>
      <c r="FR40" s="472">
        <v>0.35</v>
      </c>
      <c r="FS40" s="472">
        <v>5.2649999999999997</v>
      </c>
      <c r="FT40" s="472">
        <v>0.13500000000000001</v>
      </c>
      <c r="FU40" s="472">
        <v>5.9749999999999996</v>
      </c>
      <c r="FV40" s="472">
        <v>0.57499999999999996</v>
      </c>
      <c r="FW40" s="473">
        <f t="shared" si="23"/>
        <v>0.10648148148148148</v>
      </c>
      <c r="FX40" s="368"/>
      <c r="FY40" s="419" t="str">
        <f t="shared" si="24"/>
        <v>1994/1995</v>
      </c>
      <c r="FZ40" s="425">
        <v>2.5000000000000001E-2</v>
      </c>
      <c r="GA40" s="425">
        <v>1.2</v>
      </c>
      <c r="GB40" s="425">
        <v>0.03</v>
      </c>
      <c r="GC40" s="425">
        <v>0.17499999999999999</v>
      </c>
      <c r="GD40" s="425">
        <v>0.56000000000000005</v>
      </c>
      <c r="GE40" s="425">
        <v>0.76500000000000001</v>
      </c>
      <c r="GF40" s="425">
        <v>0.71499999999999997</v>
      </c>
      <c r="GG40" s="425">
        <v>0</v>
      </c>
      <c r="GH40" s="425">
        <v>0.71499999999999997</v>
      </c>
      <c r="GI40" s="425">
        <v>0</v>
      </c>
      <c r="GJ40" s="425">
        <v>0.76500000000000001</v>
      </c>
      <c r="GK40" s="425">
        <v>0.05</v>
      </c>
      <c r="GL40" s="420">
        <f t="shared" si="25"/>
        <v>6.9930069930069935E-2</v>
      </c>
      <c r="GM40" s="368"/>
      <c r="GN40" s="364" t="str">
        <f t="shared" si="26"/>
        <v>1994/1995</v>
      </c>
      <c r="GO40" s="401">
        <v>1.677</v>
      </c>
      <c r="GP40" s="623">
        <v>0.87</v>
      </c>
      <c r="GQ40" s="401">
        <v>1.4650000000000001</v>
      </c>
      <c r="GR40" s="401">
        <v>0.1</v>
      </c>
      <c r="GS40" s="401">
        <v>0.69</v>
      </c>
      <c r="GT40" s="401">
        <v>2.2549999999999999</v>
      </c>
      <c r="GU40" s="401">
        <v>2.1549999999999998</v>
      </c>
      <c r="GV40" s="401">
        <v>0</v>
      </c>
      <c r="GW40" s="401">
        <v>2.1549999999999998</v>
      </c>
      <c r="GX40" s="401">
        <v>0</v>
      </c>
      <c r="GY40" s="401">
        <v>2.2549999999999999</v>
      </c>
      <c r="GZ40" s="401">
        <v>0.1</v>
      </c>
      <c r="HA40" s="365">
        <f t="shared" si="27"/>
        <v>4.6403712296983764E-2</v>
      </c>
      <c r="HB40" s="368"/>
      <c r="HC40" s="394" t="str">
        <f t="shared" si="28"/>
        <v>1994/1995</v>
      </c>
      <c r="HD40" s="656">
        <v>6.782</v>
      </c>
      <c r="HE40" s="656">
        <v>1.6</v>
      </c>
      <c r="HF40" s="656">
        <v>10.87</v>
      </c>
      <c r="HG40" s="656">
        <v>3.9569999999999999</v>
      </c>
      <c r="HH40" s="656">
        <v>3.6469999999999998</v>
      </c>
      <c r="HI40" s="656">
        <v>18.474</v>
      </c>
      <c r="HJ40" s="656">
        <v>11.6</v>
      </c>
      <c r="HK40" s="656">
        <v>1.9</v>
      </c>
      <c r="HL40" s="656">
        <v>13.5</v>
      </c>
      <c r="HM40" s="656">
        <v>0</v>
      </c>
      <c r="HN40" s="656">
        <v>18.474</v>
      </c>
      <c r="HO40" s="656">
        <v>4.9740000000000002</v>
      </c>
      <c r="HP40" s="395">
        <f t="shared" si="29"/>
        <v>0.36844444444444446</v>
      </c>
      <c r="HQ40" s="368"/>
      <c r="HR40" s="385" t="str">
        <f t="shared" si="30"/>
        <v>1994/1995</v>
      </c>
      <c r="HS40" s="477">
        <v>0</v>
      </c>
      <c r="HT40" s="477">
        <v>0</v>
      </c>
      <c r="HU40" s="477">
        <v>0</v>
      </c>
      <c r="HV40" s="477">
        <v>0.14499999999999999</v>
      </c>
      <c r="HW40" s="477">
        <v>2.0609999999999999</v>
      </c>
      <c r="HX40" s="477">
        <v>2.206</v>
      </c>
      <c r="HY40" s="477">
        <v>1.556</v>
      </c>
      <c r="HZ40" s="477">
        <v>0.5</v>
      </c>
      <c r="IA40" s="477">
        <v>2.056</v>
      </c>
      <c r="IB40" s="477">
        <v>0</v>
      </c>
      <c r="IC40" s="477">
        <v>2.206</v>
      </c>
      <c r="ID40" s="477">
        <v>0.15</v>
      </c>
      <c r="IE40" s="387">
        <f t="shared" si="31"/>
        <v>7.2957198443579757E-2</v>
      </c>
      <c r="IF40" s="368"/>
      <c r="IG40" s="676" t="str">
        <f t="shared" si="32"/>
        <v>1994/1995</v>
      </c>
      <c r="IH40" s="677">
        <v>8.0340000000000007</v>
      </c>
      <c r="II40" s="677">
        <v>1.89</v>
      </c>
      <c r="IJ40" s="677">
        <v>15.212</v>
      </c>
      <c r="IK40" s="677">
        <v>3.7080000000000002</v>
      </c>
      <c r="IL40" s="677">
        <v>2.1230000000000002</v>
      </c>
      <c r="IM40" s="677">
        <v>21.042999999999999</v>
      </c>
      <c r="IN40" s="677">
        <v>17.687000000000001</v>
      </c>
      <c r="IO40" s="677">
        <v>0.45</v>
      </c>
      <c r="IP40" s="677">
        <v>18.137</v>
      </c>
      <c r="IQ40" s="677">
        <v>6.0000000000000001E-3</v>
      </c>
      <c r="IR40" s="677">
        <v>21.042999999999999</v>
      </c>
      <c r="IS40" s="677">
        <v>2.9</v>
      </c>
      <c r="IT40" s="678">
        <f t="shared" si="33"/>
        <v>0.15984126109243232</v>
      </c>
      <c r="IU40" s="368"/>
      <c r="IV40" s="690" t="str">
        <f t="shared" si="34"/>
        <v>1994/1995</v>
      </c>
      <c r="IW40" s="691">
        <v>28.981000000000002</v>
      </c>
      <c r="IX40" s="691">
        <v>3.43</v>
      </c>
      <c r="IY40" s="691">
        <v>99.3</v>
      </c>
      <c r="IZ40" s="691">
        <v>64.953000000000003</v>
      </c>
      <c r="JA40" s="691">
        <v>10.256</v>
      </c>
      <c r="JB40" s="691">
        <v>174.50899999999999</v>
      </c>
      <c r="JC40" s="691">
        <v>102.355</v>
      </c>
      <c r="JD40" s="691">
        <v>3</v>
      </c>
      <c r="JE40" s="691">
        <v>105.355</v>
      </c>
      <c r="JF40" s="691">
        <v>0.41099999999999998</v>
      </c>
      <c r="JG40" s="691">
        <v>174.50899999999999</v>
      </c>
      <c r="JH40" s="691">
        <v>68.742999999999995</v>
      </c>
      <c r="JI40" s="692">
        <f t="shared" si="35"/>
        <v>0.64995367131214177</v>
      </c>
      <c r="JJ40" s="368"/>
      <c r="JK40" s="376" t="str">
        <f t="shared" si="36"/>
        <v>1994/1995</v>
      </c>
      <c r="JL40" s="377">
        <f t="shared" si="37"/>
        <v>136.21800000000002</v>
      </c>
      <c r="JM40" s="478">
        <f t="shared" si="38"/>
        <v>2.0542439325199302</v>
      </c>
      <c r="JN40" s="377">
        <f t="shared" si="39"/>
        <v>279.82499999999987</v>
      </c>
      <c r="JO40" s="377">
        <f t="shared" si="40"/>
        <v>87.294999999999987</v>
      </c>
      <c r="JP40" s="377">
        <f t="shared" si="41"/>
        <v>42.595999999999989</v>
      </c>
      <c r="JQ40" s="377">
        <f t="shared" si="42"/>
        <v>409.71600000000001</v>
      </c>
      <c r="JR40" s="377">
        <f t="shared" si="43"/>
        <v>201.72500000000002</v>
      </c>
      <c r="JS40" s="377">
        <f t="shared" si="44"/>
        <v>61.413999999999987</v>
      </c>
      <c r="JT40" s="377">
        <f t="shared" si="45"/>
        <v>263.13900000000001</v>
      </c>
      <c r="JU40" s="377">
        <f t="shared" si="46"/>
        <v>78.162999999999997</v>
      </c>
      <c r="JV40" s="377">
        <f t="shared" si="47"/>
        <v>409.71600000000001</v>
      </c>
      <c r="JW40" s="377">
        <f t="shared" si="48"/>
        <v>68.414000000000016</v>
      </c>
      <c r="JX40" s="378">
        <f t="shared" si="49"/>
        <v>0.20045004131238614</v>
      </c>
      <c r="JY40" s="368"/>
    </row>
    <row r="41" spans="1:285" s="18" customFormat="1" ht="14.4" x14ac:dyDescent="0.3">
      <c r="A41" s="376" t="s">
        <v>371</v>
      </c>
      <c r="B41" s="377">
        <v>216.739</v>
      </c>
      <c r="C41" s="478">
        <v>2.48</v>
      </c>
      <c r="D41" s="377">
        <v>537.52300000000002</v>
      </c>
      <c r="E41" s="377">
        <v>164.70400000000001</v>
      </c>
      <c r="F41" s="377">
        <v>97.188000000000002</v>
      </c>
      <c r="G41" s="377">
        <v>799.41499999999996</v>
      </c>
      <c r="H41" s="377">
        <v>446.71199999999999</v>
      </c>
      <c r="I41" s="377">
        <v>96.912000000000006</v>
      </c>
      <c r="J41" s="377">
        <v>543.62400000000002</v>
      </c>
      <c r="K41" s="377">
        <v>99.197000000000003</v>
      </c>
      <c r="L41" s="377">
        <v>799.41499999999996</v>
      </c>
      <c r="M41" s="377">
        <v>156.59399999999999</v>
      </c>
      <c r="N41" s="378">
        <f t="shared" si="1"/>
        <v>0.2436043626452776</v>
      </c>
      <c r="O41" s="368"/>
      <c r="P41" s="364" t="str">
        <f t="shared" si="2"/>
        <v>1995/1996</v>
      </c>
      <c r="Q41" s="401">
        <v>1.0549999999999999</v>
      </c>
      <c r="R41" s="623">
        <v>5.4</v>
      </c>
      <c r="S41" s="401">
        <v>5.7</v>
      </c>
      <c r="T41" s="401">
        <v>0.4</v>
      </c>
      <c r="U41" s="401">
        <v>5.9320000000000004</v>
      </c>
      <c r="V41" s="401">
        <v>12.032</v>
      </c>
      <c r="W41" s="401">
        <v>10.5</v>
      </c>
      <c r="X41" s="401">
        <v>0.8</v>
      </c>
      <c r="Y41" s="401">
        <v>11.3</v>
      </c>
      <c r="Z41" s="401">
        <v>0.01</v>
      </c>
      <c r="AA41" s="401">
        <v>12.032</v>
      </c>
      <c r="AB41" s="401">
        <v>0.72199999999999998</v>
      </c>
      <c r="AC41" s="365">
        <f t="shared" si="3"/>
        <v>6.3837312113174172E-2</v>
      </c>
      <c r="AD41" s="368"/>
      <c r="AE41" s="376" t="str">
        <f t="shared" si="4"/>
        <v>1995/1996</v>
      </c>
      <c r="AF41" s="478">
        <v>1.0349999999999999</v>
      </c>
      <c r="AG41" s="478">
        <v>1.47</v>
      </c>
      <c r="AH41" s="478">
        <v>1.526</v>
      </c>
      <c r="AI41" s="478">
        <v>1.359</v>
      </c>
      <c r="AJ41" s="478">
        <v>5.8090000000000002</v>
      </c>
      <c r="AK41" s="478">
        <v>8.6940000000000008</v>
      </c>
      <c r="AL41" s="478">
        <v>8.2140000000000004</v>
      </c>
      <c r="AM41" s="478">
        <v>0</v>
      </c>
      <c r="AN41" s="478">
        <v>8.2140000000000004</v>
      </c>
      <c r="AO41" s="478">
        <v>1E-3</v>
      </c>
      <c r="AP41" s="478">
        <v>8.6940000000000008</v>
      </c>
      <c r="AQ41" s="478">
        <v>0.47899999999999998</v>
      </c>
      <c r="AR41" s="378">
        <f t="shared" si="5"/>
        <v>5.8307973219720026E-2</v>
      </c>
      <c r="AS41" s="368"/>
      <c r="AT41" s="385" t="str">
        <f t="shared" si="6"/>
        <v>1995/1996</v>
      </c>
      <c r="AU41" s="477">
        <v>0</v>
      </c>
      <c r="AV41" s="477">
        <v>0</v>
      </c>
      <c r="AW41" s="477">
        <v>0</v>
      </c>
      <c r="AX41" s="477">
        <v>0.45</v>
      </c>
      <c r="AY41" s="477">
        <v>3.6320000000000001</v>
      </c>
      <c r="AZ41" s="477">
        <v>4.0819999999999999</v>
      </c>
      <c r="BA41" s="477">
        <v>3.6120000000000001</v>
      </c>
      <c r="BB41" s="477">
        <v>0.14000000000000001</v>
      </c>
      <c r="BC41" s="477">
        <v>3.7519999999999998</v>
      </c>
      <c r="BD41" s="477">
        <v>1.7999999999999999E-2</v>
      </c>
      <c r="BE41" s="477">
        <v>4.0819999999999999</v>
      </c>
      <c r="BF41" s="477">
        <v>0.312</v>
      </c>
      <c r="BG41" s="387">
        <f t="shared" si="7"/>
        <v>8.2758620689655185E-2</v>
      </c>
      <c r="BH41" s="368"/>
      <c r="BI41" s="394" t="str">
        <f t="shared" si="8"/>
        <v>1995/1996</v>
      </c>
      <c r="BJ41" s="656">
        <v>0.151</v>
      </c>
      <c r="BK41" s="656">
        <v>2.94</v>
      </c>
      <c r="BL41" s="656">
        <v>0.44400000000000001</v>
      </c>
      <c r="BM41" s="656">
        <v>1.2749999999999999</v>
      </c>
      <c r="BN41" s="656">
        <v>6.101</v>
      </c>
      <c r="BO41" s="656">
        <v>7.82</v>
      </c>
      <c r="BP41" s="656">
        <v>5.4649999999999999</v>
      </c>
      <c r="BQ41" s="656">
        <v>0.91500000000000004</v>
      </c>
      <c r="BR41" s="656">
        <v>6.38</v>
      </c>
      <c r="BS41" s="656">
        <v>0.57599999999999996</v>
      </c>
      <c r="BT41" s="656">
        <v>7.82</v>
      </c>
      <c r="BU41" s="656">
        <v>0.86399999999999999</v>
      </c>
      <c r="BV41" s="395">
        <f t="shared" si="9"/>
        <v>0.12420931569867741</v>
      </c>
      <c r="BW41" s="368"/>
      <c r="BX41" s="364" t="str">
        <f t="shared" si="10"/>
        <v>1995/1996</v>
      </c>
      <c r="BY41" s="948">
        <v>0</v>
      </c>
      <c r="BZ41" s="948">
        <v>0</v>
      </c>
      <c r="CA41" s="948">
        <v>0</v>
      </c>
      <c r="CB41" s="948">
        <v>0</v>
      </c>
      <c r="CC41" s="948">
        <v>0</v>
      </c>
      <c r="CD41" s="948">
        <v>0</v>
      </c>
      <c r="CE41" s="948">
        <v>0</v>
      </c>
      <c r="CF41" s="948">
        <v>0</v>
      </c>
      <c r="CG41" s="948">
        <v>0</v>
      </c>
      <c r="CH41" s="948">
        <v>0</v>
      </c>
      <c r="CI41" s="948">
        <v>0</v>
      </c>
      <c r="CJ41" s="948">
        <v>0</v>
      </c>
      <c r="CK41" s="365" t="e">
        <f t="shared" si="11"/>
        <v>#DIV/0!</v>
      </c>
      <c r="CL41" s="368"/>
      <c r="CM41" s="385" t="str">
        <f t="shared" si="12"/>
        <v>1995/1996</v>
      </c>
      <c r="CN41" s="477">
        <v>16.161000000000001</v>
      </c>
      <c r="CO41" s="477">
        <v>5.33</v>
      </c>
      <c r="CP41" s="477">
        <v>86.161000000000001</v>
      </c>
      <c r="CQ41" s="477">
        <v>11.156000000000001</v>
      </c>
      <c r="CR41" s="477">
        <v>2.5449999999999999</v>
      </c>
      <c r="CS41" s="477">
        <v>99.861999999999995</v>
      </c>
      <c r="CT41" s="477">
        <v>42.496000000000002</v>
      </c>
      <c r="CU41" s="477">
        <v>34.744999999999997</v>
      </c>
      <c r="CV41" s="477">
        <v>77.241</v>
      </c>
      <c r="CW41" s="477">
        <v>13.242000000000001</v>
      </c>
      <c r="CX41" s="477">
        <v>99.861999999999995</v>
      </c>
      <c r="CY41" s="477">
        <v>9.3789999999999996</v>
      </c>
      <c r="CZ41" s="387">
        <f t="shared" si="13"/>
        <v>0.10365483018909628</v>
      </c>
      <c r="DA41" s="368"/>
      <c r="DB41" s="419" t="str">
        <f t="shared" si="14"/>
        <v>1995/1996</v>
      </c>
      <c r="DC41" s="425">
        <v>1.679</v>
      </c>
      <c r="DD41" s="425">
        <v>0.89</v>
      </c>
      <c r="DE41" s="425">
        <v>1.5</v>
      </c>
      <c r="DF41" s="425">
        <v>1.202</v>
      </c>
      <c r="DG41" s="425">
        <v>3.782</v>
      </c>
      <c r="DH41" s="425">
        <v>6.484</v>
      </c>
      <c r="DI41" s="425">
        <v>5.8659999999999997</v>
      </c>
      <c r="DJ41" s="425">
        <v>0.1</v>
      </c>
      <c r="DK41" s="425">
        <v>5.9660000000000002</v>
      </c>
      <c r="DL41" s="425">
        <v>6.0000000000000001E-3</v>
      </c>
      <c r="DM41" s="425">
        <v>6.484</v>
      </c>
      <c r="DN41" s="425">
        <v>0.51200000000000001</v>
      </c>
      <c r="DO41" s="420">
        <f t="shared" si="15"/>
        <v>8.5733422638981913E-2</v>
      </c>
      <c r="DP41" s="368"/>
      <c r="DQ41" s="432" t="str">
        <f t="shared" si="16"/>
        <v>1995/1996</v>
      </c>
      <c r="DR41" s="434">
        <v>2E-3</v>
      </c>
      <c r="DS41" s="434">
        <v>5</v>
      </c>
      <c r="DT41" s="434">
        <v>0.01</v>
      </c>
      <c r="DU41" s="434">
        <v>0.74099999999999999</v>
      </c>
      <c r="DV41" s="434">
        <v>2.5539999999999998</v>
      </c>
      <c r="DW41" s="434">
        <v>3.3050000000000002</v>
      </c>
      <c r="DX41" s="434">
        <v>2.2240000000000002</v>
      </c>
      <c r="DY41" s="434">
        <v>0.27200000000000002</v>
      </c>
      <c r="DZ41" s="434">
        <v>2.496</v>
      </c>
      <c r="EA41" s="434">
        <v>5.8999999999999997E-2</v>
      </c>
      <c r="EB41" s="434">
        <v>3.3050000000000002</v>
      </c>
      <c r="EC41" s="434">
        <v>0.75</v>
      </c>
      <c r="ED41" s="435">
        <f t="shared" si="17"/>
        <v>0.29354207436399216</v>
      </c>
      <c r="EE41" s="368"/>
      <c r="EF41" s="445" t="str">
        <f t="shared" si="18"/>
        <v>1995/1996</v>
      </c>
      <c r="EG41" s="447">
        <v>1.7</v>
      </c>
      <c r="EH41" s="447">
        <v>0.65</v>
      </c>
      <c r="EI41" s="447">
        <v>1.1000000000000001</v>
      </c>
      <c r="EJ41" s="447">
        <v>1.5149999999999999</v>
      </c>
      <c r="EK41" s="447">
        <v>2.3359999999999999</v>
      </c>
      <c r="EL41" s="447">
        <v>4.9509999999999996</v>
      </c>
      <c r="EM41" s="447">
        <v>4.6580000000000004</v>
      </c>
      <c r="EN41" s="447">
        <v>0.1</v>
      </c>
      <c r="EO41" s="447">
        <v>4.758</v>
      </c>
      <c r="EP41" s="447">
        <v>4.2999999999999997E-2</v>
      </c>
      <c r="EQ41" s="447">
        <v>4.9509999999999996</v>
      </c>
      <c r="ER41" s="447">
        <v>0.15</v>
      </c>
      <c r="ES41" s="448">
        <f t="shared" si="19"/>
        <v>3.1243490939387625E-2</v>
      </c>
      <c r="ET41" s="368"/>
      <c r="EU41" s="458" t="str">
        <f t="shared" si="20"/>
        <v>1995/1996</v>
      </c>
      <c r="EV41" s="661">
        <v>8.5500000000000007</v>
      </c>
      <c r="EW41" s="661">
        <v>1.81</v>
      </c>
      <c r="EX41" s="661">
        <v>15.5</v>
      </c>
      <c r="EY41" s="661">
        <v>0.7</v>
      </c>
      <c r="EZ41" s="661">
        <v>2.1</v>
      </c>
      <c r="FA41" s="661">
        <v>18.3</v>
      </c>
      <c r="FB41" s="661">
        <v>15.346</v>
      </c>
      <c r="FC41" s="661">
        <v>0.7</v>
      </c>
      <c r="FD41" s="661">
        <v>16.045999999999999</v>
      </c>
      <c r="FE41" s="661">
        <v>1.054</v>
      </c>
      <c r="FF41" s="661">
        <v>18.3</v>
      </c>
      <c r="FG41" s="661">
        <v>1.2</v>
      </c>
      <c r="FH41" s="460">
        <f t="shared" si="21"/>
        <v>7.0175438596491238E-2</v>
      </c>
      <c r="FI41" s="368"/>
      <c r="FJ41" s="470" t="str">
        <f t="shared" si="22"/>
        <v>1995/1996</v>
      </c>
      <c r="FK41" s="472">
        <v>0.92900000000000005</v>
      </c>
      <c r="FL41" s="472">
        <v>3.73</v>
      </c>
      <c r="FM41" s="472">
        <v>3.468</v>
      </c>
      <c r="FN41" s="472">
        <v>0.57499999999999996</v>
      </c>
      <c r="FO41" s="472">
        <v>1.581</v>
      </c>
      <c r="FP41" s="472">
        <v>5.6239999999999997</v>
      </c>
      <c r="FQ41" s="472">
        <v>4.5069999999999997</v>
      </c>
      <c r="FR41" s="472">
        <v>0.2</v>
      </c>
      <c r="FS41" s="472">
        <v>4.7069999999999999</v>
      </c>
      <c r="FT41" s="472">
        <v>0.47199999999999998</v>
      </c>
      <c r="FU41" s="472">
        <v>5.6239999999999997</v>
      </c>
      <c r="FV41" s="472">
        <v>0.44500000000000001</v>
      </c>
      <c r="FW41" s="473">
        <f t="shared" si="23"/>
        <v>8.5923923537362418E-2</v>
      </c>
      <c r="FX41" s="368"/>
      <c r="FY41" s="419" t="str">
        <f t="shared" si="24"/>
        <v>1995/1996</v>
      </c>
      <c r="FZ41" s="425">
        <v>0.03</v>
      </c>
      <c r="GA41" s="425">
        <v>1.67</v>
      </c>
      <c r="GB41" s="425">
        <v>0.05</v>
      </c>
      <c r="GC41" s="425">
        <v>0.05</v>
      </c>
      <c r="GD41" s="425">
        <v>0.67400000000000004</v>
      </c>
      <c r="GE41" s="425">
        <v>0.77400000000000002</v>
      </c>
      <c r="GF41" s="425">
        <v>0.72399999999999998</v>
      </c>
      <c r="GG41" s="425">
        <v>0</v>
      </c>
      <c r="GH41" s="425">
        <v>0.72399999999999998</v>
      </c>
      <c r="GI41" s="425">
        <v>0</v>
      </c>
      <c r="GJ41" s="425">
        <v>0.77400000000000002</v>
      </c>
      <c r="GK41" s="425">
        <v>0.05</v>
      </c>
      <c r="GL41" s="420">
        <f t="shared" si="25"/>
        <v>6.9060773480662987E-2</v>
      </c>
      <c r="GM41" s="368"/>
      <c r="GN41" s="364" t="str">
        <f t="shared" si="26"/>
        <v>1995/1996</v>
      </c>
      <c r="GO41" s="401">
        <v>1.841</v>
      </c>
      <c r="GP41" s="623">
        <v>0.95</v>
      </c>
      <c r="GQ41" s="401">
        <v>1.748</v>
      </c>
      <c r="GR41" s="401">
        <v>0.1</v>
      </c>
      <c r="GS41" s="401">
        <v>0.51500000000000001</v>
      </c>
      <c r="GT41" s="401">
        <v>2.363</v>
      </c>
      <c r="GU41" s="401">
        <v>2.2629999999999999</v>
      </c>
      <c r="GV41" s="401">
        <v>0</v>
      </c>
      <c r="GW41" s="401">
        <v>2.2629999999999999</v>
      </c>
      <c r="GX41" s="401">
        <v>0</v>
      </c>
      <c r="GY41" s="401">
        <v>2.363</v>
      </c>
      <c r="GZ41" s="401">
        <v>0.1</v>
      </c>
      <c r="HA41" s="365">
        <f t="shared" si="27"/>
        <v>4.4189129474149366E-2</v>
      </c>
      <c r="HB41" s="368"/>
      <c r="HC41" s="394" t="str">
        <f t="shared" si="28"/>
        <v>1995/1996</v>
      </c>
      <c r="HD41" s="656">
        <v>6.5670000000000002</v>
      </c>
      <c r="HE41" s="656">
        <v>1.71</v>
      </c>
      <c r="HF41" s="656">
        <v>11.228</v>
      </c>
      <c r="HG41" s="656">
        <v>4.9740000000000002</v>
      </c>
      <c r="HH41" s="656">
        <v>2.9239999999999999</v>
      </c>
      <c r="HI41" s="656">
        <v>19.126000000000001</v>
      </c>
      <c r="HJ41" s="656">
        <v>11.8</v>
      </c>
      <c r="HK41" s="656">
        <v>2.2000000000000002</v>
      </c>
      <c r="HL41" s="656">
        <v>14</v>
      </c>
      <c r="HM41" s="656">
        <v>0</v>
      </c>
      <c r="HN41" s="656">
        <v>19.126000000000001</v>
      </c>
      <c r="HO41" s="656">
        <v>5.1260000000000003</v>
      </c>
      <c r="HP41" s="395">
        <f t="shared" si="29"/>
        <v>0.36614285714285716</v>
      </c>
      <c r="HQ41" s="368"/>
      <c r="HR41" s="385" t="str">
        <f t="shared" si="30"/>
        <v>1995/1996</v>
      </c>
      <c r="HS41" s="477">
        <v>0</v>
      </c>
      <c r="HT41" s="477">
        <v>0</v>
      </c>
      <c r="HU41" s="477">
        <v>0</v>
      </c>
      <c r="HV41" s="477">
        <v>0.15</v>
      </c>
      <c r="HW41" s="477">
        <v>1.98</v>
      </c>
      <c r="HX41" s="477">
        <v>2.13</v>
      </c>
      <c r="HY41" s="477">
        <v>1.63</v>
      </c>
      <c r="HZ41" s="477">
        <v>0.4</v>
      </c>
      <c r="IA41" s="477">
        <v>2.0299999999999998</v>
      </c>
      <c r="IB41" s="477">
        <v>0</v>
      </c>
      <c r="IC41" s="477">
        <v>2.13</v>
      </c>
      <c r="ID41" s="477">
        <v>0.1</v>
      </c>
      <c r="IE41" s="387">
        <f t="shared" si="31"/>
        <v>4.9261083743842374E-2</v>
      </c>
      <c r="IF41" s="368"/>
      <c r="IG41" s="676" t="str">
        <f t="shared" si="32"/>
        <v>1995/1996</v>
      </c>
      <c r="IH41" s="677">
        <v>8.17</v>
      </c>
      <c r="II41" s="677">
        <v>2.08</v>
      </c>
      <c r="IJ41" s="677">
        <v>17.001999999999999</v>
      </c>
      <c r="IK41" s="677">
        <v>2.9</v>
      </c>
      <c r="IL41" s="677">
        <v>1.903</v>
      </c>
      <c r="IM41" s="677">
        <v>21.805</v>
      </c>
      <c r="IN41" s="677">
        <v>18.454000000000001</v>
      </c>
      <c r="IO41" s="677">
        <v>0.45</v>
      </c>
      <c r="IP41" s="677">
        <v>18.904</v>
      </c>
      <c r="IQ41" s="677">
        <v>1E-3</v>
      </c>
      <c r="IR41" s="677">
        <v>21.805</v>
      </c>
      <c r="IS41" s="677">
        <v>2.9</v>
      </c>
      <c r="IT41" s="678">
        <f t="shared" si="33"/>
        <v>0.1533985718064004</v>
      </c>
      <c r="IU41" s="368"/>
      <c r="IV41" s="690" t="str">
        <f t="shared" si="34"/>
        <v>1995/1996</v>
      </c>
      <c r="IW41" s="691">
        <v>28.86</v>
      </c>
      <c r="IX41" s="691">
        <v>3.54</v>
      </c>
      <c r="IY41" s="691">
        <v>102.215</v>
      </c>
      <c r="IZ41" s="691">
        <v>68.742999999999995</v>
      </c>
      <c r="JA41" s="691">
        <v>12.531000000000001</v>
      </c>
      <c r="JB41" s="691">
        <v>183.489</v>
      </c>
      <c r="JC41" s="691">
        <v>103.29900000000001</v>
      </c>
      <c r="JD41" s="691">
        <v>3.2</v>
      </c>
      <c r="JE41" s="691">
        <v>106.499</v>
      </c>
      <c r="JF41" s="691">
        <v>0.496</v>
      </c>
      <c r="JG41" s="691">
        <v>183.489</v>
      </c>
      <c r="JH41" s="691">
        <v>76.494</v>
      </c>
      <c r="JI41" s="692">
        <f t="shared" si="35"/>
        <v>0.7149306042338428</v>
      </c>
      <c r="JJ41" s="368"/>
      <c r="JK41" s="376" t="str">
        <f t="shared" si="36"/>
        <v>1995/1996</v>
      </c>
      <c r="JL41" s="377">
        <f t="shared" si="37"/>
        <v>140.00899999999996</v>
      </c>
      <c r="JM41" s="478">
        <f t="shared" si="38"/>
        <v>2.0703740473826686</v>
      </c>
      <c r="JN41" s="377">
        <f t="shared" si="39"/>
        <v>289.87099999999998</v>
      </c>
      <c r="JO41" s="377">
        <f t="shared" si="40"/>
        <v>68.414000000000016</v>
      </c>
      <c r="JP41" s="377">
        <f t="shared" si="41"/>
        <v>40.289000000000001</v>
      </c>
      <c r="JQ41" s="377">
        <f t="shared" si="42"/>
        <v>398.57399999999996</v>
      </c>
      <c r="JR41" s="377">
        <f t="shared" si="43"/>
        <v>205.65400000000002</v>
      </c>
      <c r="JS41" s="377">
        <f t="shared" si="44"/>
        <v>52.689999999999991</v>
      </c>
      <c r="JT41" s="377">
        <f t="shared" si="45"/>
        <v>258.34400000000016</v>
      </c>
      <c r="JU41" s="377">
        <f t="shared" si="46"/>
        <v>83.218999999999994</v>
      </c>
      <c r="JV41" s="377">
        <f t="shared" si="47"/>
        <v>398.57399999999996</v>
      </c>
      <c r="JW41" s="377">
        <f t="shared" si="48"/>
        <v>57.010999999999967</v>
      </c>
      <c r="JX41" s="378">
        <f t="shared" si="49"/>
        <v>0.16691210699051109</v>
      </c>
      <c r="JY41" s="368"/>
    </row>
    <row r="42" spans="1:285" s="18" customFormat="1" ht="14.4" x14ac:dyDescent="0.3">
      <c r="A42" s="376" t="s">
        <v>372</v>
      </c>
      <c r="B42" s="377">
        <v>227.101</v>
      </c>
      <c r="C42" s="478">
        <v>2.56</v>
      </c>
      <c r="D42" s="377">
        <v>581.31600000000003</v>
      </c>
      <c r="E42" s="377">
        <v>156.59399999999999</v>
      </c>
      <c r="F42" s="377">
        <v>98.254000000000005</v>
      </c>
      <c r="G42" s="377">
        <v>836.16399999999999</v>
      </c>
      <c r="H42" s="377">
        <v>462.55200000000002</v>
      </c>
      <c r="I42" s="377">
        <v>101.392</v>
      </c>
      <c r="J42" s="377">
        <v>563.94399999999996</v>
      </c>
      <c r="K42" s="377">
        <v>106.943</v>
      </c>
      <c r="L42" s="377">
        <v>836.16399999999999</v>
      </c>
      <c r="M42" s="377">
        <v>165.27699999999999</v>
      </c>
      <c r="N42" s="378">
        <f t="shared" si="1"/>
        <v>0.24635594369841718</v>
      </c>
      <c r="O42" s="368"/>
      <c r="P42" s="364" t="str">
        <f t="shared" si="2"/>
        <v>1996/1997</v>
      </c>
      <c r="Q42" s="401">
        <v>1.016</v>
      </c>
      <c r="R42" s="623">
        <v>5.65</v>
      </c>
      <c r="S42" s="401">
        <v>5.7350000000000003</v>
      </c>
      <c r="T42" s="401">
        <v>0.72199999999999998</v>
      </c>
      <c r="U42" s="401">
        <v>6.8929999999999998</v>
      </c>
      <c r="V42" s="401">
        <v>13.35</v>
      </c>
      <c r="W42" s="401">
        <v>10.8</v>
      </c>
      <c r="X42" s="401">
        <v>0.8</v>
      </c>
      <c r="Y42" s="401">
        <v>11.6</v>
      </c>
      <c r="Z42" s="401">
        <v>3.0000000000000001E-3</v>
      </c>
      <c r="AA42" s="401">
        <v>13.35</v>
      </c>
      <c r="AB42" s="401">
        <v>1.7470000000000001</v>
      </c>
      <c r="AC42" s="365">
        <f t="shared" si="3"/>
        <v>0.15056450917866071</v>
      </c>
      <c r="AD42" s="368"/>
      <c r="AE42" s="376" t="str">
        <f t="shared" si="4"/>
        <v>1996/1997</v>
      </c>
      <c r="AF42" s="478">
        <v>1.833</v>
      </c>
      <c r="AG42" s="478">
        <v>1.74</v>
      </c>
      <c r="AH42" s="478">
        <v>3.1949999999999998</v>
      </c>
      <c r="AI42" s="478">
        <v>0.47899999999999998</v>
      </c>
      <c r="AJ42" s="478">
        <v>5.1109999999999998</v>
      </c>
      <c r="AK42" s="478">
        <v>8.7850000000000001</v>
      </c>
      <c r="AL42" s="478">
        <v>8.2810000000000006</v>
      </c>
      <c r="AM42" s="478">
        <v>0</v>
      </c>
      <c r="AN42" s="478">
        <v>8.2810000000000006</v>
      </c>
      <c r="AO42" s="478">
        <v>5.3999999999999999E-2</v>
      </c>
      <c r="AP42" s="478">
        <v>8.7850000000000001</v>
      </c>
      <c r="AQ42" s="478">
        <v>0.45</v>
      </c>
      <c r="AR42" s="378">
        <f t="shared" si="5"/>
        <v>5.3989202159568081E-2</v>
      </c>
      <c r="AS42" s="368"/>
      <c r="AT42" s="385" t="str">
        <f t="shared" si="6"/>
        <v>1996/1997</v>
      </c>
      <c r="AU42" s="477">
        <v>0</v>
      </c>
      <c r="AV42" s="477">
        <v>0</v>
      </c>
      <c r="AW42" s="477">
        <v>0</v>
      </c>
      <c r="AX42" s="477">
        <v>0.312</v>
      </c>
      <c r="AY42" s="477">
        <v>4.2009999999999996</v>
      </c>
      <c r="AZ42" s="477">
        <v>4.5129999999999999</v>
      </c>
      <c r="BA42" s="477">
        <v>4.0119999999999996</v>
      </c>
      <c r="BB42" s="477">
        <v>0.14000000000000001</v>
      </c>
      <c r="BC42" s="477">
        <v>4.1520000000000001</v>
      </c>
      <c r="BD42" s="477">
        <v>4.9000000000000002E-2</v>
      </c>
      <c r="BE42" s="477">
        <v>4.5129999999999999</v>
      </c>
      <c r="BF42" s="477">
        <v>0.312</v>
      </c>
      <c r="BG42" s="387">
        <f t="shared" si="7"/>
        <v>7.4268031421090203E-2</v>
      </c>
      <c r="BH42" s="368"/>
      <c r="BI42" s="394" t="str">
        <f t="shared" si="8"/>
        <v>1996/1997</v>
      </c>
      <c r="BJ42" s="656">
        <v>0.159</v>
      </c>
      <c r="BK42" s="656">
        <v>3.01</v>
      </c>
      <c r="BL42" s="656">
        <v>0.47799999999999998</v>
      </c>
      <c r="BM42" s="656">
        <v>0.86399999999999999</v>
      </c>
      <c r="BN42" s="656">
        <v>6.4180000000000001</v>
      </c>
      <c r="BO42" s="656">
        <v>7.76</v>
      </c>
      <c r="BP42" s="656">
        <v>5.35</v>
      </c>
      <c r="BQ42" s="656">
        <v>0.95</v>
      </c>
      <c r="BR42" s="656">
        <v>6.3</v>
      </c>
      <c r="BS42" s="656">
        <v>0.40799999999999997</v>
      </c>
      <c r="BT42" s="656">
        <v>7.76</v>
      </c>
      <c r="BU42" s="656">
        <v>1.052</v>
      </c>
      <c r="BV42" s="395">
        <f t="shared" si="9"/>
        <v>0.15682766845557544</v>
      </c>
      <c r="BW42" s="368"/>
      <c r="BX42" s="364" t="str">
        <f t="shared" si="10"/>
        <v>1996/1997</v>
      </c>
      <c r="BY42" s="948">
        <v>0</v>
      </c>
      <c r="BZ42" s="948">
        <v>0</v>
      </c>
      <c r="CA42" s="948">
        <v>0</v>
      </c>
      <c r="CB42" s="948">
        <v>0</v>
      </c>
      <c r="CC42" s="948">
        <v>0</v>
      </c>
      <c r="CD42" s="948">
        <v>0</v>
      </c>
      <c r="CE42" s="948">
        <v>0</v>
      </c>
      <c r="CF42" s="948">
        <v>0</v>
      </c>
      <c r="CG42" s="948">
        <v>0</v>
      </c>
      <c r="CH42" s="948">
        <v>0</v>
      </c>
      <c r="CI42" s="948">
        <v>0</v>
      </c>
      <c r="CJ42" s="948">
        <v>0</v>
      </c>
      <c r="CK42" s="365" t="e">
        <f t="shared" si="11"/>
        <v>#DIV/0!</v>
      </c>
      <c r="CL42" s="368"/>
      <c r="CM42" s="385" t="str">
        <f t="shared" si="12"/>
        <v>1996/1997</v>
      </c>
      <c r="CN42" s="477">
        <v>16.736999999999998</v>
      </c>
      <c r="CO42" s="477">
        <v>5.89</v>
      </c>
      <c r="CP42" s="477">
        <v>98.506</v>
      </c>
      <c r="CQ42" s="477">
        <v>9.3789999999999996</v>
      </c>
      <c r="CR42" s="477">
        <v>2.5030000000000001</v>
      </c>
      <c r="CS42" s="477">
        <v>110.38800000000001</v>
      </c>
      <c r="CT42" s="477">
        <v>44.3</v>
      </c>
      <c r="CU42" s="477">
        <v>37.5</v>
      </c>
      <c r="CV42" s="477">
        <v>81.8</v>
      </c>
      <c r="CW42" s="477">
        <v>17.835000000000001</v>
      </c>
      <c r="CX42" s="477">
        <v>110.38800000000001</v>
      </c>
      <c r="CY42" s="477">
        <v>10.753</v>
      </c>
      <c r="CZ42" s="387">
        <f t="shared" si="13"/>
        <v>0.10792392231645508</v>
      </c>
      <c r="DA42" s="368"/>
      <c r="DB42" s="419" t="str">
        <f t="shared" si="14"/>
        <v>1996/1997</v>
      </c>
      <c r="DC42" s="425">
        <v>2.278</v>
      </c>
      <c r="DD42" s="425">
        <v>1.31</v>
      </c>
      <c r="DE42" s="425">
        <v>2.98</v>
      </c>
      <c r="DF42" s="425">
        <v>0.51200000000000001</v>
      </c>
      <c r="DG42" s="425">
        <v>3.63</v>
      </c>
      <c r="DH42" s="425">
        <v>7.1219999999999999</v>
      </c>
      <c r="DI42" s="425">
        <v>5.9109999999999996</v>
      </c>
      <c r="DJ42" s="425">
        <v>0.1</v>
      </c>
      <c r="DK42" s="425">
        <v>6.0110000000000001</v>
      </c>
      <c r="DL42" s="425">
        <v>1.0999999999999999E-2</v>
      </c>
      <c r="DM42" s="425">
        <v>7.1219999999999999</v>
      </c>
      <c r="DN42" s="425">
        <v>1.1000000000000001</v>
      </c>
      <c r="DO42" s="420">
        <f t="shared" si="15"/>
        <v>0.18266356692128863</v>
      </c>
      <c r="DP42" s="368"/>
      <c r="DQ42" s="432" t="str">
        <f t="shared" si="16"/>
        <v>1996/1997</v>
      </c>
      <c r="DR42" s="434">
        <v>3.0000000000000001E-3</v>
      </c>
      <c r="DS42" s="434">
        <v>3.67</v>
      </c>
      <c r="DT42" s="434">
        <v>1.0999999999999999E-2</v>
      </c>
      <c r="DU42" s="434">
        <v>0.75</v>
      </c>
      <c r="DV42" s="434">
        <v>3.4649999999999999</v>
      </c>
      <c r="DW42" s="434">
        <v>4.226</v>
      </c>
      <c r="DX42" s="434">
        <v>2.1389999999999998</v>
      </c>
      <c r="DY42" s="434">
        <v>1.212</v>
      </c>
      <c r="DZ42" s="434">
        <v>3.351</v>
      </c>
      <c r="EA42" s="434">
        <v>6.5000000000000002E-2</v>
      </c>
      <c r="EB42" s="434">
        <v>4.226</v>
      </c>
      <c r="EC42" s="434">
        <v>0.81</v>
      </c>
      <c r="ED42" s="435">
        <f t="shared" si="17"/>
        <v>0.23711943793911008</v>
      </c>
      <c r="EE42" s="368"/>
      <c r="EF42" s="445" t="str">
        <f t="shared" si="18"/>
        <v>1996/1997</v>
      </c>
      <c r="EG42" s="447">
        <v>3.2130000000000001</v>
      </c>
      <c r="EH42" s="447">
        <v>1.84</v>
      </c>
      <c r="EI42" s="447">
        <v>5.9160000000000004</v>
      </c>
      <c r="EJ42" s="447">
        <v>0.15</v>
      </c>
      <c r="EK42" s="447">
        <v>1.5920000000000001</v>
      </c>
      <c r="EL42" s="447">
        <v>7.6580000000000004</v>
      </c>
      <c r="EM42" s="447">
        <v>5.0650000000000004</v>
      </c>
      <c r="EN42" s="447">
        <v>0.2</v>
      </c>
      <c r="EO42" s="447">
        <v>5.2649999999999997</v>
      </c>
      <c r="EP42" s="447">
        <v>6.8000000000000005E-2</v>
      </c>
      <c r="EQ42" s="447">
        <v>7.6580000000000004</v>
      </c>
      <c r="ER42" s="447">
        <v>2.3250000000000002</v>
      </c>
      <c r="ES42" s="448">
        <f t="shared" si="19"/>
        <v>0.43596474779673738</v>
      </c>
      <c r="ET42" s="368"/>
      <c r="EU42" s="458" t="str">
        <f t="shared" si="20"/>
        <v>1996/1997</v>
      </c>
      <c r="EV42" s="661">
        <v>8.4499999999999993</v>
      </c>
      <c r="EW42" s="661">
        <v>1.89</v>
      </c>
      <c r="EX42" s="661">
        <v>16</v>
      </c>
      <c r="EY42" s="661">
        <v>1.2</v>
      </c>
      <c r="EZ42" s="661">
        <v>2.63</v>
      </c>
      <c r="FA42" s="661">
        <v>19.829999999999998</v>
      </c>
      <c r="FB42" s="661">
        <v>15.563000000000001</v>
      </c>
      <c r="FC42" s="661">
        <v>0.8</v>
      </c>
      <c r="FD42" s="661">
        <v>16.363</v>
      </c>
      <c r="FE42" s="661">
        <v>0.96699999999999997</v>
      </c>
      <c r="FF42" s="661">
        <v>19.829999999999998</v>
      </c>
      <c r="FG42" s="661">
        <v>2.5</v>
      </c>
      <c r="FH42" s="460">
        <f t="shared" si="21"/>
        <v>0.14425851125216388</v>
      </c>
      <c r="FI42" s="368"/>
      <c r="FJ42" s="470" t="str">
        <f t="shared" si="22"/>
        <v>1996/1997</v>
      </c>
      <c r="FK42" s="472">
        <v>0.80900000000000005</v>
      </c>
      <c r="FL42" s="472">
        <v>3.84</v>
      </c>
      <c r="FM42" s="472">
        <v>3.1070000000000002</v>
      </c>
      <c r="FN42" s="472">
        <v>0.44500000000000001</v>
      </c>
      <c r="FO42" s="472">
        <v>1.94</v>
      </c>
      <c r="FP42" s="472">
        <v>5.492</v>
      </c>
      <c r="FQ42" s="472">
        <v>4.6150000000000002</v>
      </c>
      <c r="FR42" s="472">
        <v>0.2</v>
      </c>
      <c r="FS42" s="472">
        <v>4.8150000000000004</v>
      </c>
      <c r="FT42" s="472">
        <v>0.22700000000000001</v>
      </c>
      <c r="FU42" s="472">
        <v>5.492</v>
      </c>
      <c r="FV42" s="472">
        <v>0.45</v>
      </c>
      <c r="FW42" s="473">
        <f t="shared" si="23"/>
        <v>8.9250297500991657E-2</v>
      </c>
      <c r="FX42" s="368"/>
      <c r="FY42" s="419" t="str">
        <f t="shared" si="24"/>
        <v>1996/1997</v>
      </c>
      <c r="FZ42" s="425">
        <v>0.03</v>
      </c>
      <c r="GA42" s="425">
        <v>1.17</v>
      </c>
      <c r="GB42" s="425">
        <v>3.5000000000000003E-2</v>
      </c>
      <c r="GC42" s="425">
        <v>0.05</v>
      </c>
      <c r="GD42" s="425">
        <v>0.98599999999999999</v>
      </c>
      <c r="GE42" s="425">
        <v>1.071</v>
      </c>
      <c r="GF42" s="425">
        <v>1.0209999999999999</v>
      </c>
      <c r="GG42" s="425">
        <v>0</v>
      </c>
      <c r="GH42" s="425">
        <v>1.0209999999999999</v>
      </c>
      <c r="GI42" s="425">
        <v>0</v>
      </c>
      <c r="GJ42" s="425">
        <v>1.071</v>
      </c>
      <c r="GK42" s="425">
        <v>0.05</v>
      </c>
      <c r="GL42" s="420">
        <f t="shared" si="25"/>
        <v>4.8971596474045059E-2</v>
      </c>
      <c r="GM42" s="368"/>
      <c r="GN42" s="364" t="str">
        <f t="shared" si="26"/>
        <v>1996/1997</v>
      </c>
      <c r="GO42" s="401">
        <v>1.6160000000000001</v>
      </c>
      <c r="GP42" s="623">
        <v>0.91</v>
      </c>
      <c r="GQ42" s="401">
        <v>1.4630000000000001</v>
      </c>
      <c r="GR42" s="401">
        <v>0.1</v>
      </c>
      <c r="GS42" s="401">
        <v>1.1399999999999999</v>
      </c>
      <c r="GT42" s="401">
        <v>2.7029999999999998</v>
      </c>
      <c r="GU42" s="401">
        <v>2.403</v>
      </c>
      <c r="GV42" s="401">
        <v>0</v>
      </c>
      <c r="GW42" s="401">
        <v>2.403</v>
      </c>
      <c r="GX42" s="401">
        <v>0.1</v>
      </c>
      <c r="GY42" s="401">
        <v>2.7029999999999998</v>
      </c>
      <c r="GZ42" s="401">
        <v>0.2</v>
      </c>
      <c r="HA42" s="365">
        <f t="shared" si="27"/>
        <v>7.9904115061925685E-2</v>
      </c>
      <c r="HB42" s="368"/>
      <c r="HC42" s="394" t="str">
        <f t="shared" si="28"/>
        <v>1996/1997</v>
      </c>
      <c r="HD42" s="656">
        <v>6.3280000000000003</v>
      </c>
      <c r="HE42" s="656">
        <v>1.58</v>
      </c>
      <c r="HF42" s="656">
        <v>10.015000000000001</v>
      </c>
      <c r="HG42" s="656">
        <v>5.1260000000000003</v>
      </c>
      <c r="HH42" s="656">
        <v>5.3259999999999996</v>
      </c>
      <c r="HI42" s="656">
        <v>20.466999999999999</v>
      </c>
      <c r="HJ42" s="656">
        <v>12</v>
      </c>
      <c r="HK42" s="656">
        <v>2.5</v>
      </c>
      <c r="HL42" s="656">
        <v>14.5</v>
      </c>
      <c r="HM42" s="656">
        <v>0.01</v>
      </c>
      <c r="HN42" s="656">
        <v>20.466999999999999</v>
      </c>
      <c r="HO42" s="656">
        <v>5.9569999999999999</v>
      </c>
      <c r="HP42" s="395">
        <f t="shared" si="29"/>
        <v>0.41054445210199864</v>
      </c>
      <c r="HQ42" s="368"/>
      <c r="HR42" s="385" t="str">
        <f t="shared" si="30"/>
        <v>1996/1997</v>
      </c>
      <c r="HS42" s="477">
        <v>0</v>
      </c>
      <c r="HT42" s="477">
        <v>0</v>
      </c>
      <c r="HU42" s="477">
        <v>0</v>
      </c>
      <c r="HV42" s="477">
        <v>0.1</v>
      </c>
      <c r="HW42" s="477">
        <v>2.1760000000000002</v>
      </c>
      <c r="HX42" s="477">
        <v>2.2759999999999998</v>
      </c>
      <c r="HY42" s="477">
        <v>1.776</v>
      </c>
      <c r="HZ42" s="477">
        <v>0.4</v>
      </c>
      <c r="IA42" s="477">
        <v>2.1760000000000002</v>
      </c>
      <c r="IB42" s="477">
        <v>0</v>
      </c>
      <c r="IC42" s="477">
        <v>2.2759999999999998</v>
      </c>
      <c r="ID42" s="477">
        <v>0.1</v>
      </c>
      <c r="IE42" s="387">
        <f t="shared" si="31"/>
        <v>4.5955882352941173E-2</v>
      </c>
      <c r="IF42" s="368"/>
      <c r="IG42" s="676" t="str">
        <f t="shared" si="32"/>
        <v>1996/1997</v>
      </c>
      <c r="IH42" s="677">
        <v>8.3770000000000007</v>
      </c>
      <c r="II42" s="677">
        <v>2.02</v>
      </c>
      <c r="IJ42" s="677">
        <v>16.907</v>
      </c>
      <c r="IK42" s="677">
        <v>2.9</v>
      </c>
      <c r="IL42" s="677">
        <v>3.0179999999999998</v>
      </c>
      <c r="IM42" s="677">
        <v>22.824999999999999</v>
      </c>
      <c r="IN42" s="677">
        <v>19.673999999999999</v>
      </c>
      <c r="IO42" s="677">
        <v>0.45</v>
      </c>
      <c r="IP42" s="677">
        <v>20.123999999999999</v>
      </c>
      <c r="IQ42" s="677">
        <v>1E-3</v>
      </c>
      <c r="IR42" s="677">
        <v>22.824999999999999</v>
      </c>
      <c r="IS42" s="677">
        <v>2.7</v>
      </c>
      <c r="IT42" s="678">
        <f t="shared" si="33"/>
        <v>0.13416149068322983</v>
      </c>
      <c r="IU42" s="368"/>
      <c r="IV42" s="690" t="str">
        <f t="shared" si="34"/>
        <v>1996/1997</v>
      </c>
      <c r="IW42" s="691">
        <v>29.61</v>
      </c>
      <c r="IX42" s="691">
        <v>3.73</v>
      </c>
      <c r="IY42" s="691">
        <v>110.57</v>
      </c>
      <c r="IZ42" s="691">
        <v>76.494</v>
      </c>
      <c r="JA42" s="691">
        <v>2.7050000000000001</v>
      </c>
      <c r="JB42" s="691">
        <v>189.76900000000001</v>
      </c>
      <c r="JC42" s="691">
        <v>104.215</v>
      </c>
      <c r="JD42" s="691">
        <v>3.4</v>
      </c>
      <c r="JE42" s="691">
        <v>107.61499999999999</v>
      </c>
      <c r="JF42" s="691">
        <v>0.96899999999999997</v>
      </c>
      <c r="JG42" s="691">
        <v>189.76900000000001</v>
      </c>
      <c r="JH42" s="691">
        <v>81.185000000000002</v>
      </c>
      <c r="JI42" s="692">
        <f t="shared" si="35"/>
        <v>0.74767000663081129</v>
      </c>
      <c r="JJ42" s="368"/>
      <c r="JK42" s="376" t="str">
        <f t="shared" si="36"/>
        <v>1996/1997</v>
      </c>
      <c r="JL42" s="377">
        <f t="shared" si="37"/>
        <v>146.64200000000005</v>
      </c>
      <c r="JM42" s="478">
        <f t="shared" si="38"/>
        <v>2.0894286766410706</v>
      </c>
      <c r="JN42" s="377">
        <f t="shared" si="39"/>
        <v>306.39799999999997</v>
      </c>
      <c r="JO42" s="377">
        <f t="shared" si="40"/>
        <v>57.010999999999967</v>
      </c>
      <c r="JP42" s="377">
        <f t="shared" si="41"/>
        <v>44.52</v>
      </c>
      <c r="JQ42" s="377">
        <f t="shared" si="42"/>
        <v>407.92899999999997</v>
      </c>
      <c r="JR42" s="377">
        <f t="shared" si="43"/>
        <v>215.42699999999994</v>
      </c>
      <c r="JS42" s="377">
        <f t="shared" si="44"/>
        <v>52.739999999999988</v>
      </c>
      <c r="JT42" s="377">
        <f t="shared" si="45"/>
        <v>268.16699999999992</v>
      </c>
      <c r="JU42" s="377">
        <f t="shared" si="46"/>
        <v>86.176000000000002</v>
      </c>
      <c r="JV42" s="377">
        <f t="shared" si="47"/>
        <v>407.92899999999997</v>
      </c>
      <c r="JW42" s="377">
        <f t="shared" si="48"/>
        <v>53.586000000000013</v>
      </c>
      <c r="JX42" s="378">
        <f t="shared" si="49"/>
        <v>0.15122635412580474</v>
      </c>
      <c r="JY42" s="368"/>
    </row>
    <row r="43" spans="1:285" s="18" customFormat="1" ht="14.4" x14ac:dyDescent="0.3">
      <c r="A43" s="376" t="s">
        <v>373</v>
      </c>
      <c r="B43" s="377">
        <v>226.39599999999999</v>
      </c>
      <c r="C43" s="478">
        <v>2.7</v>
      </c>
      <c r="D43" s="377">
        <v>610.19200000000001</v>
      </c>
      <c r="E43" s="377">
        <v>165.27699999999999</v>
      </c>
      <c r="F43" s="377">
        <v>103.533</v>
      </c>
      <c r="G43" s="377">
        <v>879.00199999999995</v>
      </c>
      <c r="H43" s="377">
        <v>469.44499999999999</v>
      </c>
      <c r="I43" s="377">
        <v>106.188</v>
      </c>
      <c r="J43" s="377">
        <v>575.63300000000004</v>
      </c>
      <c r="K43" s="377">
        <v>104.4</v>
      </c>
      <c r="L43" s="377">
        <v>879.00199999999995</v>
      </c>
      <c r="M43" s="377">
        <v>198.96899999999999</v>
      </c>
      <c r="N43" s="378">
        <f t="shared" si="1"/>
        <v>0.29258727150005953</v>
      </c>
      <c r="O43" s="368"/>
      <c r="P43" s="364" t="str">
        <f t="shared" si="2"/>
        <v>1997/1998</v>
      </c>
      <c r="Q43" s="401">
        <v>1.044</v>
      </c>
      <c r="R43" s="623">
        <v>5.6</v>
      </c>
      <c r="S43" s="401">
        <v>5.85</v>
      </c>
      <c r="T43" s="401">
        <v>1.7470000000000001</v>
      </c>
      <c r="U43" s="401">
        <v>7.1340000000000003</v>
      </c>
      <c r="V43" s="401">
        <v>14.731</v>
      </c>
      <c r="W43" s="401">
        <v>11.1</v>
      </c>
      <c r="X43" s="401">
        <v>1</v>
      </c>
      <c r="Y43" s="401">
        <v>12.1</v>
      </c>
      <c r="Z43" s="401">
        <v>1E-3</v>
      </c>
      <c r="AA43" s="401">
        <v>14.731</v>
      </c>
      <c r="AB43" s="401">
        <v>2.63</v>
      </c>
      <c r="AC43" s="365">
        <f t="shared" si="3"/>
        <v>0.2173374101313941</v>
      </c>
      <c r="AD43" s="368"/>
      <c r="AE43" s="376" t="str">
        <f t="shared" si="4"/>
        <v>1997/1998</v>
      </c>
      <c r="AF43" s="478">
        <v>1.51</v>
      </c>
      <c r="AG43" s="478">
        <v>1.58</v>
      </c>
      <c r="AH43" s="478">
        <v>2.38</v>
      </c>
      <c r="AI43" s="478">
        <v>0.45</v>
      </c>
      <c r="AJ43" s="478">
        <v>6.1829999999999998</v>
      </c>
      <c r="AK43" s="478">
        <v>9.0129999999999999</v>
      </c>
      <c r="AL43" s="478">
        <v>8.56</v>
      </c>
      <c r="AM43" s="478">
        <v>0</v>
      </c>
      <c r="AN43" s="478">
        <v>8.56</v>
      </c>
      <c r="AO43" s="478">
        <v>3.0000000000000001E-3</v>
      </c>
      <c r="AP43" s="478">
        <v>9.0129999999999999</v>
      </c>
      <c r="AQ43" s="478">
        <v>0.45</v>
      </c>
      <c r="AR43" s="378">
        <f t="shared" si="5"/>
        <v>5.2551675814550974E-2</v>
      </c>
      <c r="AS43" s="368"/>
      <c r="AT43" s="385" t="str">
        <f t="shared" si="6"/>
        <v>1997/1998</v>
      </c>
      <c r="AU43" s="477">
        <v>0</v>
      </c>
      <c r="AV43" s="477">
        <v>0</v>
      </c>
      <c r="AW43" s="477">
        <v>0</v>
      </c>
      <c r="AX43" s="477">
        <v>0.312</v>
      </c>
      <c r="AY43" s="477">
        <v>3.6640000000000001</v>
      </c>
      <c r="AZ43" s="477">
        <v>3.976</v>
      </c>
      <c r="BA43" s="477">
        <v>3.5630000000000002</v>
      </c>
      <c r="BB43" s="477">
        <v>0.14000000000000001</v>
      </c>
      <c r="BC43" s="477">
        <v>3.7029999999999998</v>
      </c>
      <c r="BD43" s="477">
        <v>2.3E-2</v>
      </c>
      <c r="BE43" s="477">
        <v>3.976</v>
      </c>
      <c r="BF43" s="477">
        <v>0.25</v>
      </c>
      <c r="BG43" s="387">
        <f t="shared" si="7"/>
        <v>6.7096081588835219E-2</v>
      </c>
      <c r="BH43" s="368"/>
      <c r="BI43" s="394" t="str">
        <f t="shared" si="8"/>
        <v>1997/1998</v>
      </c>
      <c r="BJ43" s="656">
        <v>0.158</v>
      </c>
      <c r="BK43" s="656">
        <v>3.63</v>
      </c>
      <c r="BL43" s="656">
        <v>0.57299999999999995</v>
      </c>
      <c r="BM43" s="656">
        <v>1.052</v>
      </c>
      <c r="BN43" s="656">
        <v>6.0819999999999999</v>
      </c>
      <c r="BO43" s="656">
        <v>7.7069999999999999</v>
      </c>
      <c r="BP43" s="656">
        <v>5.3</v>
      </c>
      <c r="BQ43" s="656">
        <v>0.85</v>
      </c>
      <c r="BR43" s="656">
        <v>6.15</v>
      </c>
      <c r="BS43" s="656">
        <v>0.38500000000000001</v>
      </c>
      <c r="BT43" s="656">
        <v>7.7069999999999999</v>
      </c>
      <c r="BU43" s="656">
        <v>1.1719999999999999</v>
      </c>
      <c r="BV43" s="395">
        <f t="shared" si="9"/>
        <v>0.17934200459066563</v>
      </c>
      <c r="BW43" s="368"/>
      <c r="BX43" s="364" t="str">
        <f t="shared" si="10"/>
        <v>1997/1998</v>
      </c>
      <c r="BY43" s="948">
        <v>0</v>
      </c>
      <c r="BZ43" s="948">
        <v>0</v>
      </c>
      <c r="CA43" s="948">
        <v>0</v>
      </c>
      <c r="CB43" s="948">
        <v>0</v>
      </c>
      <c r="CC43" s="948">
        <v>0</v>
      </c>
      <c r="CD43" s="948">
        <v>0</v>
      </c>
      <c r="CE43" s="948">
        <v>0</v>
      </c>
      <c r="CF43" s="948">
        <v>0</v>
      </c>
      <c r="CG43" s="948">
        <v>0</v>
      </c>
      <c r="CH43" s="948">
        <v>0</v>
      </c>
      <c r="CI43" s="948">
        <v>0</v>
      </c>
      <c r="CJ43" s="948">
        <v>0</v>
      </c>
      <c r="CK43" s="365" t="e">
        <f t="shared" si="11"/>
        <v>#DIV/0!</v>
      </c>
      <c r="CL43" s="368"/>
      <c r="CM43" s="385" t="str">
        <f t="shared" si="12"/>
        <v>1997/1998</v>
      </c>
      <c r="CN43" s="477">
        <v>17.132999999999999</v>
      </c>
      <c r="CO43" s="477">
        <v>5.5</v>
      </c>
      <c r="CP43" s="477">
        <v>94.180999999999997</v>
      </c>
      <c r="CQ43" s="477">
        <v>10.753</v>
      </c>
      <c r="CR43" s="477">
        <v>3.8580000000000001</v>
      </c>
      <c r="CS43" s="477">
        <v>108.792</v>
      </c>
      <c r="CT43" s="477">
        <v>43.106000000000002</v>
      </c>
      <c r="CU43" s="477">
        <v>39.600999999999999</v>
      </c>
      <c r="CV43" s="477">
        <v>82.706999999999994</v>
      </c>
      <c r="CW43" s="477">
        <v>14.196</v>
      </c>
      <c r="CX43" s="477">
        <v>108.792</v>
      </c>
      <c r="CY43" s="477">
        <v>11.888999999999999</v>
      </c>
      <c r="CZ43" s="387">
        <f t="shared" si="13"/>
        <v>0.12268970000928764</v>
      </c>
      <c r="DA43" s="368"/>
      <c r="DB43" s="419" t="str">
        <f t="shared" si="14"/>
        <v>1997/1998</v>
      </c>
      <c r="DC43" s="425">
        <v>0.83</v>
      </c>
      <c r="DD43" s="425">
        <v>0.81</v>
      </c>
      <c r="DE43" s="425">
        <v>0.67</v>
      </c>
      <c r="DF43" s="425">
        <v>1.1000000000000001</v>
      </c>
      <c r="DG43" s="425">
        <v>5.2210000000000001</v>
      </c>
      <c r="DH43" s="425">
        <v>6.9909999999999997</v>
      </c>
      <c r="DI43" s="425">
        <v>6</v>
      </c>
      <c r="DJ43" s="425">
        <v>0.05</v>
      </c>
      <c r="DK43" s="425">
        <v>6.05</v>
      </c>
      <c r="DL43" s="425">
        <v>0</v>
      </c>
      <c r="DM43" s="425">
        <v>6.9909999999999997</v>
      </c>
      <c r="DN43" s="425">
        <v>0.94099999999999995</v>
      </c>
      <c r="DO43" s="420">
        <f t="shared" si="15"/>
        <v>0.15553719008264463</v>
      </c>
      <c r="DP43" s="368"/>
      <c r="DQ43" s="432" t="str">
        <f t="shared" si="16"/>
        <v>1997/1998</v>
      </c>
      <c r="DR43" s="434">
        <v>1E-3</v>
      </c>
      <c r="DS43" s="434">
        <v>5</v>
      </c>
      <c r="DT43" s="434">
        <v>5.0000000000000001E-3</v>
      </c>
      <c r="DU43" s="434">
        <v>0.81</v>
      </c>
      <c r="DV43" s="434">
        <v>3.9169999999999998</v>
      </c>
      <c r="DW43" s="434">
        <v>4.7320000000000002</v>
      </c>
      <c r="DX43" s="434">
        <v>2.133</v>
      </c>
      <c r="DY43" s="434">
        <v>1.7170000000000001</v>
      </c>
      <c r="DZ43" s="434">
        <v>3.85</v>
      </c>
      <c r="EA43" s="434">
        <v>8.2000000000000003E-2</v>
      </c>
      <c r="EB43" s="434">
        <v>4.7320000000000002</v>
      </c>
      <c r="EC43" s="434">
        <v>0.8</v>
      </c>
      <c r="ED43" s="435">
        <f t="shared" si="17"/>
        <v>0.20345879959308241</v>
      </c>
      <c r="EE43" s="368"/>
      <c r="EF43" s="445" t="str">
        <f t="shared" si="18"/>
        <v>1997/1998</v>
      </c>
      <c r="EG43" s="447">
        <v>2.4929999999999999</v>
      </c>
      <c r="EH43" s="447">
        <v>0.93</v>
      </c>
      <c r="EI43" s="447">
        <v>2.3170000000000002</v>
      </c>
      <c r="EJ43" s="447">
        <v>2.3250000000000002</v>
      </c>
      <c r="EK43" s="447">
        <v>2.6139999999999999</v>
      </c>
      <c r="EL43" s="447">
        <v>7.2560000000000002</v>
      </c>
      <c r="EM43" s="447">
        <v>5.3609999999999998</v>
      </c>
      <c r="EN43" s="447">
        <v>0.2</v>
      </c>
      <c r="EO43" s="447">
        <v>5.5609999999999999</v>
      </c>
      <c r="EP43" s="447">
        <v>7.0000000000000007E-2</v>
      </c>
      <c r="EQ43" s="447">
        <v>7.2560000000000002</v>
      </c>
      <c r="ER43" s="447">
        <v>1.625</v>
      </c>
      <c r="ES43" s="448">
        <f t="shared" si="19"/>
        <v>0.2885810690818682</v>
      </c>
      <c r="ET43" s="368"/>
      <c r="EU43" s="458" t="str">
        <f t="shared" si="20"/>
        <v>1997/1998</v>
      </c>
      <c r="EV43" s="661">
        <v>8.5</v>
      </c>
      <c r="EW43" s="661">
        <v>1.88</v>
      </c>
      <c r="EX43" s="661">
        <v>16</v>
      </c>
      <c r="EY43" s="661">
        <v>2.5</v>
      </c>
      <c r="EZ43" s="661">
        <v>1.7749999999999999</v>
      </c>
      <c r="FA43" s="661">
        <v>20.274999999999999</v>
      </c>
      <c r="FB43" s="661">
        <v>15.750999999999999</v>
      </c>
      <c r="FC43" s="661">
        <v>0.8</v>
      </c>
      <c r="FD43" s="661">
        <v>16.550999999999998</v>
      </c>
      <c r="FE43" s="661">
        <v>1.3240000000000001</v>
      </c>
      <c r="FF43" s="661">
        <v>20.274999999999999</v>
      </c>
      <c r="FG43" s="661">
        <v>2.4</v>
      </c>
      <c r="FH43" s="460">
        <f t="shared" si="21"/>
        <v>0.13426573426573427</v>
      </c>
      <c r="FI43" s="368"/>
      <c r="FJ43" s="470" t="str">
        <f t="shared" si="22"/>
        <v>1997/1998</v>
      </c>
      <c r="FK43" s="472">
        <v>0.80100000000000005</v>
      </c>
      <c r="FL43" s="472">
        <v>4.54</v>
      </c>
      <c r="FM43" s="472">
        <v>3.6389999999999998</v>
      </c>
      <c r="FN43" s="472">
        <v>0.45</v>
      </c>
      <c r="FO43" s="472">
        <v>2.1659999999999999</v>
      </c>
      <c r="FP43" s="472">
        <v>6.2549999999999999</v>
      </c>
      <c r="FQ43" s="472">
        <v>4.8810000000000002</v>
      </c>
      <c r="FR43" s="472">
        <v>0.3</v>
      </c>
      <c r="FS43" s="472">
        <v>5.181</v>
      </c>
      <c r="FT43" s="472">
        <v>0.374</v>
      </c>
      <c r="FU43" s="472">
        <v>6.2549999999999999</v>
      </c>
      <c r="FV43" s="472">
        <v>0.7</v>
      </c>
      <c r="FW43" s="473">
        <f t="shared" si="23"/>
        <v>0.12601260126012601</v>
      </c>
      <c r="FX43" s="368"/>
      <c r="FY43" s="419" t="str">
        <f t="shared" si="24"/>
        <v>1997/1998</v>
      </c>
      <c r="FZ43" s="425">
        <v>0.03</v>
      </c>
      <c r="GA43" s="425">
        <v>0.67</v>
      </c>
      <c r="GB43" s="425">
        <v>0.02</v>
      </c>
      <c r="GC43" s="425">
        <v>0.05</v>
      </c>
      <c r="GD43" s="425">
        <v>1.145</v>
      </c>
      <c r="GE43" s="425">
        <v>1.2150000000000001</v>
      </c>
      <c r="GF43" s="425">
        <v>1.165</v>
      </c>
      <c r="GG43" s="425">
        <v>0</v>
      </c>
      <c r="GH43" s="425">
        <v>1.165</v>
      </c>
      <c r="GI43" s="425">
        <v>0</v>
      </c>
      <c r="GJ43" s="425">
        <v>1.2150000000000001</v>
      </c>
      <c r="GK43" s="425">
        <v>0.05</v>
      </c>
      <c r="GL43" s="420">
        <f t="shared" si="25"/>
        <v>4.2918454935622317E-2</v>
      </c>
      <c r="GM43" s="368"/>
      <c r="GN43" s="364" t="str">
        <f t="shared" si="26"/>
        <v>1997/1998</v>
      </c>
      <c r="GO43" s="401">
        <v>1.42</v>
      </c>
      <c r="GP43" s="623">
        <v>0.89</v>
      </c>
      <c r="GQ43" s="401">
        <v>1.262</v>
      </c>
      <c r="GR43" s="401">
        <v>0.2</v>
      </c>
      <c r="GS43" s="401">
        <v>2.7069999999999999</v>
      </c>
      <c r="GT43" s="401">
        <v>4.1689999999999996</v>
      </c>
      <c r="GU43" s="401">
        <v>3.069</v>
      </c>
      <c r="GV43" s="401">
        <v>0</v>
      </c>
      <c r="GW43" s="401">
        <v>3.069</v>
      </c>
      <c r="GX43" s="401">
        <v>0</v>
      </c>
      <c r="GY43" s="401">
        <v>4.1689999999999996</v>
      </c>
      <c r="GZ43" s="401">
        <v>1.1000000000000001</v>
      </c>
      <c r="HA43" s="365">
        <f t="shared" si="27"/>
        <v>0.35842293906810041</v>
      </c>
      <c r="HB43" s="368"/>
      <c r="HC43" s="394" t="str">
        <f t="shared" si="28"/>
        <v>1997/1998</v>
      </c>
      <c r="HD43" s="656">
        <v>6.2990000000000004</v>
      </c>
      <c r="HE43" s="656">
        <v>1.6</v>
      </c>
      <c r="HF43" s="656">
        <v>10.045</v>
      </c>
      <c r="HG43" s="656">
        <v>5.9569999999999999</v>
      </c>
      <c r="HH43" s="656">
        <v>5.1740000000000004</v>
      </c>
      <c r="HI43" s="656">
        <v>21.175999999999998</v>
      </c>
      <c r="HJ43" s="656">
        <v>12.2</v>
      </c>
      <c r="HK43" s="656">
        <v>2.8</v>
      </c>
      <c r="HL43" s="656">
        <v>15</v>
      </c>
      <c r="HM43" s="656">
        <v>0.01</v>
      </c>
      <c r="HN43" s="656">
        <v>21.175999999999998</v>
      </c>
      <c r="HO43" s="656">
        <v>6.1660000000000004</v>
      </c>
      <c r="HP43" s="395">
        <f t="shared" si="29"/>
        <v>0.41079280479680214</v>
      </c>
      <c r="HQ43" s="368"/>
      <c r="HR43" s="385" t="str">
        <f t="shared" si="30"/>
        <v>1997/1998</v>
      </c>
      <c r="HS43" s="477">
        <v>0</v>
      </c>
      <c r="HT43" s="477">
        <v>0</v>
      </c>
      <c r="HU43" s="477">
        <v>0</v>
      </c>
      <c r="HV43" s="477">
        <v>0.1</v>
      </c>
      <c r="HW43" s="477">
        <v>1.9590000000000001</v>
      </c>
      <c r="HX43" s="477">
        <v>2.0590000000000002</v>
      </c>
      <c r="HY43" s="477">
        <v>1.7589999999999999</v>
      </c>
      <c r="HZ43" s="477">
        <v>0.2</v>
      </c>
      <c r="IA43" s="477">
        <v>1.9590000000000001</v>
      </c>
      <c r="IB43" s="477">
        <v>0</v>
      </c>
      <c r="IC43" s="477">
        <v>2.0590000000000002</v>
      </c>
      <c r="ID43" s="477">
        <v>0.1</v>
      </c>
      <c r="IE43" s="387">
        <f t="shared" si="31"/>
        <v>5.1046452271567129E-2</v>
      </c>
      <c r="IF43" s="368"/>
      <c r="IG43" s="676" t="str">
        <f t="shared" si="32"/>
        <v>1997/1998</v>
      </c>
      <c r="IH43" s="677">
        <v>8.109</v>
      </c>
      <c r="II43" s="677">
        <v>2.0499999999999998</v>
      </c>
      <c r="IJ43" s="677">
        <v>16.651</v>
      </c>
      <c r="IK43" s="677">
        <v>2.7</v>
      </c>
      <c r="IL43" s="677">
        <v>4.13</v>
      </c>
      <c r="IM43" s="677">
        <v>23.481000000000002</v>
      </c>
      <c r="IN43" s="677">
        <v>19.908000000000001</v>
      </c>
      <c r="IO43" s="677">
        <v>0.35</v>
      </c>
      <c r="IP43" s="677">
        <v>20.257999999999999</v>
      </c>
      <c r="IQ43" s="677">
        <v>1.2E-2</v>
      </c>
      <c r="IR43" s="677">
        <v>23.481000000000002</v>
      </c>
      <c r="IS43" s="677">
        <v>3.2109999999999999</v>
      </c>
      <c r="IT43" s="678">
        <f t="shared" si="33"/>
        <v>0.1584114454859398</v>
      </c>
      <c r="IU43" s="368"/>
      <c r="IV43" s="690" t="str">
        <f t="shared" si="34"/>
        <v>1997/1998</v>
      </c>
      <c r="IW43" s="691">
        <v>30.056999999999999</v>
      </c>
      <c r="IX43" s="691">
        <v>4.0999999999999996</v>
      </c>
      <c r="IY43" s="691">
        <v>123.289</v>
      </c>
      <c r="IZ43" s="691">
        <v>81.185000000000002</v>
      </c>
      <c r="JA43" s="691">
        <v>1.9159999999999999</v>
      </c>
      <c r="JB43" s="691">
        <v>206.39</v>
      </c>
      <c r="JC43" s="691">
        <v>104.15600000000001</v>
      </c>
      <c r="JD43" s="691">
        <v>4.9000000000000004</v>
      </c>
      <c r="JE43" s="691">
        <v>109.056</v>
      </c>
      <c r="JF43" s="691">
        <v>1.1619999999999999</v>
      </c>
      <c r="JG43" s="691">
        <v>206.39</v>
      </c>
      <c r="JH43" s="691">
        <v>96.171999999999997</v>
      </c>
      <c r="JI43" s="692">
        <f t="shared" si="35"/>
        <v>0.87256165054709756</v>
      </c>
      <c r="JJ43" s="368"/>
      <c r="JK43" s="376" t="str">
        <f t="shared" si="36"/>
        <v>1997/1998</v>
      </c>
      <c r="JL43" s="377">
        <f t="shared" si="37"/>
        <v>148.011</v>
      </c>
      <c r="JM43" s="478">
        <f t="shared" si="38"/>
        <v>2.25192722162542</v>
      </c>
      <c r="JN43" s="377">
        <f t="shared" si="39"/>
        <v>333.31</v>
      </c>
      <c r="JO43" s="377">
        <f t="shared" si="40"/>
        <v>53.586000000000013</v>
      </c>
      <c r="JP43" s="377">
        <f t="shared" si="41"/>
        <v>43.887999999999998</v>
      </c>
      <c r="JQ43" s="377">
        <f t="shared" si="42"/>
        <v>430.78399999999999</v>
      </c>
      <c r="JR43" s="377">
        <f t="shared" si="43"/>
        <v>221.43299999999999</v>
      </c>
      <c r="JS43" s="377">
        <f t="shared" si="44"/>
        <v>53.280000000000015</v>
      </c>
      <c r="JT43" s="377">
        <f t="shared" si="45"/>
        <v>274.71300000000014</v>
      </c>
      <c r="JU43" s="377">
        <f t="shared" si="46"/>
        <v>86.75800000000001</v>
      </c>
      <c r="JV43" s="377">
        <f t="shared" si="47"/>
        <v>430.78399999999999</v>
      </c>
      <c r="JW43" s="377">
        <f t="shared" si="48"/>
        <v>69.312999999999988</v>
      </c>
      <c r="JX43" s="378">
        <f t="shared" si="49"/>
        <v>0.19175258872772633</v>
      </c>
      <c r="JY43" s="368"/>
    </row>
    <row r="44" spans="1:285" s="18" customFormat="1" ht="14.4" x14ac:dyDescent="0.3">
      <c r="A44" s="376" t="s">
        <v>374</v>
      </c>
      <c r="B44" s="377">
        <v>219.19200000000001</v>
      </c>
      <c r="C44" s="478">
        <v>2.69</v>
      </c>
      <c r="D44" s="377">
        <v>590.49699999999996</v>
      </c>
      <c r="E44" s="377">
        <v>198.96899999999999</v>
      </c>
      <c r="F44" s="377">
        <v>99.635000000000005</v>
      </c>
      <c r="G44" s="377">
        <v>889.101</v>
      </c>
      <c r="H44" s="377">
        <v>467.86099999999999</v>
      </c>
      <c r="I44" s="377">
        <v>109.446</v>
      </c>
      <c r="J44" s="377">
        <v>577.30700000000002</v>
      </c>
      <c r="K44" s="377">
        <v>101.319</v>
      </c>
      <c r="L44" s="377">
        <v>889.101</v>
      </c>
      <c r="M44" s="377">
        <v>210.47499999999999</v>
      </c>
      <c r="N44" s="378">
        <f t="shared" si="1"/>
        <v>0.31014874172224466</v>
      </c>
      <c r="O44" s="368"/>
      <c r="P44" s="364" t="str">
        <f t="shared" si="2"/>
        <v>1998/1999</v>
      </c>
      <c r="Q44" s="401">
        <v>1.0169999999999999</v>
      </c>
      <c r="R44" s="623">
        <v>6</v>
      </c>
      <c r="S44" s="401">
        <v>6.1040000000000001</v>
      </c>
      <c r="T44" s="401">
        <v>2.63</v>
      </c>
      <c r="U44" s="401">
        <v>7.4539999999999997</v>
      </c>
      <c r="V44" s="401">
        <v>16.187999999999999</v>
      </c>
      <c r="W44" s="401">
        <v>11.4</v>
      </c>
      <c r="X44" s="401">
        <v>1.6</v>
      </c>
      <c r="Y44" s="401">
        <v>13</v>
      </c>
      <c r="Z44" s="401">
        <v>0</v>
      </c>
      <c r="AA44" s="401">
        <v>16.187999999999999</v>
      </c>
      <c r="AB44" s="401">
        <v>3.1880000000000002</v>
      </c>
      <c r="AC44" s="365">
        <f t="shared" si="3"/>
        <v>0.24523076923076925</v>
      </c>
      <c r="AD44" s="368"/>
      <c r="AE44" s="376" t="str">
        <f t="shared" si="4"/>
        <v>1998/1999</v>
      </c>
      <c r="AF44" s="478">
        <v>1.425</v>
      </c>
      <c r="AG44" s="478">
        <v>1.54</v>
      </c>
      <c r="AH44" s="478">
        <v>2.1880000000000002</v>
      </c>
      <c r="AI44" s="478">
        <v>0.45</v>
      </c>
      <c r="AJ44" s="478">
        <v>7.0739999999999998</v>
      </c>
      <c r="AK44" s="478">
        <v>9.7119999999999997</v>
      </c>
      <c r="AL44" s="478">
        <v>8.7550000000000008</v>
      </c>
      <c r="AM44" s="478">
        <v>0.2</v>
      </c>
      <c r="AN44" s="478">
        <v>8.9550000000000001</v>
      </c>
      <c r="AO44" s="478">
        <v>7.0000000000000001E-3</v>
      </c>
      <c r="AP44" s="478">
        <v>9.7119999999999997</v>
      </c>
      <c r="AQ44" s="478">
        <v>0.75</v>
      </c>
      <c r="AR44" s="378">
        <f t="shared" si="5"/>
        <v>8.3686677081008701E-2</v>
      </c>
      <c r="AS44" s="368"/>
      <c r="AT44" s="385" t="str">
        <f t="shared" si="6"/>
        <v>1998/1999</v>
      </c>
      <c r="AU44" s="477">
        <v>0</v>
      </c>
      <c r="AV44" s="477">
        <v>0</v>
      </c>
      <c r="AW44" s="477">
        <v>0</v>
      </c>
      <c r="AX44" s="477">
        <v>0.25</v>
      </c>
      <c r="AY44" s="477">
        <v>3.117</v>
      </c>
      <c r="AZ44" s="477">
        <v>3.367</v>
      </c>
      <c r="BA44" s="477">
        <v>2.6579999999999999</v>
      </c>
      <c r="BB44" s="477">
        <v>0</v>
      </c>
      <c r="BC44" s="477">
        <v>2.6579999999999999</v>
      </c>
      <c r="BD44" s="477">
        <v>8.9999999999999993E-3</v>
      </c>
      <c r="BE44" s="477">
        <v>3.367</v>
      </c>
      <c r="BF44" s="477">
        <v>0.7</v>
      </c>
      <c r="BG44" s="387">
        <f t="shared" si="7"/>
        <v>0.26246719160104987</v>
      </c>
      <c r="BH44" s="368"/>
      <c r="BI44" s="394" t="str">
        <f t="shared" si="8"/>
        <v>1998/1999</v>
      </c>
      <c r="BJ44" s="656">
        <v>0.16200000000000001</v>
      </c>
      <c r="BK44" s="656">
        <v>3.52</v>
      </c>
      <c r="BL44" s="656">
        <v>0.56999999999999995</v>
      </c>
      <c r="BM44" s="656">
        <v>1.1719999999999999</v>
      </c>
      <c r="BN44" s="656">
        <v>5.9450000000000003</v>
      </c>
      <c r="BO44" s="656">
        <v>7.6870000000000003</v>
      </c>
      <c r="BP44" s="656">
        <v>5.35</v>
      </c>
      <c r="BQ44" s="656">
        <v>0.8</v>
      </c>
      <c r="BR44" s="656">
        <v>6.15</v>
      </c>
      <c r="BS44" s="656">
        <v>0.41699999999999998</v>
      </c>
      <c r="BT44" s="656">
        <v>7.6870000000000003</v>
      </c>
      <c r="BU44" s="656">
        <v>1.1200000000000001</v>
      </c>
      <c r="BV44" s="395">
        <f t="shared" si="9"/>
        <v>0.17054971828841176</v>
      </c>
      <c r="BW44" s="368"/>
      <c r="BX44" s="364" t="str">
        <f t="shared" si="10"/>
        <v>1998/1999</v>
      </c>
      <c r="BY44" s="948">
        <v>0</v>
      </c>
      <c r="BZ44" s="948">
        <v>0</v>
      </c>
      <c r="CA44" s="948">
        <v>0</v>
      </c>
      <c r="CB44" s="948">
        <v>0</v>
      </c>
      <c r="CC44" s="948">
        <v>0</v>
      </c>
      <c r="CD44" s="948">
        <v>0</v>
      </c>
      <c r="CE44" s="948">
        <v>0</v>
      </c>
      <c r="CF44" s="948">
        <v>0</v>
      </c>
      <c r="CG44" s="948">
        <v>0</v>
      </c>
      <c r="CH44" s="948">
        <v>0</v>
      </c>
      <c r="CI44" s="948">
        <v>0</v>
      </c>
      <c r="CJ44" s="948">
        <v>0</v>
      </c>
      <c r="CK44" s="365" t="e">
        <f t="shared" si="11"/>
        <v>#DIV/0!</v>
      </c>
      <c r="CL44" s="368"/>
      <c r="CM44" s="385" t="str">
        <f t="shared" si="12"/>
        <v>1998/1999</v>
      </c>
      <c r="CN44" s="477">
        <v>17.091000000000001</v>
      </c>
      <c r="CO44" s="477">
        <v>6.03</v>
      </c>
      <c r="CP44" s="477">
        <v>103.08499999999999</v>
      </c>
      <c r="CQ44" s="477">
        <v>11.888999999999999</v>
      </c>
      <c r="CR44" s="477">
        <v>3.7610000000000001</v>
      </c>
      <c r="CS44" s="477">
        <v>118.735</v>
      </c>
      <c r="CT44" s="477">
        <v>44.01</v>
      </c>
      <c r="CU44" s="477">
        <v>44.125</v>
      </c>
      <c r="CV44" s="477">
        <v>88.135000000000005</v>
      </c>
      <c r="CW44" s="477">
        <v>14.589</v>
      </c>
      <c r="CX44" s="477">
        <v>118.735</v>
      </c>
      <c r="CY44" s="477">
        <v>16.010999999999999</v>
      </c>
      <c r="CZ44" s="387">
        <f t="shared" si="13"/>
        <v>0.15586425762236672</v>
      </c>
      <c r="DA44" s="368"/>
      <c r="DB44" s="419" t="str">
        <f t="shared" si="14"/>
        <v>1998/1999</v>
      </c>
      <c r="DC44" s="425">
        <v>2</v>
      </c>
      <c r="DD44" s="425">
        <v>1.1000000000000001</v>
      </c>
      <c r="DE44" s="425">
        <v>2.2000000000000002</v>
      </c>
      <c r="DF44" s="425">
        <v>0.94099999999999995</v>
      </c>
      <c r="DG44" s="425">
        <v>4.25</v>
      </c>
      <c r="DH44" s="425">
        <v>7.391</v>
      </c>
      <c r="DI44" s="425">
        <v>6.1</v>
      </c>
      <c r="DJ44" s="425">
        <v>0.05</v>
      </c>
      <c r="DK44" s="425">
        <v>6.15</v>
      </c>
      <c r="DL44" s="425">
        <v>0</v>
      </c>
      <c r="DM44" s="425">
        <v>7.391</v>
      </c>
      <c r="DN44" s="425">
        <v>1.2410000000000001</v>
      </c>
      <c r="DO44" s="420">
        <f t="shared" si="15"/>
        <v>0.20178861788617886</v>
      </c>
      <c r="DP44" s="368"/>
      <c r="DQ44" s="432" t="str">
        <f t="shared" si="16"/>
        <v>1998/1999</v>
      </c>
      <c r="DR44" s="434">
        <v>1E-3</v>
      </c>
      <c r="DS44" s="434">
        <v>5</v>
      </c>
      <c r="DT44" s="434">
        <v>5.0000000000000001E-3</v>
      </c>
      <c r="DU44" s="434">
        <v>0.8</v>
      </c>
      <c r="DV44" s="434">
        <v>4.6890000000000001</v>
      </c>
      <c r="DW44" s="434">
        <v>5.4939999999999998</v>
      </c>
      <c r="DX44" s="434">
        <v>2.0979999999999999</v>
      </c>
      <c r="DY44" s="434">
        <v>2.4500000000000002</v>
      </c>
      <c r="DZ44" s="434">
        <v>4.548</v>
      </c>
      <c r="EA44" s="434">
        <v>9.6000000000000002E-2</v>
      </c>
      <c r="EB44" s="434">
        <v>5.4939999999999998</v>
      </c>
      <c r="EC44" s="434">
        <v>0.85</v>
      </c>
      <c r="ED44" s="435">
        <f t="shared" si="17"/>
        <v>0.1830318690783807</v>
      </c>
      <c r="EE44" s="368"/>
      <c r="EF44" s="445" t="str">
        <f t="shared" si="18"/>
        <v>1998/1999</v>
      </c>
      <c r="EG44" s="447">
        <v>3.0870000000000002</v>
      </c>
      <c r="EH44" s="447">
        <v>1.42</v>
      </c>
      <c r="EI44" s="447">
        <v>4.3780000000000001</v>
      </c>
      <c r="EJ44" s="447">
        <v>1.625</v>
      </c>
      <c r="EK44" s="447">
        <v>2.7949999999999999</v>
      </c>
      <c r="EL44" s="447">
        <v>8.798</v>
      </c>
      <c r="EM44" s="447">
        <v>5.4279999999999999</v>
      </c>
      <c r="EN44" s="447">
        <v>0.2</v>
      </c>
      <c r="EO44" s="447">
        <v>5.6280000000000001</v>
      </c>
      <c r="EP44" s="447">
        <v>7.0000000000000007E-2</v>
      </c>
      <c r="EQ44" s="447">
        <v>8.798</v>
      </c>
      <c r="ER44" s="447">
        <v>3.1</v>
      </c>
      <c r="ES44" s="448">
        <f t="shared" si="19"/>
        <v>0.54405054405054398</v>
      </c>
      <c r="ET44" s="368"/>
      <c r="EU44" s="458" t="str">
        <f t="shared" si="20"/>
        <v>1998/1999</v>
      </c>
      <c r="EV44" s="661">
        <v>8.5500000000000007</v>
      </c>
      <c r="EW44" s="661">
        <v>2.11</v>
      </c>
      <c r="EX44" s="661">
        <v>18</v>
      </c>
      <c r="EY44" s="661">
        <v>2.4</v>
      </c>
      <c r="EZ44" s="661">
        <v>1.8620000000000001</v>
      </c>
      <c r="FA44" s="661">
        <v>22.262</v>
      </c>
      <c r="FB44" s="661">
        <v>15.885999999999999</v>
      </c>
      <c r="FC44" s="661">
        <v>0.95</v>
      </c>
      <c r="FD44" s="661">
        <v>16.835999999999999</v>
      </c>
      <c r="FE44" s="661">
        <v>2.6259999999999999</v>
      </c>
      <c r="FF44" s="661">
        <v>22.262</v>
      </c>
      <c r="FG44" s="661">
        <v>2.8</v>
      </c>
      <c r="FH44" s="460">
        <f t="shared" si="21"/>
        <v>0.14387010584729215</v>
      </c>
      <c r="FI44" s="368"/>
      <c r="FJ44" s="470" t="str">
        <f t="shared" si="22"/>
        <v>1998/1999</v>
      </c>
      <c r="FK44" s="472">
        <v>0.76800000000000002</v>
      </c>
      <c r="FL44" s="472">
        <v>4.21</v>
      </c>
      <c r="FM44" s="472">
        <v>3.2349999999999999</v>
      </c>
      <c r="FN44" s="472">
        <v>0.7</v>
      </c>
      <c r="FO44" s="472">
        <v>2.4849999999999999</v>
      </c>
      <c r="FP44" s="472">
        <v>6.42</v>
      </c>
      <c r="FQ44" s="472">
        <v>5.2089999999999996</v>
      </c>
      <c r="FR44" s="472">
        <v>0.2</v>
      </c>
      <c r="FS44" s="472">
        <v>5.4089999999999998</v>
      </c>
      <c r="FT44" s="472">
        <v>0.311</v>
      </c>
      <c r="FU44" s="472">
        <v>6.42</v>
      </c>
      <c r="FV44" s="472">
        <v>0.7</v>
      </c>
      <c r="FW44" s="473">
        <f t="shared" si="23"/>
        <v>0.12237762237762237</v>
      </c>
      <c r="FX44" s="368"/>
      <c r="FY44" s="419" t="str">
        <f t="shared" si="24"/>
        <v>1998/1999</v>
      </c>
      <c r="FZ44" s="425">
        <v>3.5000000000000003E-2</v>
      </c>
      <c r="GA44" s="425">
        <v>1.1399999999999999</v>
      </c>
      <c r="GB44" s="425">
        <v>0.04</v>
      </c>
      <c r="GC44" s="425">
        <v>0.05</v>
      </c>
      <c r="GD44" s="425">
        <v>1.466</v>
      </c>
      <c r="GE44" s="425">
        <v>1.556</v>
      </c>
      <c r="GF44" s="425">
        <v>1.3560000000000001</v>
      </c>
      <c r="GG44" s="425">
        <v>0</v>
      </c>
      <c r="GH44" s="425">
        <v>1.3560000000000001</v>
      </c>
      <c r="GI44" s="425">
        <v>0</v>
      </c>
      <c r="GJ44" s="425">
        <v>1.556</v>
      </c>
      <c r="GK44" s="425">
        <v>0.2</v>
      </c>
      <c r="GL44" s="420">
        <f t="shared" si="25"/>
        <v>0.14749262536873156</v>
      </c>
      <c r="GM44" s="368"/>
      <c r="GN44" s="364" t="str">
        <f t="shared" si="26"/>
        <v>1998/1999</v>
      </c>
      <c r="GO44" s="401">
        <v>1.698</v>
      </c>
      <c r="GP44" s="623">
        <v>1.08</v>
      </c>
      <c r="GQ44" s="401">
        <v>1.831</v>
      </c>
      <c r="GR44" s="401">
        <v>1.1000000000000001</v>
      </c>
      <c r="GS44" s="401">
        <v>2.028</v>
      </c>
      <c r="GT44" s="401">
        <v>4.9589999999999996</v>
      </c>
      <c r="GU44" s="401">
        <v>3.1589999999999998</v>
      </c>
      <c r="GV44" s="401">
        <v>0</v>
      </c>
      <c r="GW44" s="401">
        <v>3.1589999999999998</v>
      </c>
      <c r="GX44" s="401">
        <v>0</v>
      </c>
      <c r="GY44" s="401">
        <v>4.9589999999999996</v>
      </c>
      <c r="GZ44" s="401">
        <v>1.8</v>
      </c>
      <c r="HA44" s="365">
        <f t="shared" si="27"/>
        <v>0.56980056980056981</v>
      </c>
      <c r="HB44" s="368"/>
      <c r="HC44" s="394" t="str">
        <f t="shared" si="28"/>
        <v>1998/1999</v>
      </c>
      <c r="HD44" s="656">
        <v>6.18</v>
      </c>
      <c r="HE44" s="656">
        <v>1.94</v>
      </c>
      <c r="HF44" s="656">
        <v>11.955</v>
      </c>
      <c r="HG44" s="656">
        <v>6.1660000000000004</v>
      </c>
      <c r="HH44" s="656">
        <v>1.907</v>
      </c>
      <c r="HI44" s="656">
        <v>20.027999999999999</v>
      </c>
      <c r="HJ44" s="656">
        <v>12.4</v>
      </c>
      <c r="HK44" s="656">
        <v>2.8</v>
      </c>
      <c r="HL44" s="656">
        <v>15.2</v>
      </c>
      <c r="HM44" s="656">
        <v>1.7999999999999999E-2</v>
      </c>
      <c r="HN44" s="656">
        <v>20.027999999999999</v>
      </c>
      <c r="HO44" s="656">
        <v>4.8099999999999996</v>
      </c>
      <c r="HP44" s="395">
        <f t="shared" si="29"/>
        <v>0.31607307136285973</v>
      </c>
      <c r="HQ44" s="368"/>
      <c r="HR44" s="385" t="str">
        <f t="shared" si="30"/>
        <v>1998/1999</v>
      </c>
      <c r="HS44" s="477">
        <v>0</v>
      </c>
      <c r="HT44" s="477">
        <v>0</v>
      </c>
      <c r="HU44" s="477">
        <v>0</v>
      </c>
      <c r="HV44" s="477">
        <v>0.1</v>
      </c>
      <c r="HW44" s="477">
        <v>2.3279999999999998</v>
      </c>
      <c r="HX44" s="477">
        <v>2.4279999999999999</v>
      </c>
      <c r="HY44" s="477">
        <v>1.978</v>
      </c>
      <c r="HZ44" s="477">
        <v>0.3</v>
      </c>
      <c r="IA44" s="477">
        <v>2.278</v>
      </c>
      <c r="IB44" s="477">
        <v>0</v>
      </c>
      <c r="IC44" s="477">
        <v>2.4279999999999999</v>
      </c>
      <c r="ID44" s="477">
        <v>0.15</v>
      </c>
      <c r="IE44" s="387">
        <f t="shared" si="31"/>
        <v>6.5847234416154518E-2</v>
      </c>
      <c r="IF44" s="368"/>
      <c r="IG44" s="676" t="str">
        <f t="shared" si="32"/>
        <v>1998/1999</v>
      </c>
      <c r="IH44" s="677">
        <v>8.3550000000000004</v>
      </c>
      <c r="II44" s="677">
        <v>2.2400000000000002</v>
      </c>
      <c r="IJ44" s="677">
        <v>18.693999999999999</v>
      </c>
      <c r="IK44" s="677">
        <v>3.2109999999999999</v>
      </c>
      <c r="IL44" s="677">
        <v>3.13</v>
      </c>
      <c r="IM44" s="677">
        <v>25.035</v>
      </c>
      <c r="IN44" s="677">
        <v>20.884</v>
      </c>
      <c r="IO44" s="677">
        <v>0.4</v>
      </c>
      <c r="IP44" s="677">
        <v>21.283999999999999</v>
      </c>
      <c r="IQ44" s="677">
        <v>0</v>
      </c>
      <c r="IR44" s="677">
        <v>25.035</v>
      </c>
      <c r="IS44" s="677">
        <v>3.7509999999999999</v>
      </c>
      <c r="IT44" s="678">
        <f t="shared" si="33"/>
        <v>0.17623566998684459</v>
      </c>
      <c r="IU44" s="368"/>
      <c r="IV44" s="690" t="str">
        <f t="shared" si="34"/>
        <v>1998/1999</v>
      </c>
      <c r="IW44" s="691">
        <v>29.774000000000001</v>
      </c>
      <c r="IX44" s="691">
        <v>3.69</v>
      </c>
      <c r="IY44" s="691">
        <v>109.726</v>
      </c>
      <c r="IZ44" s="691">
        <v>96.171999999999997</v>
      </c>
      <c r="JA44" s="691">
        <v>0.82899999999999996</v>
      </c>
      <c r="JB44" s="691">
        <v>206.727</v>
      </c>
      <c r="JC44" s="691">
        <v>103.25</v>
      </c>
      <c r="JD44" s="691">
        <v>5</v>
      </c>
      <c r="JE44" s="691">
        <v>108.25</v>
      </c>
      <c r="JF44" s="691">
        <v>0.54200000000000004</v>
      </c>
      <c r="JG44" s="691">
        <v>206.727</v>
      </c>
      <c r="JH44" s="691">
        <v>97.935000000000002</v>
      </c>
      <c r="JI44" s="692">
        <f t="shared" si="35"/>
        <v>0.9002040591219943</v>
      </c>
      <c r="JJ44" s="368"/>
      <c r="JK44" s="376" t="str">
        <f t="shared" si="36"/>
        <v>1998/1999</v>
      </c>
      <c r="JL44" s="377">
        <f t="shared" si="37"/>
        <v>139.04899999999998</v>
      </c>
      <c r="JM44" s="478">
        <f t="shared" si="38"/>
        <v>2.2185416651683934</v>
      </c>
      <c r="JN44" s="377">
        <f t="shared" si="39"/>
        <v>308.48599999999988</v>
      </c>
      <c r="JO44" s="377">
        <f t="shared" si="40"/>
        <v>69.312999999999988</v>
      </c>
      <c r="JP44" s="377">
        <f t="shared" si="41"/>
        <v>44.515000000000015</v>
      </c>
      <c r="JQ44" s="377">
        <f t="shared" si="42"/>
        <v>422.31400000000019</v>
      </c>
      <c r="JR44" s="377">
        <f t="shared" si="43"/>
        <v>217.93999999999994</v>
      </c>
      <c r="JS44" s="377">
        <f t="shared" si="44"/>
        <v>50.371000000000002</v>
      </c>
      <c r="JT44" s="377">
        <f t="shared" si="45"/>
        <v>268.31100000000004</v>
      </c>
      <c r="JU44" s="377">
        <f t="shared" si="46"/>
        <v>82.633999999999986</v>
      </c>
      <c r="JV44" s="377">
        <f t="shared" si="47"/>
        <v>422.31400000000019</v>
      </c>
      <c r="JW44" s="377">
        <f t="shared" si="48"/>
        <v>71.369</v>
      </c>
      <c r="JX44" s="378">
        <f t="shared" si="49"/>
        <v>0.20336235022581883</v>
      </c>
      <c r="JY44" s="368"/>
    </row>
    <row r="45" spans="1:285" s="18" customFormat="1" ht="14.4" x14ac:dyDescent="0.3">
      <c r="A45" s="376" t="s">
        <v>375</v>
      </c>
      <c r="B45" s="377">
        <v>212.673</v>
      </c>
      <c r="C45" s="478">
        <v>2.76</v>
      </c>
      <c r="D45" s="377">
        <v>587.47400000000005</v>
      </c>
      <c r="E45" s="377">
        <v>210.47499999999999</v>
      </c>
      <c r="F45" s="377">
        <v>106.718</v>
      </c>
      <c r="G45" s="377">
        <v>904.66700000000003</v>
      </c>
      <c r="H45" s="377">
        <v>476.27100000000002</v>
      </c>
      <c r="I45" s="377">
        <v>104.64400000000001</v>
      </c>
      <c r="J45" s="377">
        <v>580.91499999999996</v>
      </c>
      <c r="K45" s="377">
        <v>113.435</v>
      </c>
      <c r="L45" s="377">
        <v>904.66700000000003</v>
      </c>
      <c r="M45" s="377">
        <v>210.31700000000001</v>
      </c>
      <c r="N45" s="378">
        <f t="shared" si="1"/>
        <v>0.30289767408367541</v>
      </c>
      <c r="O45" s="368"/>
      <c r="P45" s="364" t="str">
        <f t="shared" si="2"/>
        <v>1999/2000</v>
      </c>
      <c r="Q45" s="401">
        <v>1.0349999999999999</v>
      </c>
      <c r="R45" s="623">
        <v>6.14</v>
      </c>
      <c r="S45" s="401">
        <v>6.35</v>
      </c>
      <c r="T45" s="401">
        <v>3.1880000000000002</v>
      </c>
      <c r="U45" s="401">
        <v>5.8719999999999999</v>
      </c>
      <c r="V45" s="401">
        <v>15.41</v>
      </c>
      <c r="W45" s="401">
        <v>11.7</v>
      </c>
      <c r="X45" s="401">
        <v>1.6</v>
      </c>
      <c r="Y45" s="401">
        <v>13.3</v>
      </c>
      <c r="Z45" s="401">
        <v>0</v>
      </c>
      <c r="AA45" s="401">
        <v>15.41</v>
      </c>
      <c r="AB45" s="401">
        <v>2.11</v>
      </c>
      <c r="AC45" s="365">
        <f t="shared" si="3"/>
        <v>0.15864661654135337</v>
      </c>
      <c r="AD45" s="368"/>
      <c r="AE45" s="376" t="str">
        <f t="shared" si="4"/>
        <v>1999/2000</v>
      </c>
      <c r="AF45" s="478">
        <v>1.252</v>
      </c>
      <c r="AG45" s="478">
        <v>1.92</v>
      </c>
      <c r="AH45" s="478">
        <v>2.403</v>
      </c>
      <c r="AI45" s="478">
        <v>0.75</v>
      </c>
      <c r="AJ45" s="478">
        <v>7.6980000000000004</v>
      </c>
      <c r="AK45" s="478">
        <v>10.851000000000001</v>
      </c>
      <c r="AL45" s="478">
        <v>9.3469999999999995</v>
      </c>
      <c r="AM45" s="478">
        <v>0.2</v>
      </c>
      <c r="AN45" s="478">
        <v>9.5470000000000006</v>
      </c>
      <c r="AO45" s="478">
        <v>4.0000000000000001E-3</v>
      </c>
      <c r="AP45" s="478">
        <v>10.851000000000001</v>
      </c>
      <c r="AQ45" s="478">
        <v>1.3</v>
      </c>
      <c r="AR45" s="378">
        <f t="shared" si="5"/>
        <v>0.13611140194744006</v>
      </c>
      <c r="AS45" s="368"/>
      <c r="AT45" s="385" t="str">
        <f t="shared" si="6"/>
        <v>1999/2000</v>
      </c>
      <c r="AU45" s="477">
        <v>0</v>
      </c>
      <c r="AV45" s="477">
        <v>0</v>
      </c>
      <c r="AW45" s="477">
        <v>0</v>
      </c>
      <c r="AX45" s="477">
        <v>0.7</v>
      </c>
      <c r="AY45" s="477">
        <v>3.7440000000000002</v>
      </c>
      <c r="AZ45" s="477">
        <v>4.444</v>
      </c>
      <c r="BA45" s="477">
        <v>3.3130000000000002</v>
      </c>
      <c r="BB45" s="477">
        <v>0</v>
      </c>
      <c r="BC45" s="477">
        <v>3.3130000000000002</v>
      </c>
      <c r="BD45" s="477">
        <v>3.1E-2</v>
      </c>
      <c r="BE45" s="477">
        <v>4.444</v>
      </c>
      <c r="BF45" s="477">
        <v>1.1000000000000001</v>
      </c>
      <c r="BG45" s="387">
        <f t="shared" si="7"/>
        <v>0.32894736842105265</v>
      </c>
      <c r="BH45" s="368"/>
      <c r="BI45" s="394" t="str">
        <f t="shared" si="8"/>
        <v>1999/2000</v>
      </c>
      <c r="BJ45" s="656">
        <v>0.16900000000000001</v>
      </c>
      <c r="BK45" s="656">
        <v>3.45</v>
      </c>
      <c r="BL45" s="656">
        <v>0.58299999999999996</v>
      </c>
      <c r="BM45" s="656">
        <v>1.1200000000000001</v>
      </c>
      <c r="BN45" s="656">
        <v>5.9290000000000003</v>
      </c>
      <c r="BO45" s="656">
        <v>7.6319999999999997</v>
      </c>
      <c r="BP45" s="656">
        <v>5.45</v>
      </c>
      <c r="BQ45" s="656">
        <v>0.75</v>
      </c>
      <c r="BR45" s="656">
        <v>6.2</v>
      </c>
      <c r="BS45" s="656">
        <v>0.49</v>
      </c>
      <c r="BT45" s="656">
        <v>7.6319999999999997</v>
      </c>
      <c r="BU45" s="656">
        <v>0.94199999999999995</v>
      </c>
      <c r="BV45" s="395">
        <f t="shared" si="9"/>
        <v>0.14080717488789235</v>
      </c>
      <c r="BW45" s="368"/>
      <c r="BX45" s="364" t="str">
        <f t="shared" si="10"/>
        <v>1999/2000</v>
      </c>
      <c r="BY45" s="948">
        <v>24.785</v>
      </c>
      <c r="BZ45" s="948">
        <v>4.96</v>
      </c>
      <c r="CA45" s="948">
        <v>122.999</v>
      </c>
      <c r="CB45" s="948">
        <v>24.010999999999999</v>
      </c>
      <c r="CC45" s="948">
        <v>3.9590000000000001</v>
      </c>
      <c r="CD45" s="948">
        <v>150.96899999999999</v>
      </c>
      <c r="CE45" s="948">
        <v>61.148000000000003</v>
      </c>
      <c r="CF45" s="948">
        <v>52.823</v>
      </c>
      <c r="CG45" s="948">
        <v>113.971</v>
      </c>
      <c r="CH45" s="948">
        <v>20.346</v>
      </c>
      <c r="CI45" s="948">
        <v>150.96899999999999</v>
      </c>
      <c r="CJ45" s="948">
        <v>16.652000000000001</v>
      </c>
      <c r="CK45" s="365">
        <f t="shared" si="11"/>
        <v>0.12397537169531779</v>
      </c>
      <c r="CL45" s="368"/>
      <c r="CM45" s="385" t="str">
        <f t="shared" si="12"/>
        <v>1999/2000</v>
      </c>
      <c r="CN45" s="477">
        <v>0</v>
      </c>
      <c r="CO45" s="477">
        <v>0</v>
      </c>
      <c r="CP45" s="477">
        <v>0</v>
      </c>
      <c r="CQ45" s="477">
        <v>0</v>
      </c>
      <c r="CR45" s="477">
        <v>0</v>
      </c>
      <c r="CS45" s="477">
        <v>0</v>
      </c>
      <c r="CT45" s="477">
        <v>0</v>
      </c>
      <c r="CU45" s="477">
        <v>0</v>
      </c>
      <c r="CV45" s="477">
        <v>0</v>
      </c>
      <c r="CW45" s="477">
        <v>0</v>
      </c>
      <c r="CX45" s="477">
        <v>0</v>
      </c>
      <c r="CY45" s="477">
        <v>0</v>
      </c>
      <c r="CZ45" s="387" t="e">
        <f t="shared" si="13"/>
        <v>#DIV/0!</v>
      </c>
      <c r="DA45" s="368"/>
      <c r="DB45" s="419" t="str">
        <f t="shared" si="14"/>
        <v>1999/2000</v>
      </c>
      <c r="DC45" s="425">
        <v>1.3720000000000001</v>
      </c>
      <c r="DD45" s="425">
        <v>1.07</v>
      </c>
      <c r="DE45" s="425">
        <v>1.47</v>
      </c>
      <c r="DF45" s="425">
        <v>1.2410000000000001</v>
      </c>
      <c r="DG45" s="425">
        <v>4.75</v>
      </c>
      <c r="DH45" s="425">
        <v>7.4610000000000003</v>
      </c>
      <c r="DI45" s="425">
        <v>6.05</v>
      </c>
      <c r="DJ45" s="425">
        <v>0.05</v>
      </c>
      <c r="DK45" s="425">
        <v>6.1</v>
      </c>
      <c r="DL45" s="425">
        <v>0</v>
      </c>
      <c r="DM45" s="425">
        <v>7.4610000000000003</v>
      </c>
      <c r="DN45" s="425">
        <v>1.361</v>
      </c>
      <c r="DO45" s="420">
        <f t="shared" si="15"/>
        <v>0.22311475409836068</v>
      </c>
      <c r="DP45" s="368"/>
      <c r="DQ45" s="432" t="str">
        <f t="shared" si="16"/>
        <v>1999/2000</v>
      </c>
      <c r="DR45" s="434">
        <v>2E-3</v>
      </c>
      <c r="DS45" s="434">
        <v>3</v>
      </c>
      <c r="DT45" s="434">
        <v>6.0000000000000001E-3</v>
      </c>
      <c r="DU45" s="434">
        <v>0.85</v>
      </c>
      <c r="DV45" s="434">
        <v>3.8109999999999999</v>
      </c>
      <c r="DW45" s="434">
        <v>4.6669999999999998</v>
      </c>
      <c r="DX45" s="434">
        <v>2.1920000000000002</v>
      </c>
      <c r="DY45" s="434">
        <v>1.3009999999999999</v>
      </c>
      <c r="DZ45" s="434">
        <v>3.4929999999999999</v>
      </c>
      <c r="EA45" s="434">
        <v>0.124</v>
      </c>
      <c r="EB45" s="434">
        <v>4.6669999999999998</v>
      </c>
      <c r="EC45" s="434">
        <v>1.05</v>
      </c>
      <c r="ED45" s="435">
        <f t="shared" si="17"/>
        <v>0.29029582526956044</v>
      </c>
      <c r="EE45" s="368"/>
      <c r="EF45" s="445" t="str">
        <f t="shared" si="18"/>
        <v>1999/2000</v>
      </c>
      <c r="EG45" s="447">
        <v>2.6920000000000002</v>
      </c>
      <c r="EH45" s="447">
        <v>0.8</v>
      </c>
      <c r="EI45" s="447">
        <v>2.1539999999999999</v>
      </c>
      <c r="EJ45" s="447">
        <v>3.1</v>
      </c>
      <c r="EK45" s="447">
        <v>3.0939999999999999</v>
      </c>
      <c r="EL45" s="447">
        <v>8.3480000000000008</v>
      </c>
      <c r="EM45" s="447">
        <v>5.6779999999999999</v>
      </c>
      <c r="EN45" s="447">
        <v>0.2</v>
      </c>
      <c r="EO45" s="447">
        <v>5.8780000000000001</v>
      </c>
      <c r="EP45" s="447">
        <v>7.0000000000000007E-2</v>
      </c>
      <c r="EQ45" s="447">
        <v>8.3480000000000008</v>
      </c>
      <c r="ER45" s="447">
        <v>2.4</v>
      </c>
      <c r="ES45" s="448">
        <f t="shared" si="19"/>
        <v>0.40349697377269667</v>
      </c>
      <c r="ET45" s="368"/>
      <c r="EU45" s="458" t="str">
        <f t="shared" si="20"/>
        <v>1999/2000</v>
      </c>
      <c r="EV45" s="661">
        <v>8.65</v>
      </c>
      <c r="EW45" s="661">
        <v>1.91</v>
      </c>
      <c r="EX45" s="661">
        <v>16.5</v>
      </c>
      <c r="EY45" s="661">
        <v>2.8</v>
      </c>
      <c r="EZ45" s="661">
        <v>1.47</v>
      </c>
      <c r="FA45" s="661">
        <v>20.77</v>
      </c>
      <c r="FB45" s="661">
        <v>15.776999999999999</v>
      </c>
      <c r="FC45" s="661">
        <v>0.8</v>
      </c>
      <c r="FD45" s="661">
        <v>16.577000000000002</v>
      </c>
      <c r="FE45" s="661">
        <v>2.1629999999999998</v>
      </c>
      <c r="FF45" s="661">
        <v>20.77</v>
      </c>
      <c r="FG45" s="661">
        <v>2.0299999999999998</v>
      </c>
      <c r="FH45" s="460">
        <f t="shared" si="21"/>
        <v>0.10832443970117393</v>
      </c>
      <c r="FI45" s="368"/>
      <c r="FJ45" s="470" t="str">
        <f t="shared" si="22"/>
        <v>1999/2000</v>
      </c>
      <c r="FK45" s="472">
        <v>0.64</v>
      </c>
      <c r="FL45" s="472">
        <v>4.7699999999999996</v>
      </c>
      <c r="FM45" s="472">
        <v>3.05</v>
      </c>
      <c r="FN45" s="472">
        <v>0.7</v>
      </c>
      <c r="FO45" s="472">
        <v>2.6320000000000001</v>
      </c>
      <c r="FP45" s="472">
        <v>6.3819999999999997</v>
      </c>
      <c r="FQ45" s="472">
        <v>5.1779999999999999</v>
      </c>
      <c r="FR45" s="472">
        <v>0.2</v>
      </c>
      <c r="FS45" s="472">
        <v>5.3780000000000001</v>
      </c>
      <c r="FT45" s="472">
        <v>0.40400000000000003</v>
      </c>
      <c r="FU45" s="472">
        <v>6.3819999999999997</v>
      </c>
      <c r="FV45" s="472">
        <v>0.6</v>
      </c>
      <c r="FW45" s="473">
        <f t="shared" si="23"/>
        <v>0.10377032168799723</v>
      </c>
      <c r="FX45" s="368"/>
      <c r="FY45" s="419" t="str">
        <f t="shared" si="24"/>
        <v>1999/2000</v>
      </c>
      <c r="FZ45" s="425">
        <v>3.5000000000000003E-2</v>
      </c>
      <c r="GA45" s="425">
        <v>1.29</v>
      </c>
      <c r="GB45" s="425">
        <v>4.4999999999999998E-2</v>
      </c>
      <c r="GC45" s="425">
        <v>0.2</v>
      </c>
      <c r="GD45" s="425">
        <v>1.282</v>
      </c>
      <c r="GE45" s="425">
        <v>1.5269999999999999</v>
      </c>
      <c r="GF45" s="425">
        <v>1.327</v>
      </c>
      <c r="GG45" s="425">
        <v>0</v>
      </c>
      <c r="GH45" s="425">
        <v>1.327</v>
      </c>
      <c r="GI45" s="425">
        <v>0</v>
      </c>
      <c r="GJ45" s="425">
        <v>1.5269999999999999</v>
      </c>
      <c r="GK45" s="425">
        <v>0.2</v>
      </c>
      <c r="GL45" s="420">
        <f t="shared" si="25"/>
        <v>0.15071590052750566</v>
      </c>
      <c r="GM45" s="368"/>
      <c r="GN45" s="364" t="str">
        <f t="shared" si="26"/>
        <v>1999/2000</v>
      </c>
      <c r="GO45" s="401">
        <v>1.0940000000000001</v>
      </c>
      <c r="GP45" s="623">
        <v>1.1100000000000001</v>
      </c>
      <c r="GQ45" s="401">
        <v>1.2150000000000001</v>
      </c>
      <c r="GR45" s="401">
        <v>1.8</v>
      </c>
      <c r="GS45" s="401">
        <v>2.6539999999999999</v>
      </c>
      <c r="GT45" s="401">
        <v>5.6689999999999996</v>
      </c>
      <c r="GU45" s="401">
        <v>3.569</v>
      </c>
      <c r="GV45" s="401">
        <v>0</v>
      </c>
      <c r="GW45" s="401">
        <v>3.569</v>
      </c>
      <c r="GX45" s="401">
        <v>0</v>
      </c>
      <c r="GY45" s="401">
        <v>5.6689999999999996</v>
      </c>
      <c r="GZ45" s="401">
        <v>2.1</v>
      </c>
      <c r="HA45" s="365">
        <f t="shared" si="27"/>
        <v>0.5884001120762119</v>
      </c>
      <c r="HB45" s="368"/>
      <c r="HC45" s="394" t="str">
        <f t="shared" si="28"/>
        <v>1999/2000</v>
      </c>
      <c r="HD45" s="656">
        <v>4.7389999999999999</v>
      </c>
      <c r="HE45" s="656">
        <v>1.83</v>
      </c>
      <c r="HF45" s="656">
        <v>8.673</v>
      </c>
      <c r="HG45" s="656">
        <v>4.8099999999999996</v>
      </c>
      <c r="HH45" s="656">
        <v>4.9119999999999999</v>
      </c>
      <c r="HI45" s="656">
        <v>18.395</v>
      </c>
      <c r="HJ45" s="656">
        <v>12.4</v>
      </c>
      <c r="HK45" s="656">
        <v>2.2000000000000002</v>
      </c>
      <c r="HL45" s="656">
        <v>14.6</v>
      </c>
      <c r="HM45" s="656">
        <v>0</v>
      </c>
      <c r="HN45" s="656">
        <v>18.395</v>
      </c>
      <c r="HO45" s="656">
        <v>3.7949999999999999</v>
      </c>
      <c r="HP45" s="395">
        <f t="shared" si="29"/>
        <v>0.2599315068493151</v>
      </c>
      <c r="HQ45" s="368"/>
      <c r="HR45" s="385" t="str">
        <f t="shared" si="30"/>
        <v>1999/2000</v>
      </c>
      <c r="HS45" s="477">
        <v>0</v>
      </c>
      <c r="HT45" s="477">
        <v>0</v>
      </c>
      <c r="HU45" s="477">
        <v>0</v>
      </c>
      <c r="HV45" s="477">
        <v>0.15</v>
      </c>
      <c r="HW45" s="477">
        <v>2.9820000000000002</v>
      </c>
      <c r="HX45" s="477">
        <v>3.1320000000000001</v>
      </c>
      <c r="HY45" s="477">
        <v>1.982</v>
      </c>
      <c r="HZ45" s="477">
        <v>0.9</v>
      </c>
      <c r="IA45" s="477">
        <v>2.8820000000000001</v>
      </c>
      <c r="IB45" s="477">
        <v>0</v>
      </c>
      <c r="IC45" s="477">
        <v>3.1320000000000001</v>
      </c>
      <c r="ID45" s="477">
        <v>0.25</v>
      </c>
      <c r="IE45" s="387">
        <f t="shared" si="31"/>
        <v>8.6745315752949331E-2</v>
      </c>
      <c r="IF45" s="368"/>
      <c r="IG45" s="676" t="str">
        <f t="shared" si="32"/>
        <v>1999/2000</v>
      </c>
      <c r="IH45" s="677">
        <v>8.23</v>
      </c>
      <c r="II45" s="677">
        <v>2.17</v>
      </c>
      <c r="IJ45" s="677">
        <v>17.858000000000001</v>
      </c>
      <c r="IK45" s="677">
        <v>3.7509999999999999</v>
      </c>
      <c r="IL45" s="677">
        <v>2.1</v>
      </c>
      <c r="IM45" s="677">
        <v>23.709</v>
      </c>
      <c r="IN45" s="677">
        <v>20.052</v>
      </c>
      <c r="IO45" s="677">
        <v>0.4</v>
      </c>
      <c r="IP45" s="677">
        <v>20.452000000000002</v>
      </c>
      <c r="IQ45" s="677">
        <v>0</v>
      </c>
      <c r="IR45" s="677">
        <v>23.709</v>
      </c>
      <c r="IS45" s="677">
        <v>3.2570000000000001</v>
      </c>
      <c r="IT45" s="678">
        <f t="shared" si="33"/>
        <v>0.15925092900449833</v>
      </c>
      <c r="IU45" s="368"/>
      <c r="IV45" s="690" t="str">
        <f t="shared" si="34"/>
        <v>1999/2000</v>
      </c>
      <c r="IW45" s="691">
        <v>28.855</v>
      </c>
      <c r="IX45" s="691">
        <v>3.95</v>
      </c>
      <c r="IY45" s="691">
        <v>113.88</v>
      </c>
      <c r="IZ45" s="691">
        <v>97.935000000000002</v>
      </c>
      <c r="JA45" s="691">
        <v>1.01</v>
      </c>
      <c r="JB45" s="691">
        <v>212.82499999999999</v>
      </c>
      <c r="JC45" s="691">
        <v>102.84</v>
      </c>
      <c r="JD45" s="691">
        <v>6.5</v>
      </c>
      <c r="JE45" s="691">
        <v>109.34</v>
      </c>
      <c r="JF45" s="691">
        <v>0.54200000000000004</v>
      </c>
      <c r="JG45" s="691">
        <v>212.82499999999999</v>
      </c>
      <c r="JH45" s="691">
        <v>102.943</v>
      </c>
      <c r="JI45" s="692">
        <f t="shared" si="35"/>
        <v>0.93685043956243963</v>
      </c>
      <c r="JJ45" s="368"/>
      <c r="JK45" s="376" t="str">
        <f t="shared" si="36"/>
        <v>1999/2000</v>
      </c>
      <c r="JL45" s="377">
        <f t="shared" si="37"/>
        <v>129.12299999999999</v>
      </c>
      <c r="JM45" s="478">
        <f t="shared" si="38"/>
        <v>2.2481509878178172</v>
      </c>
      <c r="JN45" s="377">
        <f t="shared" si="39"/>
        <v>290.28800000000001</v>
      </c>
      <c r="JO45" s="377">
        <f t="shared" si="40"/>
        <v>63.369</v>
      </c>
      <c r="JP45" s="377">
        <f t="shared" si="41"/>
        <v>48.818999999999996</v>
      </c>
      <c r="JQ45" s="377">
        <f t="shared" si="42"/>
        <v>402.47600000000028</v>
      </c>
      <c r="JR45" s="377">
        <f t="shared" si="43"/>
        <v>208.268</v>
      </c>
      <c r="JS45" s="377">
        <f t="shared" si="44"/>
        <v>36.720000000000006</v>
      </c>
      <c r="JT45" s="377">
        <f t="shared" si="45"/>
        <v>244.98799999999991</v>
      </c>
      <c r="JU45" s="377">
        <f t="shared" si="46"/>
        <v>89.26100000000001</v>
      </c>
      <c r="JV45" s="377">
        <f t="shared" si="47"/>
        <v>402.47600000000028</v>
      </c>
      <c r="JW45" s="377">
        <f t="shared" si="48"/>
        <v>68.22699999999999</v>
      </c>
      <c r="JX45" s="378">
        <f t="shared" si="49"/>
        <v>0.20412028158648196</v>
      </c>
      <c r="JY45" s="368"/>
    </row>
    <row r="46" spans="1:285" s="18" customFormat="1" ht="14.4" x14ac:dyDescent="0.3">
      <c r="A46" s="376" t="s">
        <v>376</v>
      </c>
      <c r="B46" s="643">
        <v>215.36699999999999</v>
      </c>
      <c r="C46" s="652">
        <v>2.71</v>
      </c>
      <c r="D46" s="643">
        <v>582.80600000000004</v>
      </c>
      <c r="E46" s="643">
        <v>210.31700000000001</v>
      </c>
      <c r="F46" s="643">
        <v>99.343999999999994</v>
      </c>
      <c r="G46" s="643">
        <v>892.46699999999998</v>
      </c>
      <c r="H46" s="643">
        <v>474.03100000000001</v>
      </c>
      <c r="I46" s="643">
        <v>111.151</v>
      </c>
      <c r="J46" s="643">
        <v>585.18200000000002</v>
      </c>
      <c r="K46" s="643">
        <v>101.19499999999999</v>
      </c>
      <c r="L46" s="643">
        <v>892.46699999999998</v>
      </c>
      <c r="M46" s="643">
        <v>206.09</v>
      </c>
      <c r="N46" s="378">
        <f t="shared" si="1"/>
        <v>0.30025773008128187</v>
      </c>
      <c r="O46" s="368"/>
      <c r="P46" s="364" t="str">
        <f t="shared" si="2"/>
        <v>2000/2001</v>
      </c>
      <c r="Q46" s="761">
        <v>1.19</v>
      </c>
      <c r="R46" s="762">
        <v>5.34</v>
      </c>
      <c r="S46" s="761">
        <v>6.35</v>
      </c>
      <c r="T46" s="761">
        <v>2.11</v>
      </c>
      <c r="U46" s="761">
        <v>6.05</v>
      </c>
      <c r="V46" s="761">
        <v>14.51</v>
      </c>
      <c r="W46" s="761">
        <v>12</v>
      </c>
      <c r="X46" s="761">
        <v>0.8</v>
      </c>
      <c r="Y46" s="761">
        <v>12.8</v>
      </c>
      <c r="Z46" s="761">
        <v>0</v>
      </c>
      <c r="AA46" s="761">
        <v>14.51</v>
      </c>
      <c r="AB46" s="761">
        <v>1.71</v>
      </c>
      <c r="AC46" s="365">
        <f t="shared" si="3"/>
        <v>0.13359374999999998</v>
      </c>
      <c r="AD46" s="368"/>
      <c r="AE46" s="376" t="str">
        <f t="shared" si="4"/>
        <v>2000/2001</v>
      </c>
      <c r="AF46" s="652">
        <v>1.468</v>
      </c>
      <c r="AG46" s="652">
        <v>1.1299999999999999</v>
      </c>
      <c r="AH46" s="652">
        <v>1.66</v>
      </c>
      <c r="AI46" s="652">
        <v>1.3</v>
      </c>
      <c r="AJ46" s="652">
        <v>7.1890000000000001</v>
      </c>
      <c r="AK46" s="652">
        <v>10.148999999999999</v>
      </c>
      <c r="AL46" s="652">
        <v>9.4</v>
      </c>
      <c r="AM46" s="652">
        <v>0.2</v>
      </c>
      <c r="AN46" s="652">
        <v>9.6</v>
      </c>
      <c r="AO46" s="652">
        <v>3.0000000000000001E-3</v>
      </c>
      <c r="AP46" s="652">
        <v>10.148999999999999</v>
      </c>
      <c r="AQ46" s="652">
        <v>0.54600000000000004</v>
      </c>
      <c r="AR46" s="378">
        <f t="shared" si="5"/>
        <v>5.6857232114964081E-2</v>
      </c>
      <c r="AS46" s="368"/>
      <c r="AT46" s="385" t="str">
        <f t="shared" si="6"/>
        <v>2000/2001</v>
      </c>
      <c r="AU46" s="763">
        <v>0</v>
      </c>
      <c r="AV46" s="763">
        <v>0</v>
      </c>
      <c r="AW46" s="763">
        <v>0</v>
      </c>
      <c r="AX46" s="763">
        <v>1.1000000000000001</v>
      </c>
      <c r="AY46" s="763">
        <v>4.069</v>
      </c>
      <c r="AZ46" s="763">
        <v>5.1689999999999996</v>
      </c>
      <c r="BA46" s="763">
        <v>4.12</v>
      </c>
      <c r="BB46" s="763">
        <v>0</v>
      </c>
      <c r="BC46" s="763">
        <v>4.12</v>
      </c>
      <c r="BD46" s="763">
        <v>4.9000000000000002E-2</v>
      </c>
      <c r="BE46" s="763">
        <v>5.1689999999999996</v>
      </c>
      <c r="BF46" s="763">
        <v>1</v>
      </c>
      <c r="BG46" s="387">
        <f t="shared" si="7"/>
        <v>0.23986567522187571</v>
      </c>
      <c r="BH46" s="368"/>
      <c r="BI46" s="394" t="str">
        <f t="shared" si="8"/>
        <v>2000/2001</v>
      </c>
      <c r="BJ46" s="764">
        <v>0.183</v>
      </c>
      <c r="BK46" s="764">
        <v>3.76</v>
      </c>
      <c r="BL46" s="764">
        <v>0.68799999999999994</v>
      </c>
      <c r="BM46" s="764">
        <v>0.94199999999999995</v>
      </c>
      <c r="BN46" s="764">
        <v>5.8849999999999998</v>
      </c>
      <c r="BO46" s="764">
        <v>7.5149999999999997</v>
      </c>
      <c r="BP46" s="764">
        <v>5.4</v>
      </c>
      <c r="BQ46" s="764">
        <v>0.75</v>
      </c>
      <c r="BR46" s="764">
        <v>6.15</v>
      </c>
      <c r="BS46" s="764">
        <v>0.45300000000000001</v>
      </c>
      <c r="BT46" s="764">
        <v>7.5149999999999997</v>
      </c>
      <c r="BU46" s="764">
        <v>0.91200000000000003</v>
      </c>
      <c r="BV46" s="395">
        <f t="shared" si="9"/>
        <v>0.13811903680145388</v>
      </c>
      <c r="BW46" s="368"/>
      <c r="BX46" s="364" t="str">
        <f t="shared" si="10"/>
        <v>2000/2001</v>
      </c>
      <c r="BY46" s="949">
        <v>26.706</v>
      </c>
      <c r="BZ46" s="949">
        <v>4.97</v>
      </c>
      <c r="CA46" s="949">
        <v>132.72900000000001</v>
      </c>
      <c r="CB46" s="949">
        <v>16.652000000000001</v>
      </c>
      <c r="CC46" s="949">
        <v>3.53</v>
      </c>
      <c r="CD46" s="949">
        <v>152.911</v>
      </c>
      <c r="CE46" s="949">
        <v>62.726999999999997</v>
      </c>
      <c r="CF46" s="949">
        <v>56.545999999999999</v>
      </c>
      <c r="CG46" s="949">
        <v>119.273</v>
      </c>
      <c r="CH46" s="949">
        <v>15.715999999999999</v>
      </c>
      <c r="CI46" s="949">
        <v>152.911</v>
      </c>
      <c r="CJ46" s="949">
        <v>17.922000000000001</v>
      </c>
      <c r="CK46" s="365">
        <f t="shared" si="11"/>
        <v>0.13276637355636386</v>
      </c>
      <c r="CL46" s="368"/>
      <c r="CM46" s="385" t="str">
        <f t="shared" si="12"/>
        <v>2000/2001</v>
      </c>
      <c r="CN46" s="763">
        <v>0</v>
      </c>
      <c r="CO46" s="763">
        <v>0</v>
      </c>
      <c r="CP46" s="763">
        <v>0</v>
      </c>
      <c r="CQ46" s="763">
        <v>0</v>
      </c>
      <c r="CR46" s="763">
        <v>0</v>
      </c>
      <c r="CS46" s="763">
        <v>0</v>
      </c>
      <c r="CT46" s="763">
        <v>0</v>
      </c>
      <c r="CU46" s="763">
        <v>0</v>
      </c>
      <c r="CV46" s="763">
        <v>0</v>
      </c>
      <c r="CW46" s="763">
        <v>0</v>
      </c>
      <c r="CX46" s="763">
        <v>0</v>
      </c>
      <c r="CY46" s="763">
        <v>0</v>
      </c>
      <c r="CZ46" s="387" t="e">
        <f t="shared" si="13"/>
        <v>#DIV/0!</v>
      </c>
      <c r="DA46" s="368"/>
      <c r="DB46" s="419" t="str">
        <f t="shared" si="14"/>
        <v>2000/2001</v>
      </c>
      <c r="DC46" s="765">
        <v>0.82699999999999996</v>
      </c>
      <c r="DD46" s="765">
        <v>0.92</v>
      </c>
      <c r="DE46" s="765">
        <v>0.76</v>
      </c>
      <c r="DF46" s="765">
        <v>1.361</v>
      </c>
      <c r="DG46" s="765">
        <v>5.6</v>
      </c>
      <c r="DH46" s="765">
        <v>7.7210000000000001</v>
      </c>
      <c r="DI46" s="765">
        <v>6.1</v>
      </c>
      <c r="DJ46" s="765">
        <v>0.05</v>
      </c>
      <c r="DK46" s="765">
        <v>6.15</v>
      </c>
      <c r="DL46" s="765">
        <v>0</v>
      </c>
      <c r="DM46" s="765">
        <v>7.7210000000000001</v>
      </c>
      <c r="DN46" s="765">
        <v>1.571</v>
      </c>
      <c r="DO46" s="420">
        <f t="shared" si="15"/>
        <v>0.2554471544715447</v>
      </c>
      <c r="DP46" s="368"/>
      <c r="DQ46" s="432" t="str">
        <f t="shared" si="16"/>
        <v>2000/2001</v>
      </c>
      <c r="DR46" s="766">
        <v>1E-3</v>
      </c>
      <c r="DS46" s="766">
        <v>2</v>
      </c>
      <c r="DT46" s="766">
        <v>2E-3</v>
      </c>
      <c r="DU46" s="766">
        <v>1.05</v>
      </c>
      <c r="DV46" s="766">
        <v>3.1269999999999998</v>
      </c>
      <c r="DW46" s="766">
        <v>4.1790000000000003</v>
      </c>
      <c r="DX46" s="766">
        <v>2.3119999999999998</v>
      </c>
      <c r="DY46" s="766">
        <v>0.68899999999999995</v>
      </c>
      <c r="DZ46" s="766">
        <v>3.0009999999999999</v>
      </c>
      <c r="EA46" s="766">
        <v>0.128</v>
      </c>
      <c r="EB46" s="766">
        <v>4.1790000000000003</v>
      </c>
      <c r="EC46" s="766">
        <v>1.05</v>
      </c>
      <c r="ED46" s="435">
        <f t="shared" si="17"/>
        <v>0.33557046979865773</v>
      </c>
      <c r="EE46" s="368"/>
      <c r="EF46" s="445" t="str">
        <f t="shared" si="18"/>
        <v>2000/2001</v>
      </c>
      <c r="EG46" s="767">
        <v>2.9020000000000001</v>
      </c>
      <c r="EH46" s="767">
        <v>0.48</v>
      </c>
      <c r="EI46" s="767">
        <v>1.381</v>
      </c>
      <c r="EJ46" s="767">
        <v>2.4</v>
      </c>
      <c r="EK46" s="767">
        <v>3.6320000000000001</v>
      </c>
      <c r="EL46" s="767">
        <v>7.4130000000000003</v>
      </c>
      <c r="EM46" s="767">
        <v>5.7649999999999997</v>
      </c>
      <c r="EN46" s="767">
        <v>0.2</v>
      </c>
      <c r="EO46" s="767">
        <v>5.9649999999999999</v>
      </c>
      <c r="EP46" s="767">
        <v>9.8000000000000004E-2</v>
      </c>
      <c r="EQ46" s="767">
        <v>7.4130000000000003</v>
      </c>
      <c r="ER46" s="767">
        <v>1.35</v>
      </c>
      <c r="ES46" s="448">
        <f t="shared" si="19"/>
        <v>0.22266204849084614</v>
      </c>
      <c r="ET46" s="368"/>
      <c r="EU46" s="458" t="str">
        <f t="shared" si="20"/>
        <v>2000/2001</v>
      </c>
      <c r="EV46" s="768">
        <v>8.6999999999999993</v>
      </c>
      <c r="EW46" s="768">
        <v>2.0699999999999998</v>
      </c>
      <c r="EX46" s="768">
        <v>18</v>
      </c>
      <c r="EY46" s="768">
        <v>2.0299999999999998</v>
      </c>
      <c r="EZ46" s="768">
        <v>0.42399999999999999</v>
      </c>
      <c r="FA46" s="768">
        <v>20.454000000000001</v>
      </c>
      <c r="FB46" s="768">
        <v>15.7</v>
      </c>
      <c r="FC46" s="768">
        <v>0.95</v>
      </c>
      <c r="FD46" s="768">
        <v>16.649999999999999</v>
      </c>
      <c r="FE46" s="768">
        <v>1.601</v>
      </c>
      <c r="FF46" s="768">
        <v>20.454000000000001</v>
      </c>
      <c r="FG46" s="768">
        <v>2.2029999999999998</v>
      </c>
      <c r="FH46" s="460">
        <f t="shared" si="21"/>
        <v>0.12070571475535588</v>
      </c>
      <c r="FI46" s="368"/>
      <c r="FJ46" s="470" t="str">
        <f t="shared" si="22"/>
        <v>2000/2001</v>
      </c>
      <c r="FK46" s="769">
        <v>0.69</v>
      </c>
      <c r="FL46" s="769">
        <v>4.93</v>
      </c>
      <c r="FM46" s="769">
        <v>3.4</v>
      </c>
      <c r="FN46" s="769">
        <v>0.6</v>
      </c>
      <c r="FO46" s="769">
        <v>3.0659999999999998</v>
      </c>
      <c r="FP46" s="769">
        <v>7.0659999999999998</v>
      </c>
      <c r="FQ46" s="769">
        <v>5.38</v>
      </c>
      <c r="FR46" s="769">
        <v>0.2</v>
      </c>
      <c r="FS46" s="769">
        <v>5.58</v>
      </c>
      <c r="FT46" s="769">
        <v>0.70499999999999996</v>
      </c>
      <c r="FU46" s="769">
        <v>7.0659999999999998</v>
      </c>
      <c r="FV46" s="769">
        <v>0.78100000000000003</v>
      </c>
      <c r="FW46" s="473">
        <f t="shared" si="23"/>
        <v>0.12426412092283214</v>
      </c>
      <c r="FX46" s="368"/>
      <c r="FY46" s="419" t="str">
        <f t="shared" si="24"/>
        <v>2000/2001</v>
      </c>
      <c r="FZ46" s="765">
        <v>3.5000000000000003E-2</v>
      </c>
      <c r="GA46" s="765">
        <v>1.29</v>
      </c>
      <c r="GB46" s="765">
        <v>4.4999999999999998E-2</v>
      </c>
      <c r="GC46" s="765">
        <v>0.2</v>
      </c>
      <c r="GD46" s="765">
        <v>1.913</v>
      </c>
      <c r="GE46" s="765">
        <v>2.1579999999999999</v>
      </c>
      <c r="GF46" s="765">
        <v>1.958</v>
      </c>
      <c r="GG46" s="765">
        <v>0</v>
      </c>
      <c r="GH46" s="765">
        <v>1.958</v>
      </c>
      <c r="GI46" s="765">
        <v>0</v>
      </c>
      <c r="GJ46" s="765">
        <v>2.1579999999999999</v>
      </c>
      <c r="GK46" s="765">
        <v>0.2</v>
      </c>
      <c r="GL46" s="420">
        <f t="shared" si="25"/>
        <v>0.10214504596527069</v>
      </c>
      <c r="GM46" s="368"/>
      <c r="GN46" s="364" t="str">
        <f t="shared" si="26"/>
        <v>2000/2001</v>
      </c>
      <c r="GO46" s="761">
        <v>0.98599999999999999</v>
      </c>
      <c r="GP46" s="762">
        <v>1.31</v>
      </c>
      <c r="GQ46" s="761">
        <v>1.292</v>
      </c>
      <c r="GR46" s="761">
        <v>2.1</v>
      </c>
      <c r="GS46" s="761">
        <v>3.2</v>
      </c>
      <c r="GT46" s="761">
        <v>6.5919999999999996</v>
      </c>
      <c r="GU46" s="761">
        <v>3.6920000000000002</v>
      </c>
      <c r="GV46" s="761">
        <v>0.3</v>
      </c>
      <c r="GW46" s="761">
        <v>3.992</v>
      </c>
      <c r="GX46" s="761">
        <v>0</v>
      </c>
      <c r="GY46" s="761">
        <v>6.5919999999999996</v>
      </c>
      <c r="GZ46" s="761">
        <v>2.6</v>
      </c>
      <c r="HA46" s="365">
        <f t="shared" si="27"/>
        <v>0.65130260521042083</v>
      </c>
      <c r="HB46" s="368"/>
      <c r="HC46" s="394" t="str">
        <f t="shared" si="28"/>
        <v>2000/2001</v>
      </c>
      <c r="HD46" s="764">
        <v>5.101</v>
      </c>
      <c r="HE46" s="764">
        <v>1.59</v>
      </c>
      <c r="HF46" s="764">
        <v>8.0879999999999992</v>
      </c>
      <c r="HG46" s="764">
        <v>3.7949999999999999</v>
      </c>
      <c r="HH46" s="764">
        <v>5.7679999999999998</v>
      </c>
      <c r="HI46" s="764">
        <v>17.651</v>
      </c>
      <c r="HJ46" s="764">
        <v>12.6</v>
      </c>
      <c r="HK46" s="764">
        <v>2.2000000000000002</v>
      </c>
      <c r="HL46" s="764">
        <v>14.8</v>
      </c>
      <c r="HM46" s="764">
        <v>0</v>
      </c>
      <c r="HN46" s="764">
        <v>17.651</v>
      </c>
      <c r="HO46" s="764">
        <v>2.851</v>
      </c>
      <c r="HP46" s="395">
        <f t="shared" si="29"/>
        <v>0.19263513513513514</v>
      </c>
      <c r="HQ46" s="368"/>
      <c r="HR46" s="385" t="str">
        <f t="shared" si="30"/>
        <v>2000/2001</v>
      </c>
      <c r="HS46" s="477">
        <v>0</v>
      </c>
      <c r="HT46" s="477">
        <v>0</v>
      </c>
      <c r="HU46" s="477">
        <v>0</v>
      </c>
      <c r="HV46" s="763">
        <v>0.25</v>
      </c>
      <c r="HW46" s="763">
        <v>3.05</v>
      </c>
      <c r="HX46" s="763">
        <v>3.3</v>
      </c>
      <c r="HY46" s="763">
        <v>2</v>
      </c>
      <c r="HZ46" s="763">
        <v>0.95</v>
      </c>
      <c r="IA46" s="763">
        <v>2.95</v>
      </c>
      <c r="IB46" s="763">
        <v>0</v>
      </c>
      <c r="IC46" s="763">
        <v>3.3</v>
      </c>
      <c r="ID46" s="763">
        <v>0.35</v>
      </c>
      <c r="IE46" s="387">
        <f t="shared" si="31"/>
        <v>0.11864406779661016</v>
      </c>
      <c r="IF46" s="368"/>
      <c r="IG46" s="676" t="str">
        <f t="shared" si="32"/>
        <v>2000/2001</v>
      </c>
      <c r="IH46" s="677">
        <v>8.4629999999999992</v>
      </c>
      <c r="II46" s="677">
        <v>2.4900000000000002</v>
      </c>
      <c r="IJ46" s="677">
        <v>21.079000000000001</v>
      </c>
      <c r="IK46" s="770">
        <v>3.2570000000000001</v>
      </c>
      <c r="IL46" s="770">
        <v>0.05</v>
      </c>
      <c r="IM46" s="770">
        <v>24.385999999999999</v>
      </c>
      <c r="IN46" s="770">
        <v>20</v>
      </c>
      <c r="IO46" s="770">
        <v>0.5</v>
      </c>
      <c r="IP46" s="770">
        <v>20.5</v>
      </c>
      <c r="IQ46" s="770">
        <v>0.253</v>
      </c>
      <c r="IR46" s="770">
        <v>24.385999999999999</v>
      </c>
      <c r="IS46" s="770">
        <v>3.633</v>
      </c>
      <c r="IT46" s="678">
        <f t="shared" si="33"/>
        <v>0.17505902761046596</v>
      </c>
      <c r="IU46" s="368"/>
      <c r="IV46" s="690" t="str">
        <f t="shared" si="34"/>
        <v>2000/2001</v>
      </c>
      <c r="IW46" s="691">
        <v>26.65</v>
      </c>
      <c r="IX46" s="691">
        <v>3.74</v>
      </c>
      <c r="IY46" s="691">
        <v>99.64</v>
      </c>
      <c r="IZ46" s="771">
        <v>102.943</v>
      </c>
      <c r="JA46" s="771">
        <v>0.19500000000000001</v>
      </c>
      <c r="JB46" s="771">
        <v>202.77799999999999</v>
      </c>
      <c r="JC46" s="771">
        <v>100.27800000000001</v>
      </c>
      <c r="JD46" s="771">
        <v>10</v>
      </c>
      <c r="JE46" s="771">
        <v>110.27800000000001</v>
      </c>
      <c r="JF46" s="771">
        <v>0.623</v>
      </c>
      <c r="JG46" s="771">
        <v>202.77799999999999</v>
      </c>
      <c r="JH46" s="771">
        <v>91.876999999999995</v>
      </c>
      <c r="JI46" s="692">
        <f t="shared" si="35"/>
        <v>0.82845961713600402</v>
      </c>
      <c r="JJ46" s="368"/>
      <c r="JK46" s="376" t="str">
        <f t="shared" si="36"/>
        <v>2000/2001</v>
      </c>
      <c r="JL46" s="377">
        <f t="shared" si="37"/>
        <v>131.46500000000006</v>
      </c>
      <c r="JM46" s="478">
        <f t="shared" si="38"/>
        <v>2.1883543148366482</v>
      </c>
      <c r="JN46" s="643">
        <f t="shared" si="39"/>
        <v>287.69200000000006</v>
      </c>
      <c r="JO46" s="643">
        <f t="shared" si="40"/>
        <v>68.22699999999999</v>
      </c>
      <c r="JP46" s="643">
        <f t="shared" si="41"/>
        <v>42.595999999999989</v>
      </c>
      <c r="JQ46" s="643">
        <f t="shared" si="42"/>
        <v>398.5150000000001</v>
      </c>
      <c r="JR46" s="643">
        <f t="shared" si="43"/>
        <v>204.59899999999999</v>
      </c>
      <c r="JS46" s="643">
        <f t="shared" si="44"/>
        <v>36.815999999999988</v>
      </c>
      <c r="JT46" s="643">
        <f t="shared" si="45"/>
        <v>241.41500000000008</v>
      </c>
      <c r="JU46" s="643">
        <f t="shared" si="46"/>
        <v>81.565999999999988</v>
      </c>
      <c r="JV46" s="643">
        <f t="shared" si="47"/>
        <v>398.5150000000001</v>
      </c>
      <c r="JW46" s="643">
        <f t="shared" si="48"/>
        <v>75.534000000000006</v>
      </c>
      <c r="JX46" s="378">
        <f t="shared" si="49"/>
        <v>0.23386514996238167</v>
      </c>
      <c r="JY46" s="368"/>
    </row>
    <row r="47" spans="1:285" s="18" customFormat="1" ht="14.4" x14ac:dyDescent="0.3">
      <c r="A47" s="376" t="s">
        <v>377</v>
      </c>
      <c r="B47" s="643">
        <v>214.25299999999999</v>
      </c>
      <c r="C47" s="652">
        <v>2.73</v>
      </c>
      <c r="D47" s="643">
        <v>583.89400000000001</v>
      </c>
      <c r="E47" s="643">
        <v>206.09</v>
      </c>
      <c r="F47" s="643">
        <v>106.23399999999999</v>
      </c>
      <c r="G47" s="643">
        <v>896.21799999999996</v>
      </c>
      <c r="H47" s="643">
        <v>475.07400000000001</v>
      </c>
      <c r="I47" s="643">
        <v>112.04</v>
      </c>
      <c r="J47" s="643">
        <v>587.11400000000003</v>
      </c>
      <c r="K47" s="643">
        <v>105.783</v>
      </c>
      <c r="L47" s="643">
        <v>896.21799999999996</v>
      </c>
      <c r="M47" s="643">
        <v>203.321</v>
      </c>
      <c r="N47" s="378">
        <f t="shared" si="1"/>
        <v>0.29343610955163607</v>
      </c>
      <c r="O47" s="368"/>
      <c r="P47" s="364" t="str">
        <f t="shared" si="2"/>
        <v>2001/2002</v>
      </c>
      <c r="Q47" s="761">
        <v>1.002</v>
      </c>
      <c r="R47" s="762">
        <v>6.12</v>
      </c>
      <c r="S47" s="761">
        <v>6.13</v>
      </c>
      <c r="T47" s="761">
        <v>1.71</v>
      </c>
      <c r="U47" s="761">
        <v>6.944</v>
      </c>
      <c r="V47" s="761">
        <v>14.784000000000001</v>
      </c>
      <c r="W47" s="761">
        <v>12.3</v>
      </c>
      <c r="X47" s="761">
        <v>0.6</v>
      </c>
      <c r="Y47" s="761">
        <v>12.9</v>
      </c>
      <c r="Z47" s="761">
        <v>1.0999999999999999E-2</v>
      </c>
      <c r="AA47" s="761">
        <v>14.784000000000001</v>
      </c>
      <c r="AB47" s="761">
        <v>1.873</v>
      </c>
      <c r="AC47" s="365">
        <f t="shared" si="3"/>
        <v>0.14507009526760128</v>
      </c>
      <c r="AD47" s="368"/>
      <c r="AE47" s="376" t="str">
        <f t="shared" si="4"/>
        <v>2001/2002</v>
      </c>
      <c r="AF47" s="652">
        <v>1.7250000000000001</v>
      </c>
      <c r="AG47" s="652">
        <v>1.88</v>
      </c>
      <c r="AH47" s="652">
        <v>3.25</v>
      </c>
      <c r="AI47" s="652">
        <v>0.54600000000000004</v>
      </c>
      <c r="AJ47" s="652">
        <v>6.7469999999999999</v>
      </c>
      <c r="AK47" s="652">
        <v>10.542999999999999</v>
      </c>
      <c r="AL47" s="652">
        <v>9.5</v>
      </c>
      <c r="AM47" s="652">
        <v>0.2</v>
      </c>
      <c r="AN47" s="652">
        <v>9.6999999999999993</v>
      </c>
      <c r="AO47" s="652">
        <v>5.0000000000000001E-3</v>
      </c>
      <c r="AP47" s="652">
        <v>10.542999999999999</v>
      </c>
      <c r="AQ47" s="652">
        <v>0.83799999999999997</v>
      </c>
      <c r="AR47" s="378">
        <f t="shared" si="5"/>
        <v>8.6347243688820186E-2</v>
      </c>
      <c r="AS47" s="368"/>
      <c r="AT47" s="385" t="str">
        <f t="shared" si="6"/>
        <v>2001/2002</v>
      </c>
      <c r="AU47" s="763">
        <v>0</v>
      </c>
      <c r="AV47" s="763">
        <v>0</v>
      </c>
      <c r="AW47" s="763">
        <v>0</v>
      </c>
      <c r="AX47" s="763">
        <v>1</v>
      </c>
      <c r="AY47" s="763">
        <v>3.7480000000000002</v>
      </c>
      <c r="AZ47" s="763">
        <v>4.7480000000000002</v>
      </c>
      <c r="BA47" s="763">
        <v>3.8319999999999999</v>
      </c>
      <c r="BB47" s="763">
        <v>0</v>
      </c>
      <c r="BC47" s="763">
        <v>3.8319999999999999</v>
      </c>
      <c r="BD47" s="763">
        <v>4.4999999999999998E-2</v>
      </c>
      <c r="BE47" s="763">
        <v>4.7480000000000002</v>
      </c>
      <c r="BF47" s="763">
        <v>0.871</v>
      </c>
      <c r="BG47" s="387">
        <f t="shared" si="7"/>
        <v>0.2246582409079185</v>
      </c>
      <c r="BH47" s="368"/>
      <c r="BI47" s="394" t="str">
        <f t="shared" si="8"/>
        <v>2001/2002</v>
      </c>
      <c r="BJ47" s="764">
        <v>0.19700000000000001</v>
      </c>
      <c r="BK47" s="764">
        <v>3.55</v>
      </c>
      <c r="BL47" s="764">
        <v>0.7</v>
      </c>
      <c r="BM47" s="764">
        <v>0.91200000000000003</v>
      </c>
      <c r="BN47" s="764">
        <v>5.8360000000000003</v>
      </c>
      <c r="BO47" s="764">
        <v>7.4480000000000004</v>
      </c>
      <c r="BP47" s="764">
        <v>5.4</v>
      </c>
      <c r="BQ47" s="764">
        <v>0.7</v>
      </c>
      <c r="BR47" s="764">
        <v>6.1</v>
      </c>
      <c r="BS47" s="764">
        <v>0.46500000000000002</v>
      </c>
      <c r="BT47" s="764">
        <v>7.4480000000000004</v>
      </c>
      <c r="BU47" s="764">
        <v>0.88300000000000001</v>
      </c>
      <c r="BV47" s="395">
        <f t="shared" si="9"/>
        <v>0.13450114242193451</v>
      </c>
      <c r="BW47" s="368"/>
      <c r="BX47" s="364" t="str">
        <f t="shared" si="10"/>
        <v>2001/2002</v>
      </c>
      <c r="BY47" s="949">
        <v>26.143999999999998</v>
      </c>
      <c r="BZ47" s="949">
        <v>4.75</v>
      </c>
      <c r="CA47" s="949">
        <v>124.15300000000001</v>
      </c>
      <c r="CB47" s="949">
        <v>17.922000000000001</v>
      </c>
      <c r="CC47" s="949">
        <v>8.7149999999999999</v>
      </c>
      <c r="CD47" s="949">
        <v>150.79</v>
      </c>
      <c r="CE47" s="949">
        <v>62.575000000000003</v>
      </c>
      <c r="CF47" s="949">
        <v>56.54</v>
      </c>
      <c r="CG47" s="949">
        <v>119.11499999999999</v>
      </c>
      <c r="CH47" s="949">
        <v>13.003</v>
      </c>
      <c r="CI47" s="949">
        <v>150.79</v>
      </c>
      <c r="CJ47" s="949">
        <v>18.672000000000001</v>
      </c>
      <c r="CK47" s="365">
        <f t="shared" si="11"/>
        <v>0.14132820660318807</v>
      </c>
      <c r="CL47" s="368"/>
      <c r="CM47" s="385" t="str">
        <f t="shared" si="12"/>
        <v>2001/2002</v>
      </c>
      <c r="CN47" s="763">
        <v>0</v>
      </c>
      <c r="CO47" s="763">
        <v>0</v>
      </c>
      <c r="CP47" s="763">
        <v>0</v>
      </c>
      <c r="CQ47" s="763">
        <v>0</v>
      </c>
      <c r="CR47" s="763">
        <v>0</v>
      </c>
      <c r="CS47" s="763">
        <v>0</v>
      </c>
      <c r="CT47" s="763">
        <v>0</v>
      </c>
      <c r="CU47" s="763">
        <v>0</v>
      </c>
      <c r="CV47" s="763">
        <v>0</v>
      </c>
      <c r="CW47" s="763">
        <v>0</v>
      </c>
      <c r="CX47" s="763">
        <v>0</v>
      </c>
      <c r="CY47" s="763">
        <v>0</v>
      </c>
      <c r="CZ47" s="387" t="e">
        <f t="shared" si="13"/>
        <v>#DIV/0!</v>
      </c>
      <c r="DA47" s="368"/>
      <c r="DB47" s="419" t="str">
        <f t="shared" si="14"/>
        <v>2001/2002</v>
      </c>
      <c r="DC47" s="765">
        <v>1.8360000000000001</v>
      </c>
      <c r="DD47" s="765">
        <v>1.1000000000000001</v>
      </c>
      <c r="DE47" s="765">
        <v>2.0099999999999998</v>
      </c>
      <c r="DF47" s="765">
        <v>1.571</v>
      </c>
      <c r="DG47" s="765">
        <v>4.5720000000000001</v>
      </c>
      <c r="DH47" s="765">
        <v>8.1530000000000005</v>
      </c>
      <c r="DI47" s="765">
        <v>6.3220000000000001</v>
      </c>
      <c r="DJ47" s="765">
        <v>0.05</v>
      </c>
      <c r="DK47" s="765">
        <v>6.3719999999999999</v>
      </c>
      <c r="DL47" s="765">
        <v>0</v>
      </c>
      <c r="DM47" s="765">
        <v>8.1530000000000005</v>
      </c>
      <c r="DN47" s="765">
        <v>1.7809999999999999</v>
      </c>
      <c r="DO47" s="420">
        <f t="shared" si="15"/>
        <v>0.27950408035153795</v>
      </c>
      <c r="DP47" s="368"/>
      <c r="DQ47" s="432" t="str">
        <f t="shared" si="16"/>
        <v>2001/2002</v>
      </c>
      <c r="DR47" s="766">
        <v>1E-3</v>
      </c>
      <c r="DS47" s="766">
        <v>3</v>
      </c>
      <c r="DT47" s="766">
        <v>3.0000000000000001E-3</v>
      </c>
      <c r="DU47" s="766">
        <v>1.05</v>
      </c>
      <c r="DV47" s="766">
        <v>3.9790000000000001</v>
      </c>
      <c r="DW47" s="766">
        <v>5.032</v>
      </c>
      <c r="DX47" s="766">
        <v>2.3130000000000002</v>
      </c>
      <c r="DY47" s="766">
        <v>1.4970000000000001</v>
      </c>
      <c r="DZ47" s="766">
        <v>3.81</v>
      </c>
      <c r="EA47" s="766">
        <v>0.122</v>
      </c>
      <c r="EB47" s="766">
        <v>5.032</v>
      </c>
      <c r="EC47" s="766">
        <v>1.1000000000000001</v>
      </c>
      <c r="ED47" s="435">
        <f t="shared" si="17"/>
        <v>0.27975584944048831</v>
      </c>
      <c r="EE47" s="368"/>
      <c r="EF47" s="445" t="str">
        <f t="shared" si="18"/>
        <v>2001/2002</v>
      </c>
      <c r="EG47" s="767">
        <v>2.7010000000000001</v>
      </c>
      <c r="EH47" s="767">
        <v>1.23</v>
      </c>
      <c r="EI47" s="767">
        <v>3.3159999999999998</v>
      </c>
      <c r="EJ47" s="767">
        <v>1.35</v>
      </c>
      <c r="EK47" s="767">
        <v>3.0779999999999998</v>
      </c>
      <c r="EL47" s="767">
        <v>7.7439999999999998</v>
      </c>
      <c r="EM47" s="767">
        <v>5.9</v>
      </c>
      <c r="EN47" s="767">
        <v>0.2</v>
      </c>
      <c r="EO47" s="767">
        <v>6.1</v>
      </c>
      <c r="EP47" s="767">
        <v>9.9000000000000005E-2</v>
      </c>
      <c r="EQ47" s="767">
        <v>7.7439999999999998</v>
      </c>
      <c r="ER47" s="767">
        <v>1.5449999999999999</v>
      </c>
      <c r="ES47" s="448">
        <f t="shared" si="19"/>
        <v>0.24923374737860945</v>
      </c>
      <c r="ET47" s="368"/>
      <c r="EU47" s="458" t="str">
        <f t="shared" si="20"/>
        <v>2001/2002</v>
      </c>
      <c r="EV47" s="768">
        <v>8.5</v>
      </c>
      <c r="EW47" s="768">
        <v>1.82</v>
      </c>
      <c r="EX47" s="768">
        <v>15.5</v>
      </c>
      <c r="EY47" s="768">
        <v>2.2029999999999998</v>
      </c>
      <c r="EZ47" s="768">
        <v>1.0369999999999999</v>
      </c>
      <c r="FA47" s="768">
        <v>18.739999999999998</v>
      </c>
      <c r="FB47" s="768">
        <v>15.401</v>
      </c>
      <c r="FC47" s="768">
        <v>0.8</v>
      </c>
      <c r="FD47" s="768">
        <v>16.201000000000001</v>
      </c>
      <c r="FE47" s="768">
        <v>0.753</v>
      </c>
      <c r="FF47" s="768">
        <v>18.739999999999998</v>
      </c>
      <c r="FG47" s="768">
        <v>1.786</v>
      </c>
      <c r="FH47" s="460">
        <f t="shared" si="21"/>
        <v>0.10534387165270732</v>
      </c>
      <c r="FI47" s="368"/>
      <c r="FJ47" s="470" t="str">
        <f t="shared" si="22"/>
        <v>2001/2002</v>
      </c>
      <c r="FK47" s="769">
        <v>0.68500000000000005</v>
      </c>
      <c r="FL47" s="769">
        <v>4.7699999999999996</v>
      </c>
      <c r="FM47" s="769">
        <v>3.27</v>
      </c>
      <c r="FN47" s="769">
        <v>0.78100000000000003</v>
      </c>
      <c r="FO47" s="769">
        <v>3.1709999999999998</v>
      </c>
      <c r="FP47" s="769">
        <v>7.2220000000000004</v>
      </c>
      <c r="FQ47" s="769">
        <v>5.6180000000000003</v>
      </c>
      <c r="FR47" s="769">
        <v>0.2</v>
      </c>
      <c r="FS47" s="769">
        <v>5.8179999999999996</v>
      </c>
      <c r="FT47" s="769">
        <v>0.54800000000000004</v>
      </c>
      <c r="FU47" s="769">
        <v>7.2220000000000004</v>
      </c>
      <c r="FV47" s="769">
        <v>0.85599999999999998</v>
      </c>
      <c r="FW47" s="473">
        <f t="shared" si="23"/>
        <v>0.13446434181589695</v>
      </c>
      <c r="FX47" s="368"/>
      <c r="FY47" s="419" t="str">
        <f t="shared" si="24"/>
        <v>2001/2002</v>
      </c>
      <c r="FZ47" s="765">
        <v>3.5000000000000003E-2</v>
      </c>
      <c r="GA47" s="765">
        <v>1.43</v>
      </c>
      <c r="GB47" s="765">
        <v>0.05</v>
      </c>
      <c r="GC47" s="765">
        <v>0.2</v>
      </c>
      <c r="GD47" s="765">
        <v>2.4460000000000002</v>
      </c>
      <c r="GE47" s="765">
        <v>2.6960000000000002</v>
      </c>
      <c r="GF47" s="765">
        <v>2.496</v>
      </c>
      <c r="GG47" s="765">
        <v>0</v>
      </c>
      <c r="GH47" s="765">
        <v>2.496</v>
      </c>
      <c r="GI47" s="765">
        <v>0</v>
      </c>
      <c r="GJ47" s="765">
        <v>2.6960000000000002</v>
      </c>
      <c r="GK47" s="765">
        <v>0.2</v>
      </c>
      <c r="GL47" s="420">
        <f t="shared" si="25"/>
        <v>8.0128205128205135E-2</v>
      </c>
      <c r="GM47" s="368"/>
      <c r="GN47" s="364" t="str">
        <f t="shared" si="26"/>
        <v>2001/2002</v>
      </c>
      <c r="GO47" s="761">
        <v>1.5920000000000001</v>
      </c>
      <c r="GP47" s="762">
        <v>1.42</v>
      </c>
      <c r="GQ47" s="761">
        <v>2.262</v>
      </c>
      <c r="GR47" s="761">
        <v>2.6</v>
      </c>
      <c r="GS47" s="761">
        <v>2.8010000000000002</v>
      </c>
      <c r="GT47" s="761">
        <v>7.6630000000000003</v>
      </c>
      <c r="GU47" s="761">
        <v>4.4630000000000001</v>
      </c>
      <c r="GV47" s="761">
        <v>0.4</v>
      </c>
      <c r="GW47" s="761">
        <v>4.8630000000000004</v>
      </c>
      <c r="GX47" s="761">
        <v>0</v>
      </c>
      <c r="GY47" s="761">
        <v>7.6630000000000003</v>
      </c>
      <c r="GZ47" s="761">
        <v>2.8</v>
      </c>
      <c r="HA47" s="365">
        <f t="shared" si="27"/>
        <v>0.57577626979230923</v>
      </c>
      <c r="HB47" s="368"/>
      <c r="HC47" s="394" t="str">
        <f t="shared" si="28"/>
        <v>2001/2002</v>
      </c>
      <c r="HD47" s="764">
        <v>5.5529999999999999</v>
      </c>
      <c r="HE47" s="764">
        <v>1.7</v>
      </c>
      <c r="HF47" s="764">
        <v>9.4589999999999996</v>
      </c>
      <c r="HG47" s="764">
        <v>2.851</v>
      </c>
      <c r="HH47" s="764">
        <v>5.2960000000000003</v>
      </c>
      <c r="HI47" s="764">
        <v>17.606000000000002</v>
      </c>
      <c r="HJ47" s="764">
        <v>12.8</v>
      </c>
      <c r="HK47" s="764">
        <v>2.5</v>
      </c>
      <c r="HL47" s="764">
        <v>15.3</v>
      </c>
      <c r="HM47" s="764">
        <v>4.2000000000000003E-2</v>
      </c>
      <c r="HN47" s="764">
        <v>17.606000000000002</v>
      </c>
      <c r="HO47" s="764">
        <v>2.2639999999999998</v>
      </c>
      <c r="HP47" s="395">
        <f t="shared" si="29"/>
        <v>0.14756876548038064</v>
      </c>
      <c r="HQ47" s="368"/>
      <c r="HR47" s="385" t="str">
        <f t="shared" si="30"/>
        <v>2001/2002</v>
      </c>
      <c r="HS47" s="477">
        <v>0</v>
      </c>
      <c r="HT47" s="477">
        <v>0</v>
      </c>
      <c r="HU47" s="477">
        <v>0</v>
      </c>
      <c r="HV47" s="763">
        <v>0.35</v>
      </c>
      <c r="HW47" s="763">
        <v>2.9220000000000002</v>
      </c>
      <c r="HX47" s="763">
        <v>3.2719999999999998</v>
      </c>
      <c r="HY47" s="763">
        <v>1.86</v>
      </c>
      <c r="HZ47" s="763">
        <v>1</v>
      </c>
      <c r="IA47" s="763">
        <v>2.86</v>
      </c>
      <c r="IB47" s="763">
        <v>6.2E-2</v>
      </c>
      <c r="IC47" s="763">
        <v>3.2719999999999998</v>
      </c>
      <c r="ID47" s="763">
        <v>0.35</v>
      </c>
      <c r="IE47" s="387">
        <f t="shared" si="31"/>
        <v>0.11978097193702944</v>
      </c>
      <c r="IF47" s="368"/>
      <c r="IG47" s="676" t="str">
        <f t="shared" si="32"/>
        <v>2001/2002</v>
      </c>
      <c r="IH47" s="677">
        <v>8.1809999999999992</v>
      </c>
      <c r="II47" s="677">
        <v>2.33</v>
      </c>
      <c r="IJ47" s="677">
        <v>19.024000000000001</v>
      </c>
      <c r="IK47" s="770">
        <v>3.633</v>
      </c>
      <c r="IL47" s="770">
        <v>0.23499999999999999</v>
      </c>
      <c r="IM47" s="770">
        <v>22.891999999999999</v>
      </c>
      <c r="IN47" s="770">
        <v>19.399999999999999</v>
      </c>
      <c r="IO47" s="770">
        <v>0.4</v>
      </c>
      <c r="IP47" s="770">
        <v>19.8</v>
      </c>
      <c r="IQ47" s="770">
        <v>0.495</v>
      </c>
      <c r="IR47" s="770">
        <v>22.891999999999999</v>
      </c>
      <c r="IS47" s="770">
        <v>2.597</v>
      </c>
      <c r="IT47" s="678">
        <f t="shared" si="33"/>
        <v>0.12796255235279624</v>
      </c>
      <c r="IU47" s="368"/>
      <c r="IV47" s="690" t="str">
        <f t="shared" si="34"/>
        <v>2001/2002</v>
      </c>
      <c r="IW47" s="691">
        <v>24.64</v>
      </c>
      <c r="IX47" s="691">
        <v>3.81</v>
      </c>
      <c r="IY47" s="691">
        <v>93.873000000000005</v>
      </c>
      <c r="IZ47" s="771">
        <v>91.876999999999995</v>
      </c>
      <c r="JA47" s="771">
        <v>1.0920000000000001</v>
      </c>
      <c r="JB47" s="771">
        <v>186.84200000000001</v>
      </c>
      <c r="JC47" s="771">
        <v>99.742000000000004</v>
      </c>
      <c r="JD47" s="771">
        <v>9</v>
      </c>
      <c r="JE47" s="771">
        <v>108.742</v>
      </c>
      <c r="JF47" s="771">
        <v>1.512</v>
      </c>
      <c r="JG47" s="771">
        <v>186.84200000000001</v>
      </c>
      <c r="JH47" s="771">
        <v>76.587999999999994</v>
      </c>
      <c r="JI47" s="692">
        <f t="shared" si="35"/>
        <v>0.69465053422098055</v>
      </c>
      <c r="JJ47" s="368"/>
      <c r="JK47" s="376" t="str">
        <f t="shared" si="36"/>
        <v>2001/2002</v>
      </c>
      <c r="JL47" s="377">
        <f t="shared" si="37"/>
        <v>131.46099999999996</v>
      </c>
      <c r="JM47" s="478">
        <f t="shared" si="38"/>
        <v>2.2888461216634601</v>
      </c>
      <c r="JN47" s="643">
        <f t="shared" si="39"/>
        <v>300.89400000000001</v>
      </c>
      <c r="JO47" s="643">
        <f t="shared" si="40"/>
        <v>75.534000000000006</v>
      </c>
      <c r="JP47" s="643">
        <f t="shared" si="41"/>
        <v>43.614999999999988</v>
      </c>
      <c r="JQ47" s="643">
        <f t="shared" si="42"/>
        <v>420.04299999999978</v>
      </c>
      <c r="JR47" s="643">
        <f t="shared" si="43"/>
        <v>205.15200000000004</v>
      </c>
      <c r="JS47" s="643">
        <f t="shared" si="44"/>
        <v>37.95300000000001</v>
      </c>
      <c r="JT47" s="643">
        <f t="shared" si="45"/>
        <v>243.1049999999999</v>
      </c>
      <c r="JU47" s="643">
        <f t="shared" si="46"/>
        <v>88.620999999999995</v>
      </c>
      <c r="JV47" s="643">
        <f t="shared" si="47"/>
        <v>420.04299999999978</v>
      </c>
      <c r="JW47" s="643">
        <f t="shared" si="48"/>
        <v>88.317000000000007</v>
      </c>
      <c r="JX47" s="378">
        <f t="shared" si="49"/>
        <v>0.26623478412907048</v>
      </c>
      <c r="JY47" s="368"/>
    </row>
    <row r="48" spans="1:285" s="18" customFormat="1" ht="14.4" x14ac:dyDescent="0.3">
      <c r="A48" s="376" t="s">
        <v>378</v>
      </c>
      <c r="B48" s="643">
        <v>213.416</v>
      </c>
      <c r="C48" s="652">
        <v>2.67</v>
      </c>
      <c r="D48" s="643">
        <v>569.69000000000005</v>
      </c>
      <c r="E48" s="643">
        <v>203.321</v>
      </c>
      <c r="F48" s="643">
        <v>103.712</v>
      </c>
      <c r="G48" s="643">
        <v>876.72299999999996</v>
      </c>
      <c r="H48" s="643">
        <v>486.08499999999998</v>
      </c>
      <c r="I48" s="643">
        <v>116.14100000000001</v>
      </c>
      <c r="J48" s="643">
        <v>602.226</v>
      </c>
      <c r="K48" s="643">
        <v>105.34099999999999</v>
      </c>
      <c r="L48" s="643">
        <v>876.72299999999996</v>
      </c>
      <c r="M48" s="643">
        <v>169.15600000000001</v>
      </c>
      <c r="N48" s="378">
        <f t="shared" si="1"/>
        <v>0.2390671130790441</v>
      </c>
      <c r="O48" s="368"/>
      <c r="P48" s="364" t="str">
        <f t="shared" si="2"/>
        <v>2002/2003</v>
      </c>
      <c r="Q48" s="761">
        <v>1.008</v>
      </c>
      <c r="R48" s="762">
        <v>6.25</v>
      </c>
      <c r="S48" s="761">
        <v>6.3</v>
      </c>
      <c r="T48" s="761">
        <v>1.873</v>
      </c>
      <c r="U48" s="761">
        <v>6.327</v>
      </c>
      <c r="V48" s="761">
        <v>14.5</v>
      </c>
      <c r="W48" s="761">
        <v>12.5</v>
      </c>
      <c r="X48" s="761">
        <v>0.8</v>
      </c>
      <c r="Y48" s="761">
        <v>13.3</v>
      </c>
      <c r="Z48" s="761">
        <v>0.01</v>
      </c>
      <c r="AA48" s="761">
        <v>14.5</v>
      </c>
      <c r="AB48" s="761">
        <v>1.19</v>
      </c>
      <c r="AC48" s="365">
        <f t="shared" si="3"/>
        <v>8.9406461307287743E-2</v>
      </c>
      <c r="AD48" s="368"/>
      <c r="AE48" s="376" t="str">
        <f t="shared" si="4"/>
        <v>2002/2003</v>
      </c>
      <c r="AF48" s="652">
        <v>2.0430000000000001</v>
      </c>
      <c r="AG48" s="652">
        <v>1.43</v>
      </c>
      <c r="AH48" s="652">
        <v>2.9249999999999998</v>
      </c>
      <c r="AI48" s="652">
        <v>0.83799999999999997</v>
      </c>
      <c r="AJ48" s="652">
        <v>6.9729999999999999</v>
      </c>
      <c r="AK48" s="652">
        <v>10.736000000000001</v>
      </c>
      <c r="AL48" s="652">
        <v>9.6</v>
      </c>
      <c r="AM48" s="652">
        <v>0.25</v>
      </c>
      <c r="AN48" s="652">
        <v>9.85</v>
      </c>
      <c r="AO48" s="652">
        <v>5.0000000000000001E-3</v>
      </c>
      <c r="AP48" s="652">
        <v>10.736000000000001</v>
      </c>
      <c r="AQ48" s="652">
        <v>0.88100000000000001</v>
      </c>
      <c r="AR48" s="378">
        <f t="shared" si="5"/>
        <v>8.9396245560629126E-2</v>
      </c>
      <c r="AS48" s="368"/>
      <c r="AT48" s="385" t="str">
        <f t="shared" si="6"/>
        <v>2002/2003</v>
      </c>
      <c r="AU48" s="763">
        <v>0</v>
      </c>
      <c r="AV48" s="763">
        <v>0</v>
      </c>
      <c r="AW48" s="763">
        <v>0</v>
      </c>
      <c r="AX48" s="763">
        <v>0.871</v>
      </c>
      <c r="AY48" s="763">
        <v>4.008</v>
      </c>
      <c r="AZ48" s="763">
        <v>4.8789999999999996</v>
      </c>
      <c r="BA48" s="763">
        <v>4.0410000000000004</v>
      </c>
      <c r="BB48" s="763">
        <v>0.05</v>
      </c>
      <c r="BC48" s="763">
        <v>4.0910000000000002</v>
      </c>
      <c r="BD48" s="763">
        <v>7.2999999999999995E-2</v>
      </c>
      <c r="BE48" s="763">
        <v>4.8789999999999996</v>
      </c>
      <c r="BF48" s="763">
        <v>0.71499999999999997</v>
      </c>
      <c r="BG48" s="387">
        <f t="shared" si="7"/>
        <v>0.17170989433237269</v>
      </c>
      <c r="BH48" s="368"/>
      <c r="BI48" s="394" t="str">
        <f t="shared" si="8"/>
        <v>2002/2003</v>
      </c>
      <c r="BJ48" s="764">
        <v>0.20699999999999999</v>
      </c>
      <c r="BK48" s="764">
        <v>4</v>
      </c>
      <c r="BL48" s="764">
        <v>0.82799999999999996</v>
      </c>
      <c r="BM48" s="764">
        <v>0.88300000000000001</v>
      </c>
      <c r="BN48" s="764">
        <v>5.5789999999999997</v>
      </c>
      <c r="BO48" s="764">
        <v>7.29</v>
      </c>
      <c r="BP48" s="764">
        <v>5.6</v>
      </c>
      <c r="BQ48" s="764">
        <v>0.4</v>
      </c>
      <c r="BR48" s="764">
        <v>6</v>
      </c>
      <c r="BS48" s="764">
        <v>0.46</v>
      </c>
      <c r="BT48" s="764">
        <v>7.29</v>
      </c>
      <c r="BU48" s="764">
        <v>0.83</v>
      </c>
      <c r="BV48" s="395">
        <f t="shared" si="9"/>
        <v>0.12848297213622289</v>
      </c>
      <c r="BW48" s="368"/>
      <c r="BX48" s="364" t="str">
        <f t="shared" si="10"/>
        <v>2002/2003</v>
      </c>
      <c r="BY48" s="949">
        <v>26.638000000000002</v>
      </c>
      <c r="BZ48" s="949">
        <v>5.01</v>
      </c>
      <c r="CA48" s="949">
        <v>133.52199999999999</v>
      </c>
      <c r="CB48" s="949">
        <v>18.672000000000001</v>
      </c>
      <c r="CC48" s="949">
        <v>10.603999999999999</v>
      </c>
      <c r="CD48" s="949">
        <v>162.798</v>
      </c>
      <c r="CE48" s="949">
        <v>65.66</v>
      </c>
      <c r="CF48" s="949">
        <v>60.043999999999997</v>
      </c>
      <c r="CG48" s="949">
        <v>125.70399999999999</v>
      </c>
      <c r="CH48" s="949">
        <v>18.23</v>
      </c>
      <c r="CI48" s="949">
        <v>162.798</v>
      </c>
      <c r="CJ48" s="949">
        <v>18.864000000000001</v>
      </c>
      <c r="CK48" s="365">
        <f t="shared" si="11"/>
        <v>0.13106006919838259</v>
      </c>
      <c r="CL48" s="368"/>
      <c r="CM48" s="385" t="str">
        <f t="shared" si="12"/>
        <v>2002/2003</v>
      </c>
      <c r="CN48" s="763">
        <v>0</v>
      </c>
      <c r="CO48" s="763">
        <v>0</v>
      </c>
      <c r="CP48" s="763">
        <v>0</v>
      </c>
      <c r="CQ48" s="763">
        <v>0</v>
      </c>
      <c r="CR48" s="763">
        <v>0</v>
      </c>
      <c r="CS48" s="763">
        <v>0</v>
      </c>
      <c r="CT48" s="763">
        <v>0</v>
      </c>
      <c r="CU48" s="763">
        <v>0</v>
      </c>
      <c r="CV48" s="763">
        <v>0</v>
      </c>
      <c r="CW48" s="763">
        <v>0</v>
      </c>
      <c r="CX48" s="763">
        <v>0</v>
      </c>
      <c r="CY48" s="763">
        <v>0</v>
      </c>
      <c r="CZ48" s="387" t="e">
        <f t="shared" si="13"/>
        <v>#DIV/0!</v>
      </c>
      <c r="DA48" s="368"/>
      <c r="DB48" s="419" t="str">
        <f t="shared" si="14"/>
        <v>2002/2003</v>
      </c>
      <c r="DC48" s="765">
        <v>2.165</v>
      </c>
      <c r="DD48" s="765">
        <v>0.69</v>
      </c>
      <c r="DE48" s="765">
        <v>1.502</v>
      </c>
      <c r="DF48" s="765">
        <v>1.7809999999999999</v>
      </c>
      <c r="DG48" s="765">
        <v>5.7919999999999998</v>
      </c>
      <c r="DH48" s="765">
        <v>9.0749999999999993</v>
      </c>
      <c r="DI48" s="765">
        <v>6.6</v>
      </c>
      <c r="DJ48" s="765">
        <v>0.05</v>
      </c>
      <c r="DK48" s="765">
        <v>6.65</v>
      </c>
      <c r="DL48" s="765">
        <v>0</v>
      </c>
      <c r="DM48" s="765">
        <v>9.0749999999999993</v>
      </c>
      <c r="DN48" s="765">
        <v>2.4249999999999998</v>
      </c>
      <c r="DO48" s="420">
        <f t="shared" si="15"/>
        <v>0.3646616541353383</v>
      </c>
      <c r="DP48" s="368"/>
      <c r="DQ48" s="432" t="str">
        <f t="shared" si="16"/>
        <v>2002/2003</v>
      </c>
      <c r="DR48" s="766">
        <v>2E-3</v>
      </c>
      <c r="DS48" s="766">
        <v>3</v>
      </c>
      <c r="DT48" s="766">
        <v>6.0000000000000001E-3</v>
      </c>
      <c r="DU48" s="766">
        <v>1.1000000000000001</v>
      </c>
      <c r="DV48" s="766">
        <v>4.0519999999999996</v>
      </c>
      <c r="DW48" s="766">
        <v>5.1580000000000004</v>
      </c>
      <c r="DX48" s="766">
        <v>2.38</v>
      </c>
      <c r="DY48" s="766">
        <v>1.67</v>
      </c>
      <c r="DZ48" s="766">
        <v>4.05</v>
      </c>
      <c r="EA48" s="766">
        <v>0.123</v>
      </c>
      <c r="EB48" s="766">
        <v>5.1580000000000004</v>
      </c>
      <c r="EC48" s="766">
        <v>0.98499999999999999</v>
      </c>
      <c r="ED48" s="435">
        <f t="shared" si="17"/>
        <v>0.23604121734962855</v>
      </c>
      <c r="EE48" s="368"/>
      <c r="EF48" s="445" t="str">
        <f t="shared" si="18"/>
        <v>2002/2003</v>
      </c>
      <c r="EG48" s="767">
        <v>2.625</v>
      </c>
      <c r="EH48" s="767">
        <v>1.28</v>
      </c>
      <c r="EI48" s="767">
        <v>3.359</v>
      </c>
      <c r="EJ48" s="767">
        <v>1.5449999999999999</v>
      </c>
      <c r="EK48" s="767">
        <v>2.7320000000000002</v>
      </c>
      <c r="EL48" s="767">
        <v>7.6360000000000001</v>
      </c>
      <c r="EM48" s="767">
        <v>6.02</v>
      </c>
      <c r="EN48" s="767">
        <v>0.2</v>
      </c>
      <c r="EO48" s="767">
        <v>6.22</v>
      </c>
      <c r="EP48" s="767">
        <v>0.20200000000000001</v>
      </c>
      <c r="EQ48" s="767">
        <v>7.6360000000000001</v>
      </c>
      <c r="ER48" s="767">
        <v>1.214</v>
      </c>
      <c r="ES48" s="448">
        <f t="shared" si="19"/>
        <v>0.18903768296480847</v>
      </c>
      <c r="ET48" s="368"/>
      <c r="EU48" s="458" t="str">
        <f t="shared" si="20"/>
        <v>2002/2003</v>
      </c>
      <c r="EV48" s="768">
        <v>8.5500000000000007</v>
      </c>
      <c r="EW48" s="768">
        <v>1.97</v>
      </c>
      <c r="EX48" s="768">
        <v>16.8</v>
      </c>
      <c r="EY48" s="768">
        <v>1.786</v>
      </c>
      <c r="EZ48" s="768">
        <v>1.2430000000000001</v>
      </c>
      <c r="FA48" s="768">
        <v>19.829000000000001</v>
      </c>
      <c r="FB48" s="768">
        <v>15.8</v>
      </c>
      <c r="FC48" s="768">
        <v>0.8</v>
      </c>
      <c r="FD48" s="768">
        <v>16.600000000000001</v>
      </c>
      <c r="FE48" s="768">
        <v>0.79400000000000004</v>
      </c>
      <c r="FF48" s="768">
        <v>19.829000000000001</v>
      </c>
      <c r="FG48" s="768">
        <v>2.4350000000000001</v>
      </c>
      <c r="FH48" s="460">
        <f t="shared" si="21"/>
        <v>0.13999080142577899</v>
      </c>
      <c r="FI48" s="368"/>
      <c r="FJ48" s="470" t="str">
        <f t="shared" si="22"/>
        <v>2002/2003</v>
      </c>
      <c r="FK48" s="769">
        <v>0.63</v>
      </c>
      <c r="FL48" s="769">
        <v>5.13</v>
      </c>
      <c r="FM48" s="769">
        <v>3.23</v>
      </c>
      <c r="FN48" s="769">
        <v>0.85599999999999998</v>
      </c>
      <c r="FO48" s="769">
        <v>3.161</v>
      </c>
      <c r="FP48" s="769">
        <v>7.2469999999999999</v>
      </c>
      <c r="FQ48" s="769">
        <v>5.7</v>
      </c>
      <c r="FR48" s="769">
        <v>0.2</v>
      </c>
      <c r="FS48" s="769">
        <v>5.9</v>
      </c>
      <c r="FT48" s="769">
        <v>0.59699999999999998</v>
      </c>
      <c r="FU48" s="769">
        <v>7.2469999999999999</v>
      </c>
      <c r="FV48" s="769">
        <v>0.75</v>
      </c>
      <c r="FW48" s="473">
        <f t="shared" si="23"/>
        <v>0.11543789441280591</v>
      </c>
      <c r="FX48" s="368"/>
      <c r="FY48" s="419" t="str">
        <f t="shared" si="24"/>
        <v>2002/2003</v>
      </c>
      <c r="FZ48" s="765">
        <v>6.5000000000000002E-2</v>
      </c>
      <c r="GA48" s="765">
        <v>1.1499999999999999</v>
      </c>
      <c r="GB48" s="765">
        <v>7.4999999999999997E-2</v>
      </c>
      <c r="GC48" s="765">
        <v>0.2</v>
      </c>
      <c r="GD48" s="765">
        <v>2.3039999999999998</v>
      </c>
      <c r="GE48" s="765">
        <v>2.5790000000000002</v>
      </c>
      <c r="GF48" s="765">
        <v>2.379</v>
      </c>
      <c r="GG48" s="765">
        <v>0</v>
      </c>
      <c r="GH48" s="765">
        <v>2.379</v>
      </c>
      <c r="GI48" s="765">
        <v>0</v>
      </c>
      <c r="GJ48" s="765">
        <v>2.5790000000000002</v>
      </c>
      <c r="GK48" s="765">
        <v>0.2</v>
      </c>
      <c r="GL48" s="420">
        <f t="shared" si="25"/>
        <v>8.4068936527952928E-2</v>
      </c>
      <c r="GM48" s="368"/>
      <c r="GN48" s="364" t="str">
        <f t="shared" si="26"/>
        <v>2002/2003</v>
      </c>
      <c r="GO48" s="761">
        <v>2.016</v>
      </c>
      <c r="GP48" s="762">
        <v>1.48</v>
      </c>
      <c r="GQ48" s="761">
        <v>2.9830000000000001</v>
      </c>
      <c r="GR48" s="761">
        <v>2.8</v>
      </c>
      <c r="GS48" s="761">
        <v>1.579</v>
      </c>
      <c r="GT48" s="761">
        <v>7.3620000000000001</v>
      </c>
      <c r="GU48" s="761">
        <v>4.5620000000000003</v>
      </c>
      <c r="GV48" s="761">
        <v>0.6</v>
      </c>
      <c r="GW48" s="761">
        <v>5.1619999999999999</v>
      </c>
      <c r="GX48" s="761">
        <v>0</v>
      </c>
      <c r="GY48" s="761">
        <v>7.3620000000000001</v>
      </c>
      <c r="GZ48" s="761">
        <v>2.2000000000000002</v>
      </c>
      <c r="HA48" s="365">
        <f t="shared" si="27"/>
        <v>0.42619139868268119</v>
      </c>
      <c r="HB48" s="368"/>
      <c r="HC48" s="394" t="str">
        <f t="shared" si="28"/>
        <v>2002/2003</v>
      </c>
      <c r="HD48" s="764">
        <v>6.2409999999999997</v>
      </c>
      <c r="HE48" s="764">
        <v>2</v>
      </c>
      <c r="HF48" s="764">
        <v>12.45</v>
      </c>
      <c r="HG48" s="764">
        <v>2.2639999999999998</v>
      </c>
      <c r="HH48" s="764">
        <v>1.9910000000000001</v>
      </c>
      <c r="HI48" s="764">
        <v>16.704999999999998</v>
      </c>
      <c r="HJ48" s="764">
        <v>12.1</v>
      </c>
      <c r="HK48" s="764">
        <v>2.6</v>
      </c>
      <c r="HL48" s="764">
        <v>14.7</v>
      </c>
      <c r="HM48" s="764">
        <v>0</v>
      </c>
      <c r="HN48" s="764">
        <v>16.704999999999998</v>
      </c>
      <c r="HO48" s="764">
        <v>2.0049999999999999</v>
      </c>
      <c r="HP48" s="395">
        <f t="shared" si="29"/>
        <v>0.13639455782312926</v>
      </c>
      <c r="HQ48" s="368"/>
      <c r="HR48" s="385" t="str">
        <f t="shared" si="30"/>
        <v>2002/2003</v>
      </c>
      <c r="HS48" s="477">
        <v>0</v>
      </c>
      <c r="HT48" s="477">
        <v>0</v>
      </c>
      <c r="HU48" s="477">
        <v>0</v>
      </c>
      <c r="HV48" s="763">
        <v>0.35</v>
      </c>
      <c r="HW48" s="763">
        <v>3.23</v>
      </c>
      <c r="HX48" s="763">
        <v>3.58</v>
      </c>
      <c r="HY48" s="763">
        <v>1.88</v>
      </c>
      <c r="HZ48" s="763">
        <v>1.25</v>
      </c>
      <c r="IA48" s="763">
        <v>3.13</v>
      </c>
      <c r="IB48" s="763">
        <v>8.0000000000000002E-3</v>
      </c>
      <c r="IC48" s="763">
        <v>3.58</v>
      </c>
      <c r="ID48" s="763">
        <v>0.442</v>
      </c>
      <c r="IE48" s="387">
        <f t="shared" si="31"/>
        <v>0.1408540471637986</v>
      </c>
      <c r="IF48" s="368"/>
      <c r="IG48" s="676" t="str">
        <f t="shared" si="32"/>
        <v>2002/2003</v>
      </c>
      <c r="IH48" s="677">
        <v>8.0579999999999998</v>
      </c>
      <c r="II48" s="677">
        <v>2.2599999999999998</v>
      </c>
      <c r="IJ48" s="677">
        <v>18.227</v>
      </c>
      <c r="IK48" s="770">
        <v>2.597</v>
      </c>
      <c r="IL48" s="770">
        <v>0.185</v>
      </c>
      <c r="IM48" s="770">
        <v>21.009</v>
      </c>
      <c r="IN48" s="770">
        <v>17.98</v>
      </c>
      <c r="IO48" s="770">
        <v>0.4</v>
      </c>
      <c r="IP48" s="770">
        <v>18.38</v>
      </c>
      <c r="IQ48" s="770">
        <v>1.1850000000000001</v>
      </c>
      <c r="IR48" s="770">
        <v>21.009</v>
      </c>
      <c r="IS48" s="770">
        <v>1.444</v>
      </c>
      <c r="IT48" s="678">
        <f t="shared" si="33"/>
        <v>7.3805264502938922E-2</v>
      </c>
      <c r="IU48" s="368"/>
      <c r="IV48" s="690" t="str">
        <f t="shared" si="34"/>
        <v>2002/2003</v>
      </c>
      <c r="IW48" s="691">
        <v>23.91</v>
      </c>
      <c r="IX48" s="691">
        <v>3.78</v>
      </c>
      <c r="IY48" s="691">
        <v>90.29</v>
      </c>
      <c r="IZ48" s="771">
        <v>76.587999999999994</v>
      </c>
      <c r="JA48" s="771">
        <v>0.41799999999999998</v>
      </c>
      <c r="JB48" s="771">
        <v>167.29599999999999</v>
      </c>
      <c r="JC48" s="771">
        <v>98.7</v>
      </c>
      <c r="JD48" s="771">
        <v>6.5</v>
      </c>
      <c r="JE48" s="771">
        <v>105.2</v>
      </c>
      <c r="JF48" s="771">
        <v>1.718</v>
      </c>
      <c r="JG48" s="771">
        <v>167.29599999999999</v>
      </c>
      <c r="JH48" s="771">
        <v>60.378</v>
      </c>
      <c r="JI48" s="692">
        <f t="shared" si="35"/>
        <v>0.56471314465291156</v>
      </c>
      <c r="JJ48" s="368"/>
      <c r="JK48" s="376" t="str">
        <f t="shared" si="36"/>
        <v>2002/2003</v>
      </c>
      <c r="JL48" s="377">
        <f t="shared" si="37"/>
        <v>129.25800000000001</v>
      </c>
      <c r="JM48" s="478">
        <f t="shared" si="38"/>
        <v>2.144493957820794</v>
      </c>
      <c r="JN48" s="643">
        <f t="shared" si="39"/>
        <v>277.19300000000021</v>
      </c>
      <c r="JO48" s="643">
        <f t="shared" si="40"/>
        <v>88.317000000000007</v>
      </c>
      <c r="JP48" s="643">
        <f t="shared" si="41"/>
        <v>43.534000000000013</v>
      </c>
      <c r="JQ48" s="643">
        <f t="shared" si="42"/>
        <v>409.04400000000004</v>
      </c>
      <c r="JR48" s="643">
        <f t="shared" si="43"/>
        <v>214.58299999999991</v>
      </c>
      <c r="JS48" s="643">
        <f t="shared" si="44"/>
        <v>40.327000000000005</v>
      </c>
      <c r="JT48" s="643">
        <f t="shared" si="45"/>
        <v>254.91000000000003</v>
      </c>
      <c r="JU48" s="643">
        <f t="shared" si="46"/>
        <v>81.936000000000007</v>
      </c>
      <c r="JV48" s="643">
        <f t="shared" si="47"/>
        <v>409.04400000000004</v>
      </c>
      <c r="JW48" s="643">
        <f t="shared" si="48"/>
        <v>72.197999999999993</v>
      </c>
      <c r="JX48" s="378">
        <f t="shared" si="49"/>
        <v>0.21433533424769774</v>
      </c>
      <c r="JY48" s="368"/>
    </row>
    <row r="49" spans="1:285" s="18" customFormat="1" ht="14.4" x14ac:dyDescent="0.3">
      <c r="A49" s="376" t="s">
        <v>379</v>
      </c>
      <c r="B49" s="643">
        <v>207.953</v>
      </c>
      <c r="C49" s="652">
        <v>2.67</v>
      </c>
      <c r="D49" s="643">
        <v>555.71199999999999</v>
      </c>
      <c r="E49" s="643">
        <v>169.15600000000001</v>
      </c>
      <c r="F49" s="643">
        <v>101.107</v>
      </c>
      <c r="G49" s="643">
        <v>825.97500000000002</v>
      </c>
      <c r="H49" s="643">
        <v>479.84399999999999</v>
      </c>
      <c r="I49" s="643">
        <v>101.68</v>
      </c>
      <c r="J49" s="643">
        <v>581.524</v>
      </c>
      <c r="K49" s="643">
        <v>108.51900000000001</v>
      </c>
      <c r="L49" s="643">
        <v>825.97500000000002</v>
      </c>
      <c r="M49" s="643">
        <v>135.93199999999999</v>
      </c>
      <c r="N49" s="378">
        <f t="shared" si="1"/>
        <v>0.19699062232353634</v>
      </c>
      <c r="O49" s="368"/>
      <c r="P49" s="364" t="str">
        <f t="shared" si="2"/>
        <v>2003/2004</v>
      </c>
      <c r="Q49" s="761">
        <v>1.0289999999999999</v>
      </c>
      <c r="R49" s="762">
        <v>6.26</v>
      </c>
      <c r="S49" s="761">
        <v>6.4429999999999996</v>
      </c>
      <c r="T49" s="761">
        <v>1.19</v>
      </c>
      <c r="U49" s="761">
        <v>7.2949999999999999</v>
      </c>
      <c r="V49" s="761">
        <v>14.928000000000001</v>
      </c>
      <c r="W49" s="761">
        <v>12.6</v>
      </c>
      <c r="X49" s="761">
        <v>1</v>
      </c>
      <c r="Y49" s="761">
        <v>13.6</v>
      </c>
      <c r="Z49" s="761">
        <v>0.01</v>
      </c>
      <c r="AA49" s="761">
        <v>14.928000000000001</v>
      </c>
      <c r="AB49" s="761">
        <v>1.3180000000000001</v>
      </c>
      <c r="AC49" s="365">
        <f t="shared" si="3"/>
        <v>9.6840558412931682E-2</v>
      </c>
      <c r="AD49" s="368"/>
      <c r="AE49" s="376" t="str">
        <f t="shared" si="4"/>
        <v>2003/2004</v>
      </c>
      <c r="AF49" s="652">
        <v>2.464</v>
      </c>
      <c r="AG49" s="652">
        <v>2.38</v>
      </c>
      <c r="AH49" s="652">
        <v>5.851</v>
      </c>
      <c r="AI49" s="652">
        <v>0.88100000000000001</v>
      </c>
      <c r="AJ49" s="652">
        <v>5.359</v>
      </c>
      <c r="AK49" s="652">
        <v>12.090999999999999</v>
      </c>
      <c r="AL49" s="652">
        <v>9.6999999999999993</v>
      </c>
      <c r="AM49" s="652">
        <v>0.2</v>
      </c>
      <c r="AN49" s="652">
        <v>9.9</v>
      </c>
      <c r="AO49" s="652">
        <v>1.3779999999999999</v>
      </c>
      <c r="AP49" s="652">
        <v>12.090999999999999</v>
      </c>
      <c r="AQ49" s="652">
        <v>0.81299999999999994</v>
      </c>
      <c r="AR49" s="378">
        <f t="shared" si="5"/>
        <v>7.2087249512324869E-2</v>
      </c>
      <c r="AS49" s="368"/>
      <c r="AT49" s="385" t="str">
        <f t="shared" si="6"/>
        <v>2003/2004</v>
      </c>
      <c r="AU49" s="763">
        <v>0</v>
      </c>
      <c r="AV49" s="763">
        <v>0</v>
      </c>
      <c r="AW49" s="763">
        <v>0</v>
      </c>
      <c r="AX49" s="763">
        <v>0.71499999999999997</v>
      </c>
      <c r="AY49" s="763">
        <v>4.4340000000000002</v>
      </c>
      <c r="AZ49" s="763">
        <v>5.149</v>
      </c>
      <c r="BA49" s="763">
        <v>4.1500000000000004</v>
      </c>
      <c r="BB49" s="763">
        <v>0.05</v>
      </c>
      <c r="BC49" s="763">
        <v>4.2</v>
      </c>
      <c r="BD49" s="763">
        <v>9.0999999999999998E-2</v>
      </c>
      <c r="BE49" s="763">
        <v>5.149</v>
      </c>
      <c r="BF49" s="763">
        <v>0.85799999999999998</v>
      </c>
      <c r="BG49" s="387">
        <f t="shared" si="7"/>
        <v>0.19995339081799113</v>
      </c>
      <c r="BH49" s="368"/>
      <c r="BI49" s="394" t="str">
        <f t="shared" si="8"/>
        <v>2003/2004</v>
      </c>
      <c r="BJ49" s="764">
        <v>0.21199999999999999</v>
      </c>
      <c r="BK49" s="764">
        <v>4.03</v>
      </c>
      <c r="BL49" s="764">
        <v>0.85499999999999998</v>
      </c>
      <c r="BM49" s="764">
        <v>0.83</v>
      </c>
      <c r="BN49" s="764">
        <v>5.7510000000000003</v>
      </c>
      <c r="BO49" s="764">
        <v>7.4359999999999999</v>
      </c>
      <c r="BP49" s="764">
        <v>5.65</v>
      </c>
      <c r="BQ49" s="764">
        <v>0.3</v>
      </c>
      <c r="BR49" s="764">
        <v>5.95</v>
      </c>
      <c r="BS49" s="764">
        <v>0.46300000000000002</v>
      </c>
      <c r="BT49" s="764">
        <v>7.4359999999999999</v>
      </c>
      <c r="BU49" s="764">
        <v>1.0229999999999999</v>
      </c>
      <c r="BV49" s="395">
        <f t="shared" si="9"/>
        <v>0.15951972555746138</v>
      </c>
      <c r="BW49" s="368"/>
      <c r="BX49" s="364" t="str">
        <f t="shared" si="10"/>
        <v>2003/2004</v>
      </c>
      <c r="BY49" s="949">
        <v>24.513000000000002</v>
      </c>
      <c r="BZ49" s="949">
        <v>4.55</v>
      </c>
      <c r="CA49" s="949">
        <v>111.41800000000001</v>
      </c>
      <c r="CB49" s="949">
        <v>18.864000000000001</v>
      </c>
      <c r="CC49" s="949">
        <v>7.4009999999999998</v>
      </c>
      <c r="CD49" s="949">
        <v>137.68299999999999</v>
      </c>
      <c r="CE49" s="949">
        <v>63.3</v>
      </c>
      <c r="CF49" s="949">
        <v>52.451999999999998</v>
      </c>
      <c r="CG49" s="949">
        <v>115.752</v>
      </c>
      <c r="CH49" s="949">
        <v>9.8670000000000009</v>
      </c>
      <c r="CI49" s="949">
        <v>137.68299999999999</v>
      </c>
      <c r="CJ49" s="949">
        <v>12.064</v>
      </c>
      <c r="CK49" s="365">
        <f t="shared" si="11"/>
        <v>9.6036427610472944E-2</v>
      </c>
      <c r="CL49" s="368"/>
      <c r="CM49" s="385" t="str">
        <f t="shared" si="12"/>
        <v>2003/2004</v>
      </c>
      <c r="CN49" s="763">
        <v>0</v>
      </c>
      <c r="CO49" s="763">
        <v>0</v>
      </c>
      <c r="CP49" s="763">
        <v>0</v>
      </c>
      <c r="CQ49" s="763">
        <v>0</v>
      </c>
      <c r="CR49" s="763">
        <v>0</v>
      </c>
      <c r="CS49" s="763">
        <v>0</v>
      </c>
      <c r="CT49" s="763">
        <v>0</v>
      </c>
      <c r="CU49" s="763">
        <v>0</v>
      </c>
      <c r="CV49" s="763">
        <v>0</v>
      </c>
      <c r="CW49" s="763">
        <v>0</v>
      </c>
      <c r="CX49" s="763">
        <v>0</v>
      </c>
      <c r="CY49" s="763">
        <v>0</v>
      </c>
      <c r="CZ49" s="387" t="e">
        <f t="shared" si="13"/>
        <v>#DIV/0!</v>
      </c>
      <c r="DA49" s="368"/>
      <c r="DB49" s="419" t="str">
        <f t="shared" si="14"/>
        <v>2003/2004</v>
      </c>
      <c r="DC49" s="765">
        <v>2.76</v>
      </c>
      <c r="DD49" s="765">
        <v>1.08</v>
      </c>
      <c r="DE49" s="765">
        <v>2.97</v>
      </c>
      <c r="DF49" s="765">
        <v>2.4249999999999998</v>
      </c>
      <c r="DG49" s="765">
        <v>3.746</v>
      </c>
      <c r="DH49" s="765">
        <v>9.141</v>
      </c>
      <c r="DI49" s="765">
        <v>7</v>
      </c>
      <c r="DJ49" s="765">
        <v>0.05</v>
      </c>
      <c r="DK49" s="765">
        <v>7.05</v>
      </c>
      <c r="DL49" s="765">
        <v>1E-3</v>
      </c>
      <c r="DM49" s="765">
        <v>9.141</v>
      </c>
      <c r="DN49" s="765">
        <v>2.09</v>
      </c>
      <c r="DO49" s="420">
        <f t="shared" si="15"/>
        <v>0.29641185647425894</v>
      </c>
      <c r="DP49" s="368"/>
      <c r="DQ49" s="432" t="str">
        <f t="shared" si="16"/>
        <v>2003/2004</v>
      </c>
      <c r="DR49" s="766">
        <v>3.0000000000000001E-3</v>
      </c>
      <c r="DS49" s="766">
        <v>3.33</v>
      </c>
      <c r="DT49" s="766">
        <v>0.01</v>
      </c>
      <c r="DU49" s="766">
        <v>0.98499999999999999</v>
      </c>
      <c r="DV49" s="766">
        <v>3.4340000000000002</v>
      </c>
      <c r="DW49" s="766">
        <v>4.4290000000000003</v>
      </c>
      <c r="DX49" s="766">
        <v>2.42</v>
      </c>
      <c r="DY49" s="766">
        <v>0.92</v>
      </c>
      <c r="DZ49" s="766">
        <v>3.34</v>
      </c>
      <c r="EA49" s="766">
        <v>0.13100000000000001</v>
      </c>
      <c r="EB49" s="766">
        <v>4.4290000000000003</v>
      </c>
      <c r="EC49" s="766">
        <v>0.95799999999999996</v>
      </c>
      <c r="ED49" s="435">
        <f t="shared" si="17"/>
        <v>0.27600115240564677</v>
      </c>
      <c r="EE49" s="368"/>
      <c r="EF49" s="445" t="str">
        <f t="shared" si="18"/>
        <v>2003/2004</v>
      </c>
      <c r="EG49" s="767">
        <v>2.9889999999999999</v>
      </c>
      <c r="EH49" s="767">
        <v>1.72</v>
      </c>
      <c r="EI49" s="767">
        <v>5.1470000000000002</v>
      </c>
      <c r="EJ49" s="767">
        <v>1.214</v>
      </c>
      <c r="EK49" s="767">
        <v>2.38</v>
      </c>
      <c r="EL49" s="767">
        <v>8.7409999999999997</v>
      </c>
      <c r="EM49" s="767">
        <v>6.2</v>
      </c>
      <c r="EN49" s="767">
        <v>0.2</v>
      </c>
      <c r="EO49" s="767">
        <v>6.4</v>
      </c>
      <c r="EP49" s="767">
        <v>7.3999999999999996E-2</v>
      </c>
      <c r="EQ49" s="767">
        <v>8.7409999999999997</v>
      </c>
      <c r="ER49" s="767">
        <v>2.2669999999999999</v>
      </c>
      <c r="ES49" s="448">
        <f t="shared" si="19"/>
        <v>0.35016991041087425</v>
      </c>
      <c r="ET49" s="368"/>
      <c r="EU49" s="458" t="str">
        <f t="shared" si="20"/>
        <v>2003/2004</v>
      </c>
      <c r="EV49" s="768">
        <v>8.6</v>
      </c>
      <c r="EW49" s="768">
        <v>1.95</v>
      </c>
      <c r="EX49" s="768">
        <v>16.8</v>
      </c>
      <c r="EY49" s="768">
        <v>2.4350000000000001</v>
      </c>
      <c r="EZ49" s="768">
        <v>1.089</v>
      </c>
      <c r="FA49" s="768">
        <v>20.324000000000002</v>
      </c>
      <c r="FB49" s="768">
        <v>15.8</v>
      </c>
      <c r="FC49" s="768">
        <v>0.8</v>
      </c>
      <c r="FD49" s="768">
        <v>16.600000000000001</v>
      </c>
      <c r="FE49" s="768">
        <v>0.83899999999999997</v>
      </c>
      <c r="FF49" s="768">
        <v>20.324000000000002</v>
      </c>
      <c r="FG49" s="768">
        <v>2.8849999999999998</v>
      </c>
      <c r="FH49" s="460">
        <f t="shared" si="21"/>
        <v>0.16543379780950743</v>
      </c>
      <c r="FI49" s="368"/>
      <c r="FJ49" s="470" t="str">
        <f t="shared" si="22"/>
        <v>2003/2004</v>
      </c>
      <c r="FK49" s="769">
        <v>0.6</v>
      </c>
      <c r="FL49" s="769">
        <v>4.5</v>
      </c>
      <c r="FM49" s="769">
        <v>2.7</v>
      </c>
      <c r="FN49" s="769">
        <v>0.75</v>
      </c>
      <c r="FO49" s="769">
        <v>3.6440000000000001</v>
      </c>
      <c r="FP49" s="769">
        <v>7.0940000000000003</v>
      </c>
      <c r="FQ49" s="769">
        <v>5.8</v>
      </c>
      <c r="FR49" s="769">
        <v>0.1</v>
      </c>
      <c r="FS49" s="769">
        <v>5.9</v>
      </c>
      <c r="FT49" s="769">
        <v>0.45100000000000001</v>
      </c>
      <c r="FU49" s="769">
        <v>7.0940000000000003</v>
      </c>
      <c r="FV49" s="769">
        <v>0.74299999999999999</v>
      </c>
      <c r="FW49" s="473">
        <f t="shared" si="23"/>
        <v>0.11698945048023933</v>
      </c>
      <c r="FX49" s="368"/>
      <c r="FY49" s="419" t="str">
        <f t="shared" si="24"/>
        <v>2003/2004</v>
      </c>
      <c r="FZ49" s="765">
        <v>6.5000000000000002E-2</v>
      </c>
      <c r="GA49" s="765">
        <v>0.92</v>
      </c>
      <c r="GB49" s="765">
        <v>0.06</v>
      </c>
      <c r="GC49" s="765">
        <v>0.2</v>
      </c>
      <c r="GD49" s="765">
        <v>2.383</v>
      </c>
      <c r="GE49" s="765">
        <v>2.6429999999999998</v>
      </c>
      <c r="GF49" s="765">
        <v>2.3929999999999998</v>
      </c>
      <c r="GG49" s="765">
        <v>0.05</v>
      </c>
      <c r="GH49" s="765">
        <v>2.4430000000000001</v>
      </c>
      <c r="GI49" s="765">
        <v>0</v>
      </c>
      <c r="GJ49" s="765">
        <v>2.6429999999999998</v>
      </c>
      <c r="GK49" s="765">
        <v>0.2</v>
      </c>
      <c r="GL49" s="420">
        <f t="shared" si="25"/>
        <v>8.1866557511256655E-2</v>
      </c>
      <c r="GM49" s="368"/>
      <c r="GN49" s="364" t="str">
        <f t="shared" si="26"/>
        <v>2003/2004</v>
      </c>
      <c r="GO49" s="761">
        <v>2.1589999999999998</v>
      </c>
      <c r="GP49" s="762">
        <v>1.34</v>
      </c>
      <c r="GQ49" s="761">
        <v>2.8980000000000001</v>
      </c>
      <c r="GR49" s="761">
        <v>2.2000000000000002</v>
      </c>
      <c r="GS49" s="761">
        <v>1.925</v>
      </c>
      <c r="GT49" s="761">
        <v>7.0229999999999997</v>
      </c>
      <c r="GU49" s="761">
        <v>4.82</v>
      </c>
      <c r="GV49" s="761">
        <v>0.75</v>
      </c>
      <c r="GW49" s="761">
        <v>5.57</v>
      </c>
      <c r="GX49" s="761">
        <v>0.55300000000000005</v>
      </c>
      <c r="GY49" s="761">
        <v>7.0229999999999997</v>
      </c>
      <c r="GZ49" s="761">
        <v>0.9</v>
      </c>
      <c r="HA49" s="365">
        <f t="shared" si="27"/>
        <v>0.14698677119059284</v>
      </c>
      <c r="HB49" s="368"/>
      <c r="HC49" s="394" t="str">
        <f t="shared" si="28"/>
        <v>2003/2004</v>
      </c>
      <c r="HD49" s="764">
        <v>6.4089999999999998</v>
      </c>
      <c r="HE49" s="764">
        <v>2.1</v>
      </c>
      <c r="HF49" s="764">
        <v>13.44</v>
      </c>
      <c r="HG49" s="764">
        <v>2.0049999999999999</v>
      </c>
      <c r="HH49" s="764">
        <v>0.76600000000000001</v>
      </c>
      <c r="HI49" s="764">
        <v>16.210999999999999</v>
      </c>
      <c r="HJ49" s="764">
        <v>11.9</v>
      </c>
      <c r="HK49" s="764">
        <v>2.2000000000000002</v>
      </c>
      <c r="HL49" s="764">
        <v>14.1</v>
      </c>
      <c r="HM49" s="764">
        <v>0</v>
      </c>
      <c r="HN49" s="764">
        <v>16.210999999999999</v>
      </c>
      <c r="HO49" s="764">
        <v>2.1110000000000002</v>
      </c>
      <c r="HP49" s="395">
        <f t="shared" si="29"/>
        <v>0.1497163120567376</v>
      </c>
      <c r="HQ49" s="368"/>
      <c r="HR49" s="385" t="str">
        <f t="shared" si="30"/>
        <v>2003/2004</v>
      </c>
      <c r="HS49" s="477">
        <v>0</v>
      </c>
      <c r="HT49" s="477">
        <v>0</v>
      </c>
      <c r="HU49" s="477">
        <v>0</v>
      </c>
      <c r="HV49" s="763">
        <v>0.442</v>
      </c>
      <c r="HW49" s="763">
        <v>2.9750000000000001</v>
      </c>
      <c r="HX49" s="763">
        <v>3.4169999999999998</v>
      </c>
      <c r="HY49" s="763">
        <v>2</v>
      </c>
      <c r="HZ49" s="763">
        <v>0.95</v>
      </c>
      <c r="IA49" s="763">
        <v>2.95</v>
      </c>
      <c r="IB49" s="763">
        <v>1.0999999999999999E-2</v>
      </c>
      <c r="IC49" s="763">
        <v>3.4169999999999998</v>
      </c>
      <c r="ID49" s="763">
        <v>0.45600000000000002</v>
      </c>
      <c r="IE49" s="387">
        <f t="shared" si="31"/>
        <v>0.15400202634245186</v>
      </c>
      <c r="IF49" s="368"/>
      <c r="IG49" s="676" t="str">
        <f t="shared" si="32"/>
        <v>2003/2004</v>
      </c>
      <c r="IH49" s="677">
        <v>8.0340000000000007</v>
      </c>
      <c r="II49" s="677">
        <v>2.39</v>
      </c>
      <c r="IJ49" s="677">
        <v>19.183</v>
      </c>
      <c r="IK49" s="770">
        <v>1.444</v>
      </c>
      <c r="IL49" s="770">
        <v>0.16200000000000001</v>
      </c>
      <c r="IM49" s="770">
        <v>20.789000000000001</v>
      </c>
      <c r="IN49" s="770">
        <v>18.5</v>
      </c>
      <c r="IO49" s="770">
        <v>0.4</v>
      </c>
      <c r="IP49" s="770">
        <v>18.899999999999999</v>
      </c>
      <c r="IQ49" s="770">
        <v>0.193</v>
      </c>
      <c r="IR49" s="770">
        <v>20.789000000000001</v>
      </c>
      <c r="IS49" s="770">
        <v>1.696</v>
      </c>
      <c r="IT49" s="678">
        <f t="shared" si="33"/>
        <v>8.8828366417011473E-2</v>
      </c>
      <c r="IU49" s="368"/>
      <c r="IV49" s="690" t="str">
        <f t="shared" si="34"/>
        <v>2003/2004</v>
      </c>
      <c r="IW49" s="691">
        <v>22</v>
      </c>
      <c r="IX49" s="691">
        <v>3.93</v>
      </c>
      <c r="IY49" s="691">
        <v>86.49</v>
      </c>
      <c r="IZ49" s="771">
        <v>60.378</v>
      </c>
      <c r="JA49" s="771">
        <v>3.7490000000000001</v>
      </c>
      <c r="JB49" s="771">
        <v>150.61699999999999</v>
      </c>
      <c r="JC49" s="771">
        <v>98.5</v>
      </c>
      <c r="JD49" s="771">
        <v>6</v>
      </c>
      <c r="JE49" s="771">
        <v>104.5</v>
      </c>
      <c r="JF49" s="771">
        <v>2.8239999999999998</v>
      </c>
      <c r="JG49" s="771">
        <v>150.61699999999999</v>
      </c>
      <c r="JH49" s="771">
        <v>43.292999999999999</v>
      </c>
      <c r="JI49" s="692">
        <f t="shared" si="35"/>
        <v>0.40338600872125524</v>
      </c>
      <c r="JJ49" s="368"/>
      <c r="JK49" s="376" t="str">
        <f t="shared" si="36"/>
        <v>2003/2004</v>
      </c>
      <c r="JL49" s="377">
        <f t="shared" si="37"/>
        <v>126.11600000000007</v>
      </c>
      <c r="JM49" s="478">
        <f t="shared" si="38"/>
        <v>2.231651812616954</v>
      </c>
      <c r="JN49" s="643">
        <f t="shared" si="39"/>
        <v>281.44699999999995</v>
      </c>
      <c r="JO49" s="643">
        <f t="shared" si="40"/>
        <v>72.197999999999993</v>
      </c>
      <c r="JP49" s="643">
        <f t="shared" si="41"/>
        <v>44.614000000000011</v>
      </c>
      <c r="JQ49" s="643">
        <f t="shared" si="42"/>
        <v>398.25900000000001</v>
      </c>
      <c r="JR49" s="643">
        <f t="shared" si="43"/>
        <v>209.11100000000005</v>
      </c>
      <c r="JS49" s="643">
        <f t="shared" si="44"/>
        <v>35.25800000000001</v>
      </c>
      <c r="JT49" s="643">
        <f t="shared" si="45"/>
        <v>244.36899999999997</v>
      </c>
      <c r="JU49" s="643">
        <f t="shared" si="46"/>
        <v>91.633000000000024</v>
      </c>
      <c r="JV49" s="643">
        <f t="shared" si="47"/>
        <v>398.25900000000001</v>
      </c>
      <c r="JW49" s="643">
        <f t="shared" si="48"/>
        <v>62.256999999999984</v>
      </c>
      <c r="JX49" s="378">
        <f t="shared" si="49"/>
        <v>0.18528758757388344</v>
      </c>
      <c r="JY49" s="368"/>
    </row>
    <row r="50" spans="1:285" s="18" customFormat="1" ht="14.4" x14ac:dyDescent="0.3">
      <c r="A50" s="376" t="s">
        <v>380</v>
      </c>
      <c r="B50" s="643">
        <v>215.78100000000001</v>
      </c>
      <c r="C50" s="652">
        <v>2.91</v>
      </c>
      <c r="D50" s="643">
        <v>626.76900000000001</v>
      </c>
      <c r="E50" s="643">
        <v>135.93199999999999</v>
      </c>
      <c r="F50" s="643">
        <v>110.44</v>
      </c>
      <c r="G50" s="643">
        <v>873.14099999999996</v>
      </c>
      <c r="H50" s="643">
        <v>494.87599999999998</v>
      </c>
      <c r="I50" s="643">
        <v>110.715</v>
      </c>
      <c r="J50" s="643">
        <v>605.59100000000001</v>
      </c>
      <c r="K50" s="643">
        <v>111.081</v>
      </c>
      <c r="L50" s="643">
        <v>873.14099999999996</v>
      </c>
      <c r="M50" s="643">
        <v>156.46899999999999</v>
      </c>
      <c r="N50" s="378">
        <f t="shared" si="1"/>
        <v>0.21832721244865153</v>
      </c>
      <c r="O50" s="368"/>
      <c r="P50" s="364" t="str">
        <f t="shared" si="2"/>
        <v>2004/2005</v>
      </c>
      <c r="Q50" s="761">
        <v>1.0940000000000001</v>
      </c>
      <c r="R50" s="762">
        <v>6.56</v>
      </c>
      <c r="S50" s="761">
        <v>7.1769999999999996</v>
      </c>
      <c r="T50" s="761">
        <v>1.3180000000000001</v>
      </c>
      <c r="U50" s="761">
        <v>8.15</v>
      </c>
      <c r="V50" s="761">
        <v>16.645</v>
      </c>
      <c r="W50" s="761">
        <v>12.8</v>
      </c>
      <c r="X50" s="761">
        <v>1.2</v>
      </c>
      <c r="Y50" s="761">
        <v>14</v>
      </c>
      <c r="Z50" s="761">
        <v>0.01</v>
      </c>
      <c r="AA50" s="761">
        <v>16.645</v>
      </c>
      <c r="AB50" s="761">
        <v>2.6349999999999998</v>
      </c>
      <c r="AC50" s="365">
        <f t="shared" si="3"/>
        <v>0.18807994289793004</v>
      </c>
      <c r="AD50" s="368"/>
      <c r="AE50" s="376" t="str">
        <f t="shared" si="4"/>
        <v>2004/2005</v>
      </c>
      <c r="AF50" s="652">
        <v>2.7559999999999998</v>
      </c>
      <c r="AG50" s="652">
        <v>2.12</v>
      </c>
      <c r="AH50" s="652">
        <v>5.8449999999999998</v>
      </c>
      <c r="AI50" s="652">
        <v>0.81299999999999994</v>
      </c>
      <c r="AJ50" s="652">
        <v>5.2380000000000004</v>
      </c>
      <c r="AK50" s="652">
        <v>11.896000000000001</v>
      </c>
      <c r="AL50" s="652">
        <v>9.9</v>
      </c>
      <c r="AM50" s="652">
        <v>0.3</v>
      </c>
      <c r="AN50" s="652">
        <v>10.199999999999999</v>
      </c>
      <c r="AO50" s="652">
        <v>1.4999999999999999E-2</v>
      </c>
      <c r="AP50" s="652">
        <v>11.896000000000001</v>
      </c>
      <c r="AQ50" s="652">
        <v>1.681</v>
      </c>
      <c r="AR50" s="378">
        <f t="shared" si="5"/>
        <v>0.16456191874694079</v>
      </c>
      <c r="AS50" s="368"/>
      <c r="AT50" s="385" t="str">
        <f t="shared" si="6"/>
        <v>2004/2005</v>
      </c>
      <c r="AU50" s="763">
        <v>0</v>
      </c>
      <c r="AV50" s="763">
        <v>0</v>
      </c>
      <c r="AW50" s="763">
        <v>0</v>
      </c>
      <c r="AX50" s="763">
        <v>0.85799999999999998</v>
      </c>
      <c r="AY50" s="763">
        <v>4.72</v>
      </c>
      <c r="AZ50" s="763">
        <v>5.5780000000000003</v>
      </c>
      <c r="BA50" s="763">
        <v>4.4000000000000004</v>
      </c>
      <c r="BB50" s="763">
        <v>0.05</v>
      </c>
      <c r="BC50" s="763">
        <v>4.45</v>
      </c>
      <c r="BD50" s="763">
        <v>0.221</v>
      </c>
      <c r="BE50" s="763">
        <v>5.5780000000000003</v>
      </c>
      <c r="BF50" s="763">
        <v>0.90700000000000003</v>
      </c>
      <c r="BG50" s="387">
        <f t="shared" si="7"/>
        <v>0.1941768357953329</v>
      </c>
      <c r="BH50" s="368"/>
      <c r="BI50" s="394" t="str">
        <f t="shared" si="8"/>
        <v>2004/2005</v>
      </c>
      <c r="BJ50" s="764">
        <v>0.21299999999999999</v>
      </c>
      <c r="BK50" s="764">
        <v>4.04</v>
      </c>
      <c r="BL50" s="764">
        <v>0.86</v>
      </c>
      <c r="BM50" s="764">
        <v>1.0229999999999999</v>
      </c>
      <c r="BN50" s="764">
        <v>5.7439999999999998</v>
      </c>
      <c r="BO50" s="764">
        <v>7.6269999999999998</v>
      </c>
      <c r="BP50" s="764">
        <v>5.7</v>
      </c>
      <c r="BQ50" s="764">
        <v>0.33</v>
      </c>
      <c r="BR50" s="764">
        <v>6.03</v>
      </c>
      <c r="BS50" s="764">
        <v>0.42299999999999999</v>
      </c>
      <c r="BT50" s="764">
        <v>7.6269999999999998</v>
      </c>
      <c r="BU50" s="764">
        <v>1.1739999999999999</v>
      </c>
      <c r="BV50" s="395">
        <f t="shared" si="9"/>
        <v>0.18193088485975514</v>
      </c>
      <c r="BW50" s="368"/>
      <c r="BX50" s="364" t="str">
        <f t="shared" si="10"/>
        <v>2004/2005</v>
      </c>
      <c r="BY50" s="949">
        <v>26.196000000000002</v>
      </c>
      <c r="BZ50" s="949">
        <v>5.64</v>
      </c>
      <c r="CA50" s="949">
        <v>147.726</v>
      </c>
      <c r="CB50" s="949">
        <v>12.064</v>
      </c>
      <c r="CC50" s="949">
        <v>7.0730000000000004</v>
      </c>
      <c r="CD50" s="949">
        <v>166.863</v>
      </c>
      <c r="CE50" s="949">
        <v>64.650000000000006</v>
      </c>
      <c r="CF50" s="949">
        <v>59.25</v>
      </c>
      <c r="CG50" s="949">
        <v>123.9</v>
      </c>
      <c r="CH50" s="949">
        <v>14.656000000000001</v>
      </c>
      <c r="CI50" s="949">
        <v>166.863</v>
      </c>
      <c r="CJ50" s="949">
        <v>28.306999999999999</v>
      </c>
      <c r="CK50" s="365">
        <f t="shared" si="11"/>
        <v>0.20430006639914544</v>
      </c>
      <c r="CL50" s="368"/>
      <c r="CM50" s="385" t="str">
        <f t="shared" si="12"/>
        <v>2004/2005</v>
      </c>
      <c r="CN50" s="763">
        <v>0</v>
      </c>
      <c r="CO50" s="763">
        <v>0</v>
      </c>
      <c r="CP50" s="763">
        <v>0</v>
      </c>
      <c r="CQ50" s="763">
        <v>0</v>
      </c>
      <c r="CR50" s="763">
        <v>0</v>
      </c>
      <c r="CS50" s="763">
        <v>0</v>
      </c>
      <c r="CT50" s="763">
        <v>0</v>
      </c>
      <c r="CU50" s="763">
        <v>0</v>
      </c>
      <c r="CV50" s="763">
        <v>0</v>
      </c>
      <c r="CW50" s="763">
        <v>0</v>
      </c>
      <c r="CX50" s="763">
        <v>0</v>
      </c>
      <c r="CY50" s="763">
        <v>0</v>
      </c>
      <c r="CZ50" s="387" t="e">
        <f t="shared" si="13"/>
        <v>#DIV/0!</v>
      </c>
      <c r="DA50" s="368"/>
      <c r="DB50" s="419" t="str">
        <f t="shared" si="14"/>
        <v>2004/2005</v>
      </c>
      <c r="DC50" s="765">
        <v>1.998</v>
      </c>
      <c r="DD50" s="765">
        <v>1.3</v>
      </c>
      <c r="DE50" s="765">
        <v>2.6019999999999999</v>
      </c>
      <c r="DF50" s="765">
        <v>2.09</v>
      </c>
      <c r="DG50" s="765">
        <v>5.3579999999999997</v>
      </c>
      <c r="DH50" s="765">
        <v>10.050000000000001</v>
      </c>
      <c r="DI50" s="765">
        <v>7.5</v>
      </c>
      <c r="DJ50" s="765">
        <v>0.05</v>
      </c>
      <c r="DK50" s="765">
        <v>7.55</v>
      </c>
      <c r="DL50" s="765">
        <v>2.1000000000000001E-2</v>
      </c>
      <c r="DM50" s="765">
        <v>10.050000000000001</v>
      </c>
      <c r="DN50" s="765">
        <v>2.4790000000000001</v>
      </c>
      <c r="DO50" s="420">
        <f t="shared" si="15"/>
        <v>0.32743362831858408</v>
      </c>
      <c r="DP50" s="368"/>
      <c r="DQ50" s="432" t="str">
        <f t="shared" si="16"/>
        <v>2004/2005</v>
      </c>
      <c r="DR50" s="766">
        <v>4.0000000000000001E-3</v>
      </c>
      <c r="DS50" s="766">
        <v>3.25</v>
      </c>
      <c r="DT50" s="766">
        <v>1.2999999999999999E-2</v>
      </c>
      <c r="DU50" s="766">
        <v>0.95799999999999996</v>
      </c>
      <c r="DV50" s="766">
        <v>3.5910000000000002</v>
      </c>
      <c r="DW50" s="766">
        <v>4.5620000000000003</v>
      </c>
      <c r="DX50" s="766">
        <v>2.4</v>
      </c>
      <c r="DY50" s="766">
        <v>1.1000000000000001</v>
      </c>
      <c r="DZ50" s="766">
        <v>3.5</v>
      </c>
      <c r="EA50" s="766">
        <v>0.126</v>
      </c>
      <c r="EB50" s="766">
        <v>4.5620000000000003</v>
      </c>
      <c r="EC50" s="766">
        <v>0.93600000000000005</v>
      </c>
      <c r="ED50" s="435">
        <f t="shared" si="17"/>
        <v>0.25813568670711529</v>
      </c>
      <c r="EE50" s="368"/>
      <c r="EF50" s="445" t="str">
        <f t="shared" si="18"/>
        <v>2004/2005</v>
      </c>
      <c r="EG50" s="767">
        <v>3.0640000000000001</v>
      </c>
      <c r="EH50" s="767">
        <v>1.81</v>
      </c>
      <c r="EI50" s="767">
        <v>5.54</v>
      </c>
      <c r="EJ50" s="767">
        <v>2.2669999999999999</v>
      </c>
      <c r="EK50" s="767">
        <v>2.2810000000000001</v>
      </c>
      <c r="EL50" s="767">
        <v>10.087999999999999</v>
      </c>
      <c r="EM50" s="767">
        <v>6.4</v>
      </c>
      <c r="EN50" s="767">
        <v>0.2</v>
      </c>
      <c r="EO50" s="767">
        <v>6.6</v>
      </c>
      <c r="EP50" s="767">
        <v>9.4E-2</v>
      </c>
      <c r="EQ50" s="767">
        <v>10.087999999999999</v>
      </c>
      <c r="ER50" s="767">
        <v>3.3940000000000001</v>
      </c>
      <c r="ES50" s="448">
        <f t="shared" si="19"/>
        <v>0.50702121302659098</v>
      </c>
      <c r="ET50" s="368"/>
      <c r="EU50" s="458" t="str">
        <f t="shared" si="20"/>
        <v>2004/2005</v>
      </c>
      <c r="EV50" s="768">
        <v>8.6</v>
      </c>
      <c r="EW50" s="768">
        <v>2.15</v>
      </c>
      <c r="EX50" s="768">
        <v>18.5</v>
      </c>
      <c r="EY50" s="768">
        <v>2.8849999999999998</v>
      </c>
      <c r="EZ50" s="768">
        <v>0.39</v>
      </c>
      <c r="FA50" s="768">
        <v>21.774999999999999</v>
      </c>
      <c r="FB50" s="768">
        <v>15.8</v>
      </c>
      <c r="FC50" s="768">
        <v>0.95</v>
      </c>
      <c r="FD50" s="768">
        <v>16.75</v>
      </c>
      <c r="FE50" s="768">
        <v>2.0169999999999999</v>
      </c>
      <c r="FF50" s="768">
        <v>21.774999999999999</v>
      </c>
      <c r="FG50" s="768">
        <v>3.008</v>
      </c>
      <c r="FH50" s="460">
        <f t="shared" si="21"/>
        <v>0.16028134491394469</v>
      </c>
      <c r="FI50" s="368"/>
      <c r="FJ50" s="470" t="str">
        <f t="shared" si="22"/>
        <v>2004/2005</v>
      </c>
      <c r="FK50" s="769">
        <v>0.51</v>
      </c>
      <c r="FL50" s="769">
        <v>4.75</v>
      </c>
      <c r="FM50" s="769">
        <v>2.42</v>
      </c>
      <c r="FN50" s="769">
        <v>0.74299999999999999</v>
      </c>
      <c r="FO50" s="769">
        <v>3.6970000000000001</v>
      </c>
      <c r="FP50" s="769">
        <v>6.86</v>
      </c>
      <c r="FQ50" s="769">
        <v>5.9</v>
      </c>
      <c r="FR50" s="769">
        <v>0.1</v>
      </c>
      <c r="FS50" s="769">
        <v>6</v>
      </c>
      <c r="FT50" s="769">
        <v>0.504</v>
      </c>
      <c r="FU50" s="769">
        <v>6.86</v>
      </c>
      <c r="FV50" s="769">
        <v>0.35599999999999998</v>
      </c>
      <c r="FW50" s="473">
        <f t="shared" si="23"/>
        <v>5.4735547355473556E-2</v>
      </c>
      <c r="FX50" s="368"/>
      <c r="FY50" s="419" t="str">
        <f t="shared" si="24"/>
        <v>2004/2005</v>
      </c>
      <c r="FZ50" s="765">
        <v>0.09</v>
      </c>
      <c r="GA50" s="765">
        <v>0.78</v>
      </c>
      <c r="GB50" s="765">
        <v>7.0000000000000007E-2</v>
      </c>
      <c r="GC50" s="765">
        <v>0.2</v>
      </c>
      <c r="GD50" s="765">
        <v>3.0139999999999998</v>
      </c>
      <c r="GE50" s="765">
        <v>3.2839999999999998</v>
      </c>
      <c r="GF50" s="765">
        <v>2.984</v>
      </c>
      <c r="GG50" s="765">
        <v>0.1</v>
      </c>
      <c r="GH50" s="765">
        <v>3.0840000000000001</v>
      </c>
      <c r="GI50" s="765">
        <v>0</v>
      </c>
      <c r="GJ50" s="765">
        <v>3.2839999999999998</v>
      </c>
      <c r="GK50" s="765">
        <v>0.2</v>
      </c>
      <c r="GL50" s="420">
        <f t="shared" si="25"/>
        <v>6.4850843060959798E-2</v>
      </c>
      <c r="GM50" s="368"/>
      <c r="GN50" s="364" t="str">
        <f t="shared" si="26"/>
        <v>2004/2005</v>
      </c>
      <c r="GO50" s="761">
        <v>1.776</v>
      </c>
      <c r="GP50" s="762">
        <v>1.21</v>
      </c>
      <c r="GQ50" s="761">
        <v>2.1539999999999999</v>
      </c>
      <c r="GR50" s="761">
        <v>0.9</v>
      </c>
      <c r="GS50" s="761">
        <v>2.9180000000000001</v>
      </c>
      <c r="GT50" s="761">
        <v>5.9720000000000004</v>
      </c>
      <c r="GU50" s="761">
        <v>4.8719999999999999</v>
      </c>
      <c r="GV50" s="761">
        <v>0.8</v>
      </c>
      <c r="GW50" s="761">
        <v>5.6719999999999997</v>
      </c>
      <c r="GX50" s="761">
        <v>0</v>
      </c>
      <c r="GY50" s="761">
        <v>5.9720000000000004</v>
      </c>
      <c r="GZ50" s="761">
        <v>0.3</v>
      </c>
      <c r="HA50" s="365">
        <f t="shared" si="27"/>
        <v>5.2891396332863189E-2</v>
      </c>
      <c r="HB50" s="368"/>
      <c r="HC50" s="394" t="str">
        <f t="shared" si="28"/>
        <v>2004/2005</v>
      </c>
      <c r="HD50" s="764">
        <v>6.6050000000000004</v>
      </c>
      <c r="HE50" s="764">
        <v>2.21</v>
      </c>
      <c r="HF50" s="764">
        <v>14.568</v>
      </c>
      <c r="HG50" s="764">
        <v>2.1110000000000002</v>
      </c>
      <c r="HH50" s="764">
        <v>0.2</v>
      </c>
      <c r="HI50" s="764">
        <v>16.879000000000001</v>
      </c>
      <c r="HJ50" s="764">
        <v>12.5</v>
      </c>
      <c r="HK50" s="764">
        <v>2.2000000000000002</v>
      </c>
      <c r="HL50" s="764">
        <v>14.7</v>
      </c>
      <c r="HM50" s="764">
        <v>0</v>
      </c>
      <c r="HN50" s="764">
        <v>16.879000000000001</v>
      </c>
      <c r="HO50" s="764">
        <v>2.1789999999999998</v>
      </c>
      <c r="HP50" s="395">
        <f t="shared" si="29"/>
        <v>0.14823129251700679</v>
      </c>
      <c r="HQ50" s="368"/>
      <c r="HR50" s="385" t="str">
        <f t="shared" si="30"/>
        <v>2004/2005</v>
      </c>
      <c r="HS50" s="477">
        <v>0</v>
      </c>
      <c r="HT50" s="477">
        <v>0</v>
      </c>
      <c r="HU50" s="477">
        <v>0</v>
      </c>
      <c r="HV50" s="763">
        <v>0.45600000000000002</v>
      </c>
      <c r="HW50" s="763">
        <v>2.593</v>
      </c>
      <c r="HX50" s="763">
        <v>3.0489999999999999</v>
      </c>
      <c r="HY50" s="763">
        <v>2.0499999999999998</v>
      </c>
      <c r="HZ50" s="763">
        <v>0.55000000000000004</v>
      </c>
      <c r="IA50" s="763">
        <v>2.6</v>
      </c>
      <c r="IB50" s="763">
        <v>1.4E-2</v>
      </c>
      <c r="IC50" s="763">
        <v>3.0489999999999999</v>
      </c>
      <c r="ID50" s="763">
        <v>0.435</v>
      </c>
      <c r="IE50" s="387">
        <f t="shared" si="31"/>
        <v>0.16641162968630452</v>
      </c>
      <c r="IF50" s="368"/>
      <c r="IG50" s="676" t="str">
        <f t="shared" si="32"/>
        <v>2004/2005</v>
      </c>
      <c r="IH50" s="677">
        <v>8.2159999999999993</v>
      </c>
      <c r="II50" s="677">
        <v>2.37</v>
      </c>
      <c r="IJ50" s="677">
        <v>19.5</v>
      </c>
      <c r="IK50" s="770">
        <v>1.696</v>
      </c>
      <c r="IL50" s="770">
        <v>1.415</v>
      </c>
      <c r="IM50" s="770">
        <v>22.611000000000001</v>
      </c>
      <c r="IN50" s="770">
        <v>19.100000000000001</v>
      </c>
      <c r="IO50" s="770">
        <v>0.4</v>
      </c>
      <c r="IP50" s="770">
        <v>19.5</v>
      </c>
      <c r="IQ50" s="770">
        <v>0.6</v>
      </c>
      <c r="IR50" s="770">
        <v>22.611000000000001</v>
      </c>
      <c r="IS50" s="770">
        <v>2.5110000000000001</v>
      </c>
      <c r="IT50" s="678">
        <f t="shared" si="33"/>
        <v>0.12492537313432836</v>
      </c>
      <c r="IU50" s="368"/>
      <c r="IV50" s="690" t="str">
        <f t="shared" si="34"/>
        <v>2004/2005</v>
      </c>
      <c r="IW50" s="691">
        <v>21.626000000000001</v>
      </c>
      <c r="IX50" s="691">
        <v>4.25</v>
      </c>
      <c r="IY50" s="691">
        <v>91.951999999999998</v>
      </c>
      <c r="IZ50" s="771">
        <v>43.292999999999999</v>
      </c>
      <c r="JA50" s="771">
        <v>6.7469999999999999</v>
      </c>
      <c r="JB50" s="771">
        <v>141.99199999999999</v>
      </c>
      <c r="JC50" s="771">
        <v>98</v>
      </c>
      <c r="JD50" s="771">
        <v>4</v>
      </c>
      <c r="JE50" s="771">
        <v>102</v>
      </c>
      <c r="JF50" s="771">
        <v>1.171</v>
      </c>
      <c r="JG50" s="771">
        <v>141.99199999999999</v>
      </c>
      <c r="JH50" s="771">
        <v>38.820999999999998</v>
      </c>
      <c r="JI50" s="692">
        <f t="shared" si="35"/>
        <v>0.37627821771621867</v>
      </c>
      <c r="JJ50" s="368"/>
      <c r="JK50" s="376" t="str">
        <f t="shared" si="36"/>
        <v>2004/2005</v>
      </c>
      <c r="JL50" s="377">
        <f t="shared" si="37"/>
        <v>133.03300000000004</v>
      </c>
      <c r="JM50" s="478">
        <f t="shared" si="38"/>
        <v>2.3140273465982117</v>
      </c>
      <c r="JN50" s="643">
        <f t="shared" si="39"/>
        <v>307.84199999999998</v>
      </c>
      <c r="JO50" s="643">
        <f t="shared" si="40"/>
        <v>62.256999999999984</v>
      </c>
      <c r="JP50" s="643">
        <f t="shared" si="41"/>
        <v>47.310999999999972</v>
      </c>
      <c r="JQ50" s="643">
        <f t="shared" si="42"/>
        <v>417.41000000000031</v>
      </c>
      <c r="JR50" s="643">
        <f t="shared" si="43"/>
        <v>219.92000000000007</v>
      </c>
      <c r="JS50" s="643">
        <f t="shared" si="44"/>
        <v>39.135000000000005</v>
      </c>
      <c r="JT50" s="643">
        <f t="shared" si="45"/>
        <v>259.05499999999989</v>
      </c>
      <c r="JU50" s="643">
        <f t="shared" si="46"/>
        <v>91.208999999999989</v>
      </c>
      <c r="JV50" s="643">
        <f t="shared" si="47"/>
        <v>417.41000000000031</v>
      </c>
      <c r="JW50" s="643">
        <f t="shared" si="48"/>
        <v>67.145999999999972</v>
      </c>
      <c r="JX50" s="378">
        <f t="shared" si="49"/>
        <v>0.19170111687184521</v>
      </c>
      <c r="JY50" s="368"/>
    </row>
    <row r="51" spans="1:285" s="18" customFormat="1" ht="14.4" x14ac:dyDescent="0.3">
      <c r="A51" s="376" t="s">
        <v>381</v>
      </c>
      <c r="B51" s="643">
        <v>217.52500000000001</v>
      </c>
      <c r="C51" s="652">
        <v>2.85</v>
      </c>
      <c r="D51" s="643">
        <v>618.82500000000005</v>
      </c>
      <c r="E51" s="643">
        <v>156.46899999999999</v>
      </c>
      <c r="F51" s="643">
        <v>111.572</v>
      </c>
      <c r="G51" s="643">
        <v>886.86599999999999</v>
      </c>
      <c r="H51" s="643">
        <v>498.45400000000001</v>
      </c>
      <c r="I51" s="643">
        <v>117.699</v>
      </c>
      <c r="J51" s="643">
        <v>616.15300000000002</v>
      </c>
      <c r="K51" s="643">
        <v>117.39400000000001</v>
      </c>
      <c r="L51" s="643">
        <v>886.86599999999999</v>
      </c>
      <c r="M51" s="643">
        <v>153.31899999999999</v>
      </c>
      <c r="N51" s="378">
        <f t="shared" si="1"/>
        <v>0.20901046558707212</v>
      </c>
      <c r="O51" s="368"/>
      <c r="P51" s="364" t="str">
        <f t="shared" si="2"/>
        <v>2005/2006</v>
      </c>
      <c r="Q51" s="761">
        <v>1.26</v>
      </c>
      <c r="R51" s="762">
        <v>6.5</v>
      </c>
      <c r="S51" s="761">
        <v>8.1839999999999993</v>
      </c>
      <c r="T51" s="761">
        <v>2.6349999999999998</v>
      </c>
      <c r="U51" s="761">
        <v>7.7709999999999999</v>
      </c>
      <c r="V51" s="761">
        <v>18.59</v>
      </c>
      <c r="W51" s="761">
        <v>12.9</v>
      </c>
      <c r="X51" s="761">
        <v>1.8</v>
      </c>
      <c r="Y51" s="761">
        <v>14.7</v>
      </c>
      <c r="Z51" s="761">
        <v>0.01</v>
      </c>
      <c r="AA51" s="761">
        <v>18.59</v>
      </c>
      <c r="AB51" s="761">
        <v>3.88</v>
      </c>
      <c r="AC51" s="365">
        <f t="shared" si="3"/>
        <v>0.2637661454792658</v>
      </c>
      <c r="AD51" s="368"/>
      <c r="AE51" s="376" t="str">
        <f t="shared" si="4"/>
        <v>2005/2006</v>
      </c>
      <c r="AF51" s="652">
        <v>2.36</v>
      </c>
      <c r="AG51" s="652">
        <v>2.0699999999999998</v>
      </c>
      <c r="AH51" s="652">
        <v>4.8730000000000002</v>
      </c>
      <c r="AI51" s="652">
        <v>1.681</v>
      </c>
      <c r="AJ51" s="652">
        <v>6.609</v>
      </c>
      <c r="AK51" s="652">
        <v>13.163</v>
      </c>
      <c r="AL51" s="652">
        <v>10</v>
      </c>
      <c r="AM51" s="652">
        <v>0.45</v>
      </c>
      <c r="AN51" s="652">
        <v>10.45</v>
      </c>
      <c r="AO51" s="652">
        <v>0.80700000000000005</v>
      </c>
      <c r="AP51" s="652">
        <v>13.163</v>
      </c>
      <c r="AQ51" s="652">
        <v>1.9059999999999999</v>
      </c>
      <c r="AR51" s="378">
        <f t="shared" si="5"/>
        <v>0.16931686950342009</v>
      </c>
      <c r="AS51" s="368"/>
      <c r="AT51" s="385" t="str">
        <f t="shared" si="6"/>
        <v>2005/2006</v>
      </c>
      <c r="AU51" s="763">
        <v>0</v>
      </c>
      <c r="AV51" s="763">
        <v>0</v>
      </c>
      <c r="AW51" s="763">
        <v>0</v>
      </c>
      <c r="AX51" s="763">
        <v>0.90700000000000003</v>
      </c>
      <c r="AY51" s="763">
        <v>5.0720000000000001</v>
      </c>
      <c r="AZ51" s="763">
        <v>5.9790000000000001</v>
      </c>
      <c r="BA51" s="763">
        <v>4.6500000000000004</v>
      </c>
      <c r="BB51" s="763">
        <v>0.05</v>
      </c>
      <c r="BC51" s="763">
        <v>4.7</v>
      </c>
      <c r="BD51" s="763">
        <v>0.16300000000000001</v>
      </c>
      <c r="BE51" s="763">
        <v>5.9790000000000001</v>
      </c>
      <c r="BF51" s="763">
        <v>1.1160000000000001</v>
      </c>
      <c r="BG51" s="387">
        <f t="shared" si="7"/>
        <v>0.22948797038864899</v>
      </c>
      <c r="BH51" s="368"/>
      <c r="BI51" s="394" t="str">
        <f t="shared" si="8"/>
        <v>2005/2006</v>
      </c>
      <c r="BJ51" s="764">
        <v>0.214</v>
      </c>
      <c r="BK51" s="764">
        <v>4.09</v>
      </c>
      <c r="BL51" s="764">
        <v>0.875</v>
      </c>
      <c r="BM51" s="764">
        <v>1.1739999999999999</v>
      </c>
      <c r="BN51" s="764">
        <v>5.4690000000000003</v>
      </c>
      <c r="BO51" s="764">
        <v>7.5179999999999998</v>
      </c>
      <c r="BP51" s="764">
        <v>5.7</v>
      </c>
      <c r="BQ51" s="764">
        <v>0.32</v>
      </c>
      <c r="BR51" s="764">
        <v>6.02</v>
      </c>
      <c r="BS51" s="764">
        <v>0.42299999999999999</v>
      </c>
      <c r="BT51" s="764">
        <v>7.5179999999999998</v>
      </c>
      <c r="BU51" s="764">
        <v>1.075</v>
      </c>
      <c r="BV51" s="395">
        <f t="shared" si="9"/>
        <v>0.16684774173521652</v>
      </c>
      <c r="BW51" s="368"/>
      <c r="BX51" s="364" t="str">
        <f t="shared" si="10"/>
        <v>2005/2006</v>
      </c>
      <c r="BY51" s="949">
        <v>25.963000000000001</v>
      </c>
      <c r="BZ51" s="949">
        <v>5.12</v>
      </c>
      <c r="CA51" s="949">
        <v>132.85599999999999</v>
      </c>
      <c r="CB51" s="949">
        <v>28.306999999999999</v>
      </c>
      <c r="CC51" s="949">
        <v>6.758</v>
      </c>
      <c r="CD51" s="949">
        <v>167.92099999999999</v>
      </c>
      <c r="CE51" s="949">
        <v>65.174999999999997</v>
      </c>
      <c r="CF51" s="949">
        <v>63.015000000000001</v>
      </c>
      <c r="CG51" s="949">
        <v>128.19</v>
      </c>
      <c r="CH51" s="949">
        <v>15.661</v>
      </c>
      <c r="CI51" s="949">
        <v>167.92099999999999</v>
      </c>
      <c r="CJ51" s="949">
        <v>24.07</v>
      </c>
      <c r="CK51" s="365">
        <f t="shared" si="11"/>
        <v>0.16732591361895294</v>
      </c>
      <c r="CL51" s="368"/>
      <c r="CM51" s="385" t="str">
        <f t="shared" si="12"/>
        <v>2005/2006</v>
      </c>
      <c r="CN51" s="763">
        <v>0</v>
      </c>
      <c r="CO51" s="763">
        <v>0</v>
      </c>
      <c r="CP51" s="763">
        <v>0</v>
      </c>
      <c r="CQ51" s="763">
        <v>0</v>
      </c>
      <c r="CR51" s="763">
        <v>0</v>
      </c>
      <c r="CS51" s="763">
        <v>0</v>
      </c>
      <c r="CT51" s="763">
        <v>0</v>
      </c>
      <c r="CU51" s="763">
        <v>0</v>
      </c>
      <c r="CV51" s="763">
        <v>0</v>
      </c>
      <c r="CW51" s="763">
        <v>0</v>
      </c>
      <c r="CX51" s="763">
        <v>0</v>
      </c>
      <c r="CY51" s="763">
        <v>0</v>
      </c>
      <c r="CZ51" s="387" t="e">
        <f t="shared" si="13"/>
        <v>#DIV/0!</v>
      </c>
      <c r="DA51" s="368"/>
      <c r="DB51" s="419" t="str">
        <f t="shared" si="14"/>
        <v>2005/2006</v>
      </c>
      <c r="DC51" s="765">
        <v>1.7</v>
      </c>
      <c r="DD51" s="765">
        <v>1.29</v>
      </c>
      <c r="DE51" s="765">
        <v>2.2000000000000002</v>
      </c>
      <c r="DF51" s="765">
        <v>2.4790000000000001</v>
      </c>
      <c r="DG51" s="765">
        <v>5.4829999999999997</v>
      </c>
      <c r="DH51" s="765">
        <v>10.162000000000001</v>
      </c>
      <c r="DI51" s="765">
        <v>7.7</v>
      </c>
      <c r="DJ51" s="765">
        <v>0.05</v>
      </c>
      <c r="DK51" s="765">
        <v>7.75</v>
      </c>
      <c r="DL51" s="765">
        <v>1.2E-2</v>
      </c>
      <c r="DM51" s="765">
        <v>10.162000000000001</v>
      </c>
      <c r="DN51" s="765">
        <v>2.4</v>
      </c>
      <c r="DO51" s="420">
        <f t="shared" si="15"/>
        <v>0.30919866013913938</v>
      </c>
      <c r="DP51" s="368"/>
      <c r="DQ51" s="432" t="str">
        <f t="shared" si="16"/>
        <v>2005/2006</v>
      </c>
      <c r="DR51" s="766">
        <v>2E-3</v>
      </c>
      <c r="DS51" s="766">
        <v>4</v>
      </c>
      <c r="DT51" s="766">
        <v>8.0000000000000002E-3</v>
      </c>
      <c r="DU51" s="766">
        <v>0.93600000000000005</v>
      </c>
      <c r="DV51" s="766">
        <v>3.8839999999999999</v>
      </c>
      <c r="DW51" s="766">
        <v>4.8280000000000003</v>
      </c>
      <c r="DX51" s="766">
        <v>2.4</v>
      </c>
      <c r="DY51" s="766">
        <v>1.5</v>
      </c>
      <c r="DZ51" s="766">
        <v>3.9</v>
      </c>
      <c r="EA51" s="766">
        <v>9.4E-2</v>
      </c>
      <c r="EB51" s="766">
        <v>4.8280000000000003</v>
      </c>
      <c r="EC51" s="766">
        <v>0.83399999999999996</v>
      </c>
      <c r="ED51" s="435">
        <f t="shared" si="17"/>
        <v>0.20881321982974463</v>
      </c>
      <c r="EE51" s="368"/>
      <c r="EF51" s="445" t="str">
        <f t="shared" si="18"/>
        <v>2005/2006</v>
      </c>
      <c r="EG51" s="767">
        <v>2.9660000000000002</v>
      </c>
      <c r="EH51" s="767">
        <v>1.03</v>
      </c>
      <c r="EI51" s="767">
        <v>3.0430000000000001</v>
      </c>
      <c r="EJ51" s="767">
        <v>3.3940000000000001</v>
      </c>
      <c r="EK51" s="767">
        <v>2.39</v>
      </c>
      <c r="EL51" s="767">
        <v>8.827</v>
      </c>
      <c r="EM51" s="767">
        <v>6.6</v>
      </c>
      <c r="EN51" s="767">
        <v>0.2</v>
      </c>
      <c r="EO51" s="767">
        <v>6.8</v>
      </c>
      <c r="EP51" s="767">
        <v>0.11799999999999999</v>
      </c>
      <c r="EQ51" s="767">
        <v>8.827</v>
      </c>
      <c r="ER51" s="767">
        <v>1.909</v>
      </c>
      <c r="ES51" s="448">
        <f t="shared" si="19"/>
        <v>0.27594680543509686</v>
      </c>
      <c r="ET51" s="368"/>
      <c r="EU51" s="458" t="str">
        <f t="shared" si="20"/>
        <v>2005/2006</v>
      </c>
      <c r="EV51" s="768">
        <v>8.6</v>
      </c>
      <c r="EW51" s="768">
        <v>2.15</v>
      </c>
      <c r="EX51" s="768">
        <v>18.5</v>
      </c>
      <c r="EY51" s="768">
        <v>3.008</v>
      </c>
      <c r="EZ51" s="768">
        <v>0.125</v>
      </c>
      <c r="FA51" s="768">
        <v>21.632999999999999</v>
      </c>
      <c r="FB51" s="768">
        <v>15.7</v>
      </c>
      <c r="FC51" s="768">
        <v>0.95</v>
      </c>
      <c r="FD51" s="768">
        <v>16.649999999999999</v>
      </c>
      <c r="FE51" s="768">
        <v>3.214</v>
      </c>
      <c r="FF51" s="768">
        <v>21.632999999999999</v>
      </c>
      <c r="FG51" s="768">
        <v>1.7689999999999999</v>
      </c>
      <c r="FH51" s="460">
        <f t="shared" si="21"/>
        <v>8.9055577929923482E-2</v>
      </c>
      <c r="FI51" s="368"/>
      <c r="FJ51" s="470" t="str">
        <f t="shared" si="22"/>
        <v>2005/2006</v>
      </c>
      <c r="FK51" s="769">
        <v>0.55000000000000004</v>
      </c>
      <c r="FL51" s="769">
        <v>5.49</v>
      </c>
      <c r="FM51" s="769">
        <v>3.02</v>
      </c>
      <c r="FN51" s="769">
        <v>0.35599999999999998</v>
      </c>
      <c r="FO51" s="769">
        <v>3.5510000000000002</v>
      </c>
      <c r="FP51" s="769">
        <v>6.9269999999999996</v>
      </c>
      <c r="FQ51" s="769">
        <v>6</v>
      </c>
      <c r="FR51" s="769">
        <v>0.1</v>
      </c>
      <c r="FS51" s="769">
        <v>6.1</v>
      </c>
      <c r="FT51" s="769">
        <v>0.53300000000000003</v>
      </c>
      <c r="FU51" s="769">
        <v>6.9269999999999996</v>
      </c>
      <c r="FV51" s="769">
        <v>0.29399999999999998</v>
      </c>
      <c r="FW51" s="473">
        <f t="shared" si="23"/>
        <v>4.4323835368611487E-2</v>
      </c>
      <c r="FX51" s="368"/>
      <c r="FY51" s="419" t="str">
        <f t="shared" si="24"/>
        <v>2005/2006</v>
      </c>
      <c r="FZ51" s="765">
        <v>9.5000000000000001E-2</v>
      </c>
      <c r="GA51" s="765">
        <v>0.9</v>
      </c>
      <c r="GB51" s="765">
        <v>8.5000000000000006E-2</v>
      </c>
      <c r="GC51" s="765">
        <v>0.2</v>
      </c>
      <c r="GD51" s="765">
        <v>3.6789999999999998</v>
      </c>
      <c r="GE51" s="765">
        <v>3.964</v>
      </c>
      <c r="GF51" s="765">
        <v>3.6389999999999998</v>
      </c>
      <c r="GG51" s="765">
        <v>0.125</v>
      </c>
      <c r="GH51" s="765">
        <v>3.7639999999999998</v>
      </c>
      <c r="GI51" s="765">
        <v>0</v>
      </c>
      <c r="GJ51" s="765">
        <v>3.964</v>
      </c>
      <c r="GK51" s="765">
        <v>0.2</v>
      </c>
      <c r="GL51" s="420">
        <f t="shared" si="25"/>
        <v>5.3134962805526043E-2</v>
      </c>
      <c r="GM51" s="368"/>
      <c r="GN51" s="364" t="str">
        <f t="shared" si="26"/>
        <v>2005/2006</v>
      </c>
      <c r="GO51" s="761">
        <v>1.887</v>
      </c>
      <c r="GP51" s="762">
        <v>1.34</v>
      </c>
      <c r="GQ51" s="761">
        <v>2.528</v>
      </c>
      <c r="GR51" s="761">
        <v>0.3</v>
      </c>
      <c r="GS51" s="761">
        <v>4.944</v>
      </c>
      <c r="GT51" s="761">
        <v>7.7720000000000002</v>
      </c>
      <c r="GU51" s="761">
        <v>5.8239999999999998</v>
      </c>
      <c r="GV51" s="761">
        <v>0.7</v>
      </c>
      <c r="GW51" s="761">
        <v>6.524</v>
      </c>
      <c r="GX51" s="761">
        <v>0</v>
      </c>
      <c r="GY51" s="761">
        <v>7.7720000000000002</v>
      </c>
      <c r="GZ51" s="761">
        <v>1.248</v>
      </c>
      <c r="HA51" s="365">
        <f t="shared" si="27"/>
        <v>0.19129368485591661</v>
      </c>
      <c r="HB51" s="368"/>
      <c r="HC51" s="394" t="str">
        <f t="shared" si="28"/>
        <v>2005/2006</v>
      </c>
      <c r="HD51" s="764">
        <v>6.9509999999999996</v>
      </c>
      <c r="HE51" s="764">
        <v>2.06</v>
      </c>
      <c r="HF51" s="764">
        <v>14.308</v>
      </c>
      <c r="HG51" s="764">
        <v>2.1789999999999998</v>
      </c>
      <c r="HH51" s="764">
        <v>0.307</v>
      </c>
      <c r="HI51" s="764">
        <v>16.794</v>
      </c>
      <c r="HJ51" s="764">
        <v>12.6</v>
      </c>
      <c r="HK51" s="764">
        <v>2.2000000000000002</v>
      </c>
      <c r="HL51" s="764">
        <v>14.8</v>
      </c>
      <c r="HM51" s="764">
        <v>0.05</v>
      </c>
      <c r="HN51" s="764">
        <v>16.794</v>
      </c>
      <c r="HO51" s="764">
        <v>1.944</v>
      </c>
      <c r="HP51" s="395">
        <f t="shared" si="29"/>
        <v>0.13090909090909089</v>
      </c>
      <c r="HQ51" s="368"/>
      <c r="HR51" s="385" t="str">
        <f t="shared" si="30"/>
        <v>2005/2006</v>
      </c>
      <c r="HS51" s="477">
        <v>0</v>
      </c>
      <c r="HT51" s="477">
        <v>0</v>
      </c>
      <c r="HU51" s="477">
        <v>0</v>
      </c>
      <c r="HV51" s="763">
        <v>0.435</v>
      </c>
      <c r="HW51" s="763">
        <v>2.9630000000000001</v>
      </c>
      <c r="HX51" s="763">
        <v>3.3980000000000001</v>
      </c>
      <c r="HY51" s="763">
        <v>2.1</v>
      </c>
      <c r="HZ51" s="763">
        <v>0.85</v>
      </c>
      <c r="IA51" s="763">
        <v>2.95</v>
      </c>
      <c r="IB51" s="763">
        <v>2.5999999999999999E-2</v>
      </c>
      <c r="IC51" s="763">
        <v>3.3980000000000001</v>
      </c>
      <c r="ID51" s="763">
        <v>0.42199999999999999</v>
      </c>
      <c r="IE51" s="387">
        <f t="shared" si="31"/>
        <v>0.14180107526881719</v>
      </c>
      <c r="IF51" s="368"/>
      <c r="IG51" s="676" t="str">
        <f t="shared" si="32"/>
        <v>2005/2006</v>
      </c>
      <c r="IH51" s="677">
        <v>8.3580000000000005</v>
      </c>
      <c r="II51" s="677">
        <v>2.59</v>
      </c>
      <c r="IJ51" s="677">
        <v>21.611999999999998</v>
      </c>
      <c r="IK51" s="770">
        <v>2.5110000000000001</v>
      </c>
      <c r="IL51" s="770">
        <v>0.92400000000000004</v>
      </c>
      <c r="IM51" s="770">
        <v>25.047000000000001</v>
      </c>
      <c r="IN51" s="770">
        <v>19.7</v>
      </c>
      <c r="IO51" s="770">
        <v>0.4</v>
      </c>
      <c r="IP51" s="770">
        <v>20.100000000000001</v>
      </c>
      <c r="IQ51" s="770">
        <v>0.6</v>
      </c>
      <c r="IR51" s="770">
        <v>25.047000000000001</v>
      </c>
      <c r="IS51" s="770">
        <v>4.3470000000000004</v>
      </c>
      <c r="IT51" s="678">
        <f t="shared" si="33"/>
        <v>0.21</v>
      </c>
      <c r="IU51" s="368"/>
      <c r="IV51" s="690" t="str">
        <f t="shared" si="34"/>
        <v>2005/2006</v>
      </c>
      <c r="IW51" s="691">
        <v>22.792999999999999</v>
      </c>
      <c r="IX51" s="691">
        <v>4.28</v>
      </c>
      <c r="IY51" s="691">
        <v>97.444999999999993</v>
      </c>
      <c r="IZ51" s="771">
        <v>38.820999999999998</v>
      </c>
      <c r="JA51" s="771">
        <v>1.129</v>
      </c>
      <c r="JB51" s="771">
        <v>137.39500000000001</v>
      </c>
      <c r="JC51" s="771">
        <v>98</v>
      </c>
      <c r="JD51" s="771">
        <v>3.5</v>
      </c>
      <c r="JE51" s="771">
        <v>101.5</v>
      </c>
      <c r="JF51" s="771">
        <v>1.397</v>
      </c>
      <c r="JG51" s="771">
        <v>137.39500000000001</v>
      </c>
      <c r="JH51" s="771">
        <v>34.497999999999998</v>
      </c>
      <c r="JI51" s="692">
        <f t="shared" si="35"/>
        <v>0.33526730614109251</v>
      </c>
      <c r="JJ51" s="368"/>
      <c r="JK51" s="376" t="str">
        <f t="shared" si="36"/>
        <v>2005/2006</v>
      </c>
      <c r="JL51" s="377">
        <f t="shared" si="37"/>
        <v>133.82599999999999</v>
      </c>
      <c r="JM51" s="478">
        <f t="shared" si="38"/>
        <v>2.3111204100847376</v>
      </c>
      <c r="JN51" s="643">
        <f t="shared" si="39"/>
        <v>309.28800000000007</v>
      </c>
      <c r="JO51" s="643">
        <f t="shared" si="40"/>
        <v>67.145999999999972</v>
      </c>
      <c r="JP51" s="643">
        <f t="shared" si="41"/>
        <v>50.514000000000003</v>
      </c>
      <c r="JQ51" s="643">
        <f t="shared" si="42"/>
        <v>426.94799999999975</v>
      </c>
      <c r="JR51" s="643">
        <f t="shared" si="43"/>
        <v>219.76600000000002</v>
      </c>
      <c r="JS51" s="643">
        <f t="shared" si="44"/>
        <v>41.488999999999997</v>
      </c>
      <c r="JT51" s="643">
        <f t="shared" si="45"/>
        <v>261.25499999999988</v>
      </c>
      <c r="JU51" s="643">
        <f t="shared" si="46"/>
        <v>94.286000000000016</v>
      </c>
      <c r="JV51" s="643">
        <f t="shared" si="47"/>
        <v>426.94799999999975</v>
      </c>
      <c r="JW51" s="643">
        <f t="shared" si="48"/>
        <v>71.406999999999982</v>
      </c>
      <c r="JX51" s="378">
        <f t="shared" si="49"/>
        <v>0.20084040940426001</v>
      </c>
      <c r="JY51" s="368"/>
    </row>
    <row r="52" spans="1:285" s="18" customFormat="1" ht="14.4" x14ac:dyDescent="0.3">
      <c r="A52" s="376" t="s">
        <v>382</v>
      </c>
      <c r="B52" s="643">
        <v>212.315</v>
      </c>
      <c r="C52" s="652">
        <v>2.81</v>
      </c>
      <c r="D52" s="643">
        <v>596.66300000000001</v>
      </c>
      <c r="E52" s="643">
        <v>153.31899999999999</v>
      </c>
      <c r="F52" s="643">
        <v>113.934</v>
      </c>
      <c r="G52" s="643">
        <v>863.91600000000005</v>
      </c>
      <c r="H52" s="643">
        <v>505.77</v>
      </c>
      <c r="I52" s="643">
        <v>113.084</v>
      </c>
      <c r="J52" s="643">
        <v>618.85400000000004</v>
      </c>
      <c r="K52" s="643">
        <v>111.559</v>
      </c>
      <c r="L52" s="643">
        <v>863.91600000000005</v>
      </c>
      <c r="M52" s="643">
        <v>133.50299999999999</v>
      </c>
      <c r="N52" s="378">
        <f t="shared" si="1"/>
        <v>0.18277741496933925</v>
      </c>
      <c r="O52" s="368"/>
      <c r="P52" s="364" t="str">
        <f t="shared" si="2"/>
        <v>2006/2007</v>
      </c>
      <c r="Q52" s="761">
        <v>1.286</v>
      </c>
      <c r="R52" s="762">
        <v>6.43</v>
      </c>
      <c r="S52" s="761">
        <v>8.2739999999999991</v>
      </c>
      <c r="T52" s="761">
        <v>3.88</v>
      </c>
      <c r="U52" s="761">
        <v>7.3</v>
      </c>
      <c r="V52" s="761">
        <v>19.454000000000001</v>
      </c>
      <c r="W52" s="761">
        <v>13.3</v>
      </c>
      <c r="X52" s="761">
        <v>2</v>
      </c>
      <c r="Y52" s="761">
        <v>15.3</v>
      </c>
      <c r="Z52" s="761">
        <v>1.2E-2</v>
      </c>
      <c r="AA52" s="761">
        <v>19.454000000000001</v>
      </c>
      <c r="AB52" s="761">
        <v>4.1420000000000003</v>
      </c>
      <c r="AC52" s="365">
        <f t="shared" si="3"/>
        <v>0.27050679205851619</v>
      </c>
      <c r="AD52" s="368"/>
      <c r="AE52" s="376" t="str">
        <f t="shared" si="4"/>
        <v>2006/2007</v>
      </c>
      <c r="AF52" s="652">
        <v>1.758</v>
      </c>
      <c r="AG52" s="652">
        <v>1.27</v>
      </c>
      <c r="AH52" s="652">
        <v>2.234</v>
      </c>
      <c r="AI52" s="652">
        <v>1.9059999999999999</v>
      </c>
      <c r="AJ52" s="652">
        <v>8.0139999999999993</v>
      </c>
      <c r="AK52" s="652">
        <v>12.154</v>
      </c>
      <c r="AL52" s="652">
        <v>10.1</v>
      </c>
      <c r="AM52" s="652">
        <v>0.2</v>
      </c>
      <c r="AN52" s="652">
        <v>10.3</v>
      </c>
      <c r="AO52" s="652">
        <v>4.0000000000000001E-3</v>
      </c>
      <c r="AP52" s="652">
        <v>12.154</v>
      </c>
      <c r="AQ52" s="652">
        <v>1.85</v>
      </c>
      <c r="AR52" s="378">
        <f t="shared" si="5"/>
        <v>0.17954192546583853</v>
      </c>
      <c r="AS52" s="368"/>
      <c r="AT52" s="385" t="str">
        <f t="shared" si="6"/>
        <v>2006/2007</v>
      </c>
      <c r="AU52" s="763">
        <v>0</v>
      </c>
      <c r="AV52" s="763">
        <v>0</v>
      </c>
      <c r="AW52" s="763">
        <v>0</v>
      </c>
      <c r="AX52" s="763">
        <v>1.1160000000000001</v>
      </c>
      <c r="AY52" s="763">
        <v>5.601</v>
      </c>
      <c r="AZ52" s="763">
        <v>6.7169999999999996</v>
      </c>
      <c r="BA52" s="763">
        <v>5</v>
      </c>
      <c r="BB52" s="763">
        <v>0.05</v>
      </c>
      <c r="BC52" s="763">
        <v>5.05</v>
      </c>
      <c r="BD52" s="763">
        <v>0.192</v>
      </c>
      <c r="BE52" s="763">
        <v>6.7169999999999996</v>
      </c>
      <c r="BF52" s="763">
        <v>1.4750000000000001</v>
      </c>
      <c r="BG52" s="387">
        <f t="shared" si="7"/>
        <v>0.28138115223197252</v>
      </c>
      <c r="BH52" s="368"/>
      <c r="BI52" s="394" t="str">
        <f t="shared" si="8"/>
        <v>2006/2007</v>
      </c>
      <c r="BJ52" s="764">
        <v>0.218</v>
      </c>
      <c r="BK52" s="764">
        <v>3.84</v>
      </c>
      <c r="BL52" s="764">
        <v>0.83699999999999997</v>
      </c>
      <c r="BM52" s="764">
        <v>1.075</v>
      </c>
      <c r="BN52" s="764">
        <v>5.7469999999999999</v>
      </c>
      <c r="BO52" s="764">
        <v>7.6589999999999998</v>
      </c>
      <c r="BP52" s="764">
        <v>5.7</v>
      </c>
      <c r="BQ52" s="764">
        <v>0.3</v>
      </c>
      <c r="BR52" s="764">
        <v>6</v>
      </c>
      <c r="BS52" s="764">
        <v>0.41699999999999998</v>
      </c>
      <c r="BT52" s="764">
        <v>7.6589999999999998</v>
      </c>
      <c r="BU52" s="764">
        <v>1.242</v>
      </c>
      <c r="BV52" s="395">
        <f t="shared" si="9"/>
        <v>0.19354838709677419</v>
      </c>
      <c r="BW52" s="368"/>
      <c r="BX52" s="364" t="str">
        <f t="shared" si="10"/>
        <v>2006/2007</v>
      </c>
      <c r="BY52" s="949">
        <v>24.666</v>
      </c>
      <c r="BZ52" s="949">
        <v>5.0999999999999996</v>
      </c>
      <c r="CA52" s="949">
        <v>125.67</v>
      </c>
      <c r="CB52" s="949">
        <v>24.07</v>
      </c>
      <c r="CC52" s="949">
        <v>5.1790000000000003</v>
      </c>
      <c r="CD52" s="949">
        <v>154.91900000000001</v>
      </c>
      <c r="CE52" s="949">
        <v>65.95</v>
      </c>
      <c r="CF52" s="949">
        <v>60.231999999999999</v>
      </c>
      <c r="CG52" s="949">
        <v>126.182</v>
      </c>
      <c r="CH52" s="949">
        <v>13.946</v>
      </c>
      <c r="CI52" s="949">
        <v>154.91900000000001</v>
      </c>
      <c r="CJ52" s="949">
        <v>14.791</v>
      </c>
      <c r="CK52" s="365">
        <f t="shared" si="11"/>
        <v>0.10555349394839003</v>
      </c>
      <c r="CL52" s="368"/>
      <c r="CM52" s="385" t="str">
        <f t="shared" si="12"/>
        <v>2006/2007</v>
      </c>
      <c r="CN52" s="763">
        <v>0</v>
      </c>
      <c r="CO52" s="763">
        <v>0</v>
      </c>
      <c r="CP52" s="763">
        <v>0</v>
      </c>
      <c r="CQ52" s="763">
        <v>0</v>
      </c>
      <c r="CR52" s="763">
        <v>0</v>
      </c>
      <c r="CS52" s="763">
        <v>0</v>
      </c>
      <c r="CT52" s="763">
        <v>0</v>
      </c>
      <c r="CU52" s="763">
        <v>0</v>
      </c>
      <c r="CV52" s="763">
        <v>0</v>
      </c>
      <c r="CW52" s="763">
        <v>0</v>
      </c>
      <c r="CX52" s="763">
        <v>0</v>
      </c>
      <c r="CY52" s="763">
        <v>0</v>
      </c>
      <c r="CZ52" s="387" t="e">
        <f t="shared" si="13"/>
        <v>#DIV/0!</v>
      </c>
      <c r="DA52" s="368"/>
      <c r="DB52" s="419" t="str">
        <f t="shared" si="14"/>
        <v>2006/2007</v>
      </c>
      <c r="DC52" s="765">
        <v>1.7</v>
      </c>
      <c r="DD52" s="765">
        <v>1.53</v>
      </c>
      <c r="DE52" s="765">
        <v>2.6</v>
      </c>
      <c r="DF52" s="765">
        <v>2.4</v>
      </c>
      <c r="DG52" s="765">
        <v>4.8739999999999997</v>
      </c>
      <c r="DH52" s="765">
        <v>9.8740000000000006</v>
      </c>
      <c r="DI52" s="765">
        <v>7.8</v>
      </c>
      <c r="DJ52" s="765">
        <v>0.05</v>
      </c>
      <c r="DK52" s="765">
        <v>7.85</v>
      </c>
      <c r="DL52" s="765">
        <v>1.4E-2</v>
      </c>
      <c r="DM52" s="765">
        <v>9.8740000000000006</v>
      </c>
      <c r="DN52" s="765">
        <v>2.0099999999999998</v>
      </c>
      <c r="DO52" s="420">
        <f t="shared" si="15"/>
        <v>0.25559511698880977</v>
      </c>
      <c r="DP52" s="368"/>
      <c r="DQ52" s="432" t="str">
        <f t="shared" si="16"/>
        <v>2006/2007</v>
      </c>
      <c r="DR52" s="766">
        <v>2E-3</v>
      </c>
      <c r="DS52" s="766">
        <v>3</v>
      </c>
      <c r="DT52" s="766">
        <v>6.0000000000000001E-3</v>
      </c>
      <c r="DU52" s="766">
        <v>0.83399999999999996</v>
      </c>
      <c r="DV52" s="766">
        <v>3.4390000000000001</v>
      </c>
      <c r="DW52" s="766">
        <v>4.2789999999999999</v>
      </c>
      <c r="DX52" s="766">
        <v>2.2999999999999998</v>
      </c>
      <c r="DY52" s="766">
        <v>1</v>
      </c>
      <c r="DZ52" s="766">
        <v>3.3</v>
      </c>
      <c r="EA52" s="766">
        <v>8.6999999999999994E-2</v>
      </c>
      <c r="EB52" s="766">
        <v>4.2789999999999999</v>
      </c>
      <c r="EC52" s="766">
        <v>0.89200000000000002</v>
      </c>
      <c r="ED52" s="435">
        <f t="shared" si="17"/>
        <v>0.2633599055211101</v>
      </c>
      <c r="EE52" s="368"/>
      <c r="EF52" s="445" t="str">
        <f t="shared" si="18"/>
        <v>2006/2007</v>
      </c>
      <c r="EG52" s="767">
        <v>3.1070000000000002</v>
      </c>
      <c r="EH52" s="767">
        <v>2.04</v>
      </c>
      <c r="EI52" s="767">
        <v>6.3259999999999996</v>
      </c>
      <c r="EJ52" s="767">
        <v>1.909</v>
      </c>
      <c r="EK52" s="767">
        <v>1.802</v>
      </c>
      <c r="EL52" s="767">
        <v>10.037000000000001</v>
      </c>
      <c r="EM52" s="767">
        <v>7</v>
      </c>
      <c r="EN52" s="767">
        <v>0.2</v>
      </c>
      <c r="EO52" s="767">
        <v>7.2</v>
      </c>
      <c r="EP52" s="767">
        <v>0.13300000000000001</v>
      </c>
      <c r="EQ52" s="767">
        <v>10.037000000000001</v>
      </c>
      <c r="ER52" s="767">
        <v>2.7040000000000002</v>
      </c>
      <c r="ES52" s="448">
        <f t="shared" si="19"/>
        <v>0.3687440338197191</v>
      </c>
      <c r="ET52" s="368"/>
      <c r="EU52" s="458" t="str">
        <f t="shared" si="20"/>
        <v>2006/2007</v>
      </c>
      <c r="EV52" s="768">
        <v>8.6</v>
      </c>
      <c r="EW52" s="768">
        <v>2.04</v>
      </c>
      <c r="EX52" s="768">
        <v>17.5</v>
      </c>
      <c r="EY52" s="768">
        <v>1.7689999999999999</v>
      </c>
      <c r="EZ52" s="768">
        <v>1.736</v>
      </c>
      <c r="FA52" s="768">
        <v>21.004999999999999</v>
      </c>
      <c r="FB52" s="768">
        <v>15.85</v>
      </c>
      <c r="FC52" s="768">
        <v>0.8</v>
      </c>
      <c r="FD52" s="768">
        <v>16.649999999999999</v>
      </c>
      <c r="FE52" s="768">
        <v>2.3769999999999998</v>
      </c>
      <c r="FF52" s="768">
        <v>21.004999999999999</v>
      </c>
      <c r="FG52" s="768">
        <v>1.978</v>
      </c>
      <c r="FH52" s="460">
        <f t="shared" si="21"/>
        <v>0.10395753403058812</v>
      </c>
      <c r="FI52" s="368"/>
      <c r="FJ52" s="470" t="str">
        <f t="shared" si="22"/>
        <v>2006/2007</v>
      </c>
      <c r="FK52" s="769">
        <v>0.56999999999999995</v>
      </c>
      <c r="FL52" s="769">
        <v>5.68</v>
      </c>
      <c r="FM52" s="769">
        <v>3.24</v>
      </c>
      <c r="FN52" s="769">
        <v>0.29399999999999998</v>
      </c>
      <c r="FO52" s="769">
        <v>3.6070000000000002</v>
      </c>
      <c r="FP52" s="769">
        <v>7.141</v>
      </c>
      <c r="FQ52" s="769">
        <v>6.1</v>
      </c>
      <c r="FR52" s="769">
        <v>0.1</v>
      </c>
      <c r="FS52" s="769">
        <v>6.2</v>
      </c>
      <c r="FT52" s="769">
        <v>0.54800000000000004</v>
      </c>
      <c r="FU52" s="769">
        <v>7.141</v>
      </c>
      <c r="FV52" s="769">
        <v>0.39300000000000002</v>
      </c>
      <c r="FW52" s="473">
        <f t="shared" si="23"/>
        <v>5.8239478363959693E-2</v>
      </c>
      <c r="FX52" s="368"/>
      <c r="FY52" s="419" t="str">
        <f t="shared" si="24"/>
        <v>2006/2007</v>
      </c>
      <c r="FZ52" s="765">
        <v>9.5000000000000001E-2</v>
      </c>
      <c r="GA52" s="765">
        <v>1.05</v>
      </c>
      <c r="GB52" s="765">
        <v>0.1</v>
      </c>
      <c r="GC52" s="765">
        <v>0.2</v>
      </c>
      <c r="GD52" s="765">
        <v>3.2650000000000001</v>
      </c>
      <c r="GE52" s="765">
        <v>3.5649999999999999</v>
      </c>
      <c r="GF52" s="765">
        <v>3.3149999999999999</v>
      </c>
      <c r="GG52" s="765">
        <v>0.05</v>
      </c>
      <c r="GH52" s="765">
        <v>3.3650000000000002</v>
      </c>
      <c r="GI52" s="765">
        <v>0</v>
      </c>
      <c r="GJ52" s="765">
        <v>3.5649999999999999</v>
      </c>
      <c r="GK52" s="765">
        <v>0.2</v>
      </c>
      <c r="GL52" s="420">
        <f t="shared" si="25"/>
        <v>5.9435364041604752E-2</v>
      </c>
      <c r="GM52" s="368"/>
      <c r="GN52" s="364" t="str">
        <f t="shared" si="26"/>
        <v>2006/2007</v>
      </c>
      <c r="GO52" s="761">
        <v>1.8520000000000001</v>
      </c>
      <c r="GP52" s="762">
        <v>1.45</v>
      </c>
      <c r="GQ52" s="761">
        <v>2.6779999999999999</v>
      </c>
      <c r="GR52" s="761">
        <v>1.248</v>
      </c>
      <c r="GS52" s="761">
        <v>2.8919999999999999</v>
      </c>
      <c r="GT52" s="761">
        <v>6.8179999999999996</v>
      </c>
      <c r="GU52" s="761">
        <v>5.87</v>
      </c>
      <c r="GV52" s="761">
        <v>0.5</v>
      </c>
      <c r="GW52" s="761">
        <v>6.37</v>
      </c>
      <c r="GX52" s="761">
        <v>0</v>
      </c>
      <c r="GY52" s="761">
        <v>6.8179999999999996</v>
      </c>
      <c r="GZ52" s="761">
        <v>0.44800000000000001</v>
      </c>
      <c r="HA52" s="365">
        <f t="shared" si="27"/>
        <v>7.032967032967033E-2</v>
      </c>
      <c r="HB52" s="368"/>
      <c r="HC52" s="394" t="str">
        <f t="shared" si="28"/>
        <v>2006/2007</v>
      </c>
      <c r="HD52" s="764">
        <v>6.8789999999999996</v>
      </c>
      <c r="HE52" s="764">
        <v>2.13</v>
      </c>
      <c r="HF52" s="764">
        <v>14.664</v>
      </c>
      <c r="HG52" s="764">
        <v>1.944</v>
      </c>
      <c r="HH52" s="764">
        <v>1</v>
      </c>
      <c r="HI52" s="764">
        <v>17.608000000000001</v>
      </c>
      <c r="HJ52" s="764">
        <v>12.8</v>
      </c>
      <c r="HK52" s="764">
        <v>2.2999999999999998</v>
      </c>
      <c r="HL52" s="764">
        <v>15.1</v>
      </c>
      <c r="HM52" s="764">
        <v>0.05</v>
      </c>
      <c r="HN52" s="764">
        <v>17.608000000000001</v>
      </c>
      <c r="HO52" s="764">
        <v>2.4580000000000002</v>
      </c>
      <c r="HP52" s="395">
        <f t="shared" si="29"/>
        <v>0.16224422442244224</v>
      </c>
      <c r="HQ52" s="368"/>
      <c r="HR52" s="385" t="str">
        <f t="shared" si="30"/>
        <v>2006/2007</v>
      </c>
      <c r="HS52" s="477">
        <v>0</v>
      </c>
      <c r="HT52" s="477">
        <v>0</v>
      </c>
      <c r="HU52" s="477">
        <v>0</v>
      </c>
      <c r="HV52" s="763">
        <v>0.42199999999999999</v>
      </c>
      <c r="HW52" s="763">
        <v>2.758</v>
      </c>
      <c r="HX52" s="763">
        <v>3.18</v>
      </c>
      <c r="HY52" s="763">
        <v>2.15</v>
      </c>
      <c r="HZ52" s="763">
        <v>0.5</v>
      </c>
      <c r="IA52" s="763">
        <v>2.65</v>
      </c>
      <c r="IB52" s="763">
        <v>0.03</v>
      </c>
      <c r="IC52" s="763">
        <v>3.18</v>
      </c>
      <c r="ID52" s="763">
        <v>0.5</v>
      </c>
      <c r="IE52" s="387">
        <f t="shared" si="31"/>
        <v>0.18656716417910449</v>
      </c>
      <c r="IF52" s="368"/>
      <c r="IG52" s="676" t="str">
        <f t="shared" si="32"/>
        <v>2006/2007</v>
      </c>
      <c r="IH52" s="677">
        <v>8.4480000000000004</v>
      </c>
      <c r="II52" s="677">
        <v>2.52</v>
      </c>
      <c r="IJ52" s="677">
        <v>21.277000000000001</v>
      </c>
      <c r="IK52" s="770">
        <v>4.3470000000000004</v>
      </c>
      <c r="IL52" s="770">
        <v>6.6000000000000003E-2</v>
      </c>
      <c r="IM52" s="770">
        <v>25.69</v>
      </c>
      <c r="IN52" s="770">
        <v>21.3</v>
      </c>
      <c r="IO52" s="770">
        <v>0.4</v>
      </c>
      <c r="IP52" s="770">
        <v>21.7</v>
      </c>
      <c r="IQ52" s="770">
        <v>0.7</v>
      </c>
      <c r="IR52" s="770">
        <v>25.69</v>
      </c>
      <c r="IS52" s="770">
        <v>3.29</v>
      </c>
      <c r="IT52" s="678">
        <f t="shared" si="33"/>
        <v>0.14687500000000001</v>
      </c>
      <c r="IU52" s="368"/>
      <c r="IV52" s="690" t="str">
        <f t="shared" si="34"/>
        <v>2006/2007</v>
      </c>
      <c r="IW52" s="691">
        <v>23.613</v>
      </c>
      <c r="IX52" s="691">
        <v>4.59</v>
      </c>
      <c r="IY52" s="691">
        <v>108.46599999999999</v>
      </c>
      <c r="IZ52" s="771">
        <v>34.497999999999998</v>
      </c>
      <c r="JA52" s="771">
        <v>0.38800000000000001</v>
      </c>
      <c r="JB52" s="771">
        <v>143.352</v>
      </c>
      <c r="JC52" s="771">
        <v>98</v>
      </c>
      <c r="JD52" s="771">
        <v>4</v>
      </c>
      <c r="JE52" s="771">
        <v>102</v>
      </c>
      <c r="JF52" s="771">
        <v>2.7829999999999999</v>
      </c>
      <c r="JG52" s="771">
        <v>143.352</v>
      </c>
      <c r="JH52" s="771">
        <v>38.569000000000003</v>
      </c>
      <c r="JI52" s="692">
        <f t="shared" si="35"/>
        <v>0.36808451752669807</v>
      </c>
      <c r="JJ52" s="368"/>
      <c r="JK52" s="376" t="str">
        <f t="shared" si="36"/>
        <v>2006/2007</v>
      </c>
      <c r="JL52" s="377">
        <f t="shared" si="37"/>
        <v>129.52100000000002</v>
      </c>
      <c r="JM52" s="478">
        <f t="shared" si="38"/>
        <v>2.1833602272990471</v>
      </c>
      <c r="JN52" s="643">
        <f t="shared" si="39"/>
        <v>282.79099999999994</v>
      </c>
      <c r="JO52" s="643">
        <f t="shared" si="40"/>
        <v>71.406999999999982</v>
      </c>
      <c r="JP52" s="643">
        <f t="shared" si="41"/>
        <v>56.265999999999984</v>
      </c>
      <c r="JQ52" s="643">
        <f t="shared" si="42"/>
        <v>410.46400000000017</v>
      </c>
      <c r="JR52" s="643">
        <f t="shared" si="43"/>
        <v>223.2349999999999</v>
      </c>
      <c r="JS52" s="643">
        <f t="shared" si="44"/>
        <v>40.402000000000015</v>
      </c>
      <c r="JT52" s="643">
        <f t="shared" si="45"/>
        <v>263.63700000000017</v>
      </c>
      <c r="JU52" s="643">
        <f t="shared" si="46"/>
        <v>90.266000000000005</v>
      </c>
      <c r="JV52" s="643">
        <f t="shared" si="47"/>
        <v>410.46400000000017</v>
      </c>
      <c r="JW52" s="643">
        <f t="shared" si="48"/>
        <v>56.561000000000007</v>
      </c>
      <c r="JX52" s="378">
        <f t="shared" si="49"/>
        <v>0.15982062881637052</v>
      </c>
      <c r="JY52" s="368"/>
    </row>
    <row r="53" spans="1:285" s="18" customFormat="1" ht="14.4" x14ac:dyDescent="0.3">
      <c r="A53" s="376" t="s">
        <v>383</v>
      </c>
      <c r="B53" s="643">
        <v>216.87799999999999</v>
      </c>
      <c r="C53" s="652">
        <v>2.82</v>
      </c>
      <c r="D53" s="643">
        <v>611.91300000000001</v>
      </c>
      <c r="E53" s="643">
        <v>133.50299999999999</v>
      </c>
      <c r="F53" s="643">
        <v>113.512</v>
      </c>
      <c r="G53" s="643">
        <v>858.928</v>
      </c>
      <c r="H53" s="643">
        <v>509.72199999999998</v>
      </c>
      <c r="I53" s="643">
        <v>104.58499999999999</v>
      </c>
      <c r="J53" s="643">
        <v>614.30700000000002</v>
      </c>
      <c r="K53" s="643">
        <v>116.39</v>
      </c>
      <c r="L53" s="643">
        <v>858.928</v>
      </c>
      <c r="M53" s="643">
        <v>128.23099999999999</v>
      </c>
      <c r="N53" s="378">
        <f t="shared" si="1"/>
        <v>0.17549134593408758</v>
      </c>
      <c r="O53" s="368"/>
      <c r="P53" s="364" t="str">
        <f t="shared" si="2"/>
        <v>2007/2008</v>
      </c>
      <c r="Q53" s="761">
        <v>1.141</v>
      </c>
      <c r="R53" s="762">
        <v>6.47</v>
      </c>
      <c r="S53" s="761">
        <v>7.3789999999999996</v>
      </c>
      <c r="T53" s="761">
        <v>4.1420000000000003</v>
      </c>
      <c r="U53" s="761">
        <v>7.7</v>
      </c>
      <c r="V53" s="761">
        <v>19.221</v>
      </c>
      <c r="W53" s="761">
        <v>13.8</v>
      </c>
      <c r="X53" s="761">
        <v>1.8</v>
      </c>
      <c r="Y53" s="761">
        <v>15.6</v>
      </c>
      <c r="Z53" s="761">
        <v>4.2999999999999997E-2</v>
      </c>
      <c r="AA53" s="761">
        <v>19.221</v>
      </c>
      <c r="AB53" s="761">
        <v>3.5779999999999998</v>
      </c>
      <c r="AC53" s="365">
        <f t="shared" si="3"/>
        <v>0.22872850476251358</v>
      </c>
      <c r="AD53" s="368"/>
      <c r="AE53" s="376" t="str">
        <f t="shared" si="4"/>
        <v>2007/2008</v>
      </c>
      <c r="AF53" s="652">
        <v>1.819</v>
      </c>
      <c r="AG53" s="652">
        <v>2.1</v>
      </c>
      <c r="AH53" s="652">
        <v>3.8250000000000002</v>
      </c>
      <c r="AI53" s="652">
        <v>1.85</v>
      </c>
      <c r="AJ53" s="652">
        <v>6.7729999999999997</v>
      </c>
      <c r="AK53" s="652">
        <v>12.448</v>
      </c>
      <c r="AL53" s="652">
        <v>10.199999999999999</v>
      </c>
      <c r="AM53" s="652">
        <v>0.1</v>
      </c>
      <c r="AN53" s="652">
        <v>10.3</v>
      </c>
      <c r="AO53" s="652">
        <v>0.77</v>
      </c>
      <c r="AP53" s="652">
        <v>12.448</v>
      </c>
      <c r="AQ53" s="652">
        <v>1.3779999999999999</v>
      </c>
      <c r="AR53" s="378">
        <f t="shared" si="5"/>
        <v>0.12448057813911471</v>
      </c>
      <c r="AS53" s="368"/>
      <c r="AT53" s="385" t="str">
        <f t="shared" si="6"/>
        <v>2007/2008</v>
      </c>
      <c r="AU53" s="763">
        <v>0</v>
      </c>
      <c r="AV53" s="763">
        <v>0</v>
      </c>
      <c r="AW53" s="763">
        <v>0</v>
      </c>
      <c r="AX53" s="763">
        <v>1.4750000000000001</v>
      </c>
      <c r="AY53" s="763">
        <v>5.2270000000000003</v>
      </c>
      <c r="AZ53" s="763">
        <v>6.702</v>
      </c>
      <c r="BA53" s="763">
        <v>5.0999999999999996</v>
      </c>
      <c r="BB53" s="763">
        <v>0.05</v>
      </c>
      <c r="BC53" s="763">
        <v>5.15</v>
      </c>
      <c r="BD53" s="763">
        <v>0.221</v>
      </c>
      <c r="BE53" s="763">
        <v>6.702</v>
      </c>
      <c r="BF53" s="763">
        <v>1.331</v>
      </c>
      <c r="BG53" s="387">
        <f t="shared" si="7"/>
        <v>0.24781232545149876</v>
      </c>
      <c r="BH53" s="368"/>
      <c r="BI53" s="394" t="str">
        <f t="shared" si="8"/>
        <v>2007/2008</v>
      </c>
      <c r="BJ53" s="764">
        <v>0.21</v>
      </c>
      <c r="BK53" s="764">
        <v>4.33</v>
      </c>
      <c r="BL53" s="764">
        <v>0.91</v>
      </c>
      <c r="BM53" s="764">
        <v>1.242</v>
      </c>
      <c r="BN53" s="764">
        <v>5.7</v>
      </c>
      <c r="BO53" s="764">
        <v>7.8520000000000003</v>
      </c>
      <c r="BP53" s="764">
        <v>5.7</v>
      </c>
      <c r="BQ53" s="764">
        <v>0.3</v>
      </c>
      <c r="BR53" s="764">
        <v>6</v>
      </c>
      <c r="BS53" s="764">
        <v>0.33800000000000002</v>
      </c>
      <c r="BT53" s="764">
        <v>7.8520000000000003</v>
      </c>
      <c r="BU53" s="764">
        <v>1.514</v>
      </c>
      <c r="BV53" s="395">
        <f t="shared" si="9"/>
        <v>0.23887661722940992</v>
      </c>
      <c r="BW53" s="368"/>
      <c r="BX53" s="364" t="str">
        <f t="shared" si="10"/>
        <v>2007/2008</v>
      </c>
      <c r="BY53" s="949">
        <v>24.872</v>
      </c>
      <c r="BZ53" s="949">
        <v>4.8600000000000003</v>
      </c>
      <c r="CA53" s="949">
        <v>120.833</v>
      </c>
      <c r="CB53" s="949">
        <v>14.791</v>
      </c>
      <c r="CC53" s="949">
        <v>6.7610000000000001</v>
      </c>
      <c r="CD53" s="949">
        <v>142.38499999999999</v>
      </c>
      <c r="CE53" s="949">
        <v>64.724999999999994</v>
      </c>
      <c r="CF53" s="949">
        <v>52.426000000000002</v>
      </c>
      <c r="CG53" s="949">
        <v>117.151</v>
      </c>
      <c r="CH53" s="949">
        <v>12.388</v>
      </c>
      <c r="CI53" s="949">
        <v>142.38499999999999</v>
      </c>
      <c r="CJ53" s="949">
        <v>12.846</v>
      </c>
      <c r="CK53" s="365">
        <f t="shared" si="11"/>
        <v>9.9167046217741389E-2</v>
      </c>
      <c r="CL53" s="368"/>
      <c r="CM53" s="385" t="str">
        <f t="shared" si="12"/>
        <v>2007/2008</v>
      </c>
      <c r="CN53" s="763">
        <v>0</v>
      </c>
      <c r="CO53" s="763">
        <v>0</v>
      </c>
      <c r="CP53" s="763">
        <v>0</v>
      </c>
      <c r="CQ53" s="763">
        <v>0</v>
      </c>
      <c r="CR53" s="763">
        <v>0</v>
      </c>
      <c r="CS53" s="763">
        <v>0</v>
      </c>
      <c r="CT53" s="763">
        <v>0</v>
      </c>
      <c r="CU53" s="763">
        <v>0</v>
      </c>
      <c r="CV53" s="763">
        <v>0</v>
      </c>
      <c r="CW53" s="763">
        <v>0</v>
      </c>
      <c r="CX53" s="763">
        <v>0</v>
      </c>
      <c r="CY53" s="763">
        <v>0</v>
      </c>
      <c r="CZ53" s="387" t="e">
        <f t="shared" si="13"/>
        <v>#DIV/0!</v>
      </c>
      <c r="DA53" s="368"/>
      <c r="DB53" s="419" t="str">
        <f t="shared" si="14"/>
        <v>2007/2008</v>
      </c>
      <c r="DC53" s="765">
        <v>1.7</v>
      </c>
      <c r="DD53" s="765">
        <v>1.61</v>
      </c>
      <c r="DE53" s="765">
        <v>2.73</v>
      </c>
      <c r="DF53" s="765">
        <v>2.0099999999999998</v>
      </c>
      <c r="DG53" s="765">
        <v>5.9039999999999999</v>
      </c>
      <c r="DH53" s="765">
        <v>10.644</v>
      </c>
      <c r="DI53" s="765">
        <v>8</v>
      </c>
      <c r="DJ53" s="765">
        <v>0.05</v>
      </c>
      <c r="DK53" s="765">
        <v>8.0500000000000007</v>
      </c>
      <c r="DL53" s="765">
        <v>2.1000000000000001E-2</v>
      </c>
      <c r="DM53" s="765">
        <v>10.644</v>
      </c>
      <c r="DN53" s="765">
        <v>2.573</v>
      </c>
      <c r="DO53" s="420">
        <f t="shared" si="15"/>
        <v>0.31879568826663357</v>
      </c>
      <c r="DP53" s="368"/>
      <c r="DQ53" s="432" t="str">
        <f t="shared" si="16"/>
        <v>2007/2008</v>
      </c>
      <c r="DR53" s="766">
        <v>2E-3</v>
      </c>
      <c r="DS53" s="766">
        <v>3.5</v>
      </c>
      <c r="DT53" s="766">
        <v>7.0000000000000001E-3</v>
      </c>
      <c r="DU53" s="766">
        <v>0.89200000000000002</v>
      </c>
      <c r="DV53" s="766">
        <v>3.0920000000000001</v>
      </c>
      <c r="DW53" s="766">
        <v>3.9910000000000001</v>
      </c>
      <c r="DX53" s="766">
        <v>2.2999999999999998</v>
      </c>
      <c r="DY53" s="766">
        <v>0.7</v>
      </c>
      <c r="DZ53" s="766">
        <v>3</v>
      </c>
      <c r="EA53" s="766">
        <v>9.1999999999999998E-2</v>
      </c>
      <c r="EB53" s="766">
        <v>3.9910000000000001</v>
      </c>
      <c r="EC53" s="766">
        <v>0.89900000000000002</v>
      </c>
      <c r="ED53" s="435">
        <f t="shared" si="17"/>
        <v>0.29075032341526519</v>
      </c>
      <c r="EE53" s="368"/>
      <c r="EF53" s="445" t="str">
        <f t="shared" si="18"/>
        <v>2007/2008</v>
      </c>
      <c r="EG53" s="767">
        <v>2.5720000000000001</v>
      </c>
      <c r="EH53" s="767">
        <v>0.62</v>
      </c>
      <c r="EI53" s="767">
        <v>1.5820000000000001</v>
      </c>
      <c r="EJ53" s="767">
        <v>2.7040000000000002</v>
      </c>
      <c r="EK53" s="767">
        <v>4.1920000000000002</v>
      </c>
      <c r="EL53" s="767">
        <v>8.4779999999999998</v>
      </c>
      <c r="EM53" s="767">
        <v>7.2</v>
      </c>
      <c r="EN53" s="767">
        <v>2.5000000000000001E-2</v>
      </c>
      <c r="EO53" s="767">
        <v>7.2249999999999996</v>
      </c>
      <c r="EP53" s="767">
        <v>0.115</v>
      </c>
      <c r="EQ53" s="767">
        <v>8.4779999999999998</v>
      </c>
      <c r="ER53" s="767">
        <v>1.1379999999999999</v>
      </c>
      <c r="ES53" s="448">
        <f t="shared" si="19"/>
        <v>0.15504087193460489</v>
      </c>
      <c r="ET53" s="368"/>
      <c r="EU53" s="458" t="str">
        <f t="shared" si="20"/>
        <v>2007/2008</v>
      </c>
      <c r="EV53" s="768">
        <v>7.7</v>
      </c>
      <c r="EW53" s="768">
        <v>2.0099999999999998</v>
      </c>
      <c r="EX53" s="768">
        <v>15.5</v>
      </c>
      <c r="EY53" s="768">
        <v>1.978</v>
      </c>
      <c r="EZ53" s="768">
        <v>2.16</v>
      </c>
      <c r="FA53" s="768">
        <v>19.638000000000002</v>
      </c>
      <c r="FB53" s="768">
        <v>16</v>
      </c>
      <c r="FC53" s="768">
        <v>0.8</v>
      </c>
      <c r="FD53" s="768">
        <v>16.8</v>
      </c>
      <c r="FE53" s="768">
        <v>1.722</v>
      </c>
      <c r="FF53" s="768">
        <v>19.638000000000002</v>
      </c>
      <c r="FG53" s="768">
        <v>1.1160000000000001</v>
      </c>
      <c r="FH53" s="460">
        <f t="shared" si="21"/>
        <v>6.0252672497570457E-2</v>
      </c>
      <c r="FI53" s="368"/>
      <c r="FJ53" s="470" t="str">
        <f t="shared" si="22"/>
        <v>2007/2008</v>
      </c>
      <c r="FK53" s="769">
        <v>0.72199999999999998</v>
      </c>
      <c r="FL53" s="769">
        <v>4.9800000000000004</v>
      </c>
      <c r="FM53" s="769">
        <v>3.593</v>
      </c>
      <c r="FN53" s="769">
        <v>0.39300000000000002</v>
      </c>
      <c r="FO53" s="769">
        <v>3.1419999999999999</v>
      </c>
      <c r="FP53" s="769">
        <v>7.1280000000000001</v>
      </c>
      <c r="FQ53" s="769">
        <v>5.4</v>
      </c>
      <c r="FR53" s="769">
        <v>0.1</v>
      </c>
      <c r="FS53" s="769">
        <v>5.5</v>
      </c>
      <c r="FT53" s="769">
        <v>1.2609999999999999</v>
      </c>
      <c r="FU53" s="769">
        <v>7.1280000000000001</v>
      </c>
      <c r="FV53" s="769">
        <v>0.36699999999999999</v>
      </c>
      <c r="FW53" s="473">
        <f t="shared" si="23"/>
        <v>5.4281910959917169E-2</v>
      </c>
      <c r="FX53" s="368"/>
      <c r="FY53" s="419" t="str">
        <f t="shared" si="24"/>
        <v>2007/2008</v>
      </c>
      <c r="FZ53" s="765">
        <v>9.5000000000000001E-2</v>
      </c>
      <c r="GA53" s="765">
        <v>1.05</v>
      </c>
      <c r="GB53" s="765">
        <v>0.1</v>
      </c>
      <c r="GC53" s="765">
        <v>0.2</v>
      </c>
      <c r="GD53" s="765">
        <v>2.633</v>
      </c>
      <c r="GE53" s="765">
        <v>2.9329999999999998</v>
      </c>
      <c r="GF53" s="765">
        <v>2.7829999999999999</v>
      </c>
      <c r="GG53" s="765">
        <v>0.05</v>
      </c>
      <c r="GH53" s="765">
        <v>2.8330000000000002</v>
      </c>
      <c r="GI53" s="765">
        <v>0</v>
      </c>
      <c r="GJ53" s="765">
        <v>2.9329999999999998</v>
      </c>
      <c r="GK53" s="765">
        <v>0.1</v>
      </c>
      <c r="GL53" s="420">
        <f t="shared" si="25"/>
        <v>3.5298270384751147E-2</v>
      </c>
      <c r="GM53" s="368"/>
      <c r="GN53" s="364" t="str">
        <f t="shared" si="26"/>
        <v>2007/2008</v>
      </c>
      <c r="GO53" s="761">
        <v>1.7989999999999999</v>
      </c>
      <c r="GP53" s="762">
        <v>1.35</v>
      </c>
      <c r="GQ53" s="761">
        <v>2.4279999999999999</v>
      </c>
      <c r="GR53" s="761">
        <v>0.44800000000000001</v>
      </c>
      <c r="GS53" s="761">
        <v>3.4289999999999998</v>
      </c>
      <c r="GT53" s="761">
        <v>6.3049999999999997</v>
      </c>
      <c r="GU53" s="761">
        <v>5.0069999999999997</v>
      </c>
      <c r="GV53" s="761">
        <v>0.6</v>
      </c>
      <c r="GW53" s="761">
        <v>5.6070000000000002</v>
      </c>
      <c r="GX53" s="761">
        <v>0</v>
      </c>
      <c r="GY53" s="761">
        <v>6.3049999999999997</v>
      </c>
      <c r="GZ53" s="761">
        <v>0.69799999999999995</v>
      </c>
      <c r="HA53" s="365">
        <f t="shared" si="27"/>
        <v>0.12448724808275369</v>
      </c>
      <c r="HB53" s="368"/>
      <c r="HC53" s="394" t="str">
        <f t="shared" si="28"/>
        <v>2007/2008</v>
      </c>
      <c r="HD53" s="764">
        <v>7.2220000000000004</v>
      </c>
      <c r="HE53" s="764">
        <v>2.2000000000000002</v>
      </c>
      <c r="HF53" s="764">
        <v>15.887</v>
      </c>
      <c r="HG53" s="764">
        <v>2.4580000000000002</v>
      </c>
      <c r="HH53" s="764">
        <v>0.2</v>
      </c>
      <c r="HI53" s="764">
        <v>18.545000000000002</v>
      </c>
      <c r="HJ53" s="764">
        <v>13</v>
      </c>
      <c r="HK53" s="764">
        <v>2.2999999999999998</v>
      </c>
      <c r="HL53" s="764">
        <v>15.3</v>
      </c>
      <c r="HM53" s="764">
        <v>0.05</v>
      </c>
      <c r="HN53" s="764">
        <v>18.545000000000002</v>
      </c>
      <c r="HO53" s="764">
        <v>3.1949999999999998</v>
      </c>
      <c r="HP53" s="395">
        <f t="shared" si="29"/>
        <v>0.20814332247556999</v>
      </c>
      <c r="HQ53" s="368"/>
      <c r="HR53" s="385" t="str">
        <f t="shared" si="30"/>
        <v>2007/2008</v>
      </c>
      <c r="HS53" s="477">
        <v>0</v>
      </c>
      <c r="HT53" s="477">
        <v>0</v>
      </c>
      <c r="HU53" s="477">
        <v>0</v>
      </c>
      <c r="HV53" s="763">
        <v>0.5</v>
      </c>
      <c r="HW53" s="763">
        <v>2.2690000000000001</v>
      </c>
      <c r="HX53" s="763">
        <v>2.7690000000000001</v>
      </c>
      <c r="HY53" s="763">
        <v>2.1</v>
      </c>
      <c r="HZ53" s="763">
        <v>0.05</v>
      </c>
      <c r="IA53" s="763">
        <v>2.15</v>
      </c>
      <c r="IB53" s="763">
        <v>0.03</v>
      </c>
      <c r="IC53" s="763">
        <v>2.7690000000000001</v>
      </c>
      <c r="ID53" s="763">
        <v>0.58899999999999997</v>
      </c>
      <c r="IE53" s="387">
        <f t="shared" si="31"/>
        <v>0.27018348623853211</v>
      </c>
      <c r="IF53" s="368"/>
      <c r="IG53" s="676" t="str">
        <f t="shared" si="32"/>
        <v>2007/2008</v>
      </c>
      <c r="IH53" s="677">
        <v>8.5779999999999994</v>
      </c>
      <c r="II53" s="677">
        <v>2.72</v>
      </c>
      <c r="IJ53" s="677">
        <v>23.295000000000002</v>
      </c>
      <c r="IK53" s="770">
        <v>3.29</v>
      </c>
      <c r="IL53" s="770">
        <v>1.4930000000000001</v>
      </c>
      <c r="IM53" s="770">
        <v>28.077999999999999</v>
      </c>
      <c r="IN53" s="770">
        <v>22</v>
      </c>
      <c r="IO53" s="770">
        <v>0.4</v>
      </c>
      <c r="IP53" s="770">
        <v>22.4</v>
      </c>
      <c r="IQ53" s="770">
        <v>2.2000000000000002</v>
      </c>
      <c r="IR53" s="770">
        <v>28.077999999999999</v>
      </c>
      <c r="IS53" s="770">
        <v>3.4780000000000002</v>
      </c>
      <c r="IT53" s="678">
        <f t="shared" si="33"/>
        <v>0.14138211382113824</v>
      </c>
      <c r="IU53" s="368"/>
      <c r="IV53" s="690" t="str">
        <f t="shared" si="34"/>
        <v>2007/2008</v>
      </c>
      <c r="IW53" s="691">
        <v>23.721</v>
      </c>
      <c r="IX53" s="691">
        <v>4.6100000000000003</v>
      </c>
      <c r="IY53" s="691">
        <v>109.298</v>
      </c>
      <c r="IZ53" s="771">
        <v>38.569000000000003</v>
      </c>
      <c r="JA53" s="771">
        <v>4.9000000000000002E-2</v>
      </c>
      <c r="JB53" s="771">
        <v>147.916</v>
      </c>
      <c r="JC53" s="771">
        <v>98</v>
      </c>
      <c r="JD53" s="771">
        <v>8</v>
      </c>
      <c r="JE53" s="771">
        <v>106</v>
      </c>
      <c r="JF53" s="771">
        <v>2.835</v>
      </c>
      <c r="JG53" s="771">
        <v>147.916</v>
      </c>
      <c r="JH53" s="771">
        <v>39.081000000000003</v>
      </c>
      <c r="JI53" s="692">
        <f t="shared" si="35"/>
        <v>0.35908485321817435</v>
      </c>
      <c r="JJ53" s="368"/>
      <c r="JK53" s="376" t="str">
        <f t="shared" si="36"/>
        <v>2007/2008</v>
      </c>
      <c r="JL53" s="377">
        <f t="shared" si="37"/>
        <v>134.72499999999999</v>
      </c>
      <c r="JM53" s="478">
        <f t="shared" si="38"/>
        <v>2.2605010205975131</v>
      </c>
      <c r="JN53" s="643">
        <f t="shared" si="39"/>
        <v>304.54599999999994</v>
      </c>
      <c r="JO53" s="643">
        <f t="shared" si="40"/>
        <v>56.561000000000007</v>
      </c>
      <c r="JP53" s="643">
        <f t="shared" si="41"/>
        <v>52.788000000000004</v>
      </c>
      <c r="JQ53" s="643">
        <f t="shared" si="42"/>
        <v>413.89500000000015</v>
      </c>
      <c r="JR53" s="643">
        <f t="shared" si="43"/>
        <v>228.40699999999998</v>
      </c>
      <c r="JS53" s="643">
        <f t="shared" si="44"/>
        <v>36.834000000000017</v>
      </c>
      <c r="JT53" s="643">
        <f t="shared" si="45"/>
        <v>265.24099999999999</v>
      </c>
      <c r="JU53" s="643">
        <f t="shared" si="46"/>
        <v>94.304000000000016</v>
      </c>
      <c r="JV53" s="643">
        <f t="shared" si="47"/>
        <v>413.89500000000015</v>
      </c>
      <c r="JW53" s="643">
        <f t="shared" si="48"/>
        <v>54.350000000000009</v>
      </c>
      <c r="JX53" s="378">
        <f t="shared" si="49"/>
        <v>0.15116327580692265</v>
      </c>
      <c r="JY53" s="368"/>
    </row>
    <row r="54" spans="1:285" s="18" customFormat="1" ht="14.4" x14ac:dyDescent="0.3">
      <c r="A54" s="376" t="s">
        <v>384</v>
      </c>
      <c r="B54" s="643">
        <v>224.072</v>
      </c>
      <c r="C54" s="652">
        <v>3.05</v>
      </c>
      <c r="D54" s="643">
        <v>683.95299999999997</v>
      </c>
      <c r="E54" s="643">
        <v>128.23099999999999</v>
      </c>
      <c r="F54" s="643">
        <v>137.70099999999999</v>
      </c>
      <c r="G54" s="643">
        <v>949.88499999999999</v>
      </c>
      <c r="H54" s="643">
        <v>512.51199999999994</v>
      </c>
      <c r="I54" s="643">
        <v>124.008</v>
      </c>
      <c r="J54" s="643">
        <v>636.52</v>
      </c>
      <c r="K54" s="643">
        <v>144.12100000000001</v>
      </c>
      <c r="L54" s="643">
        <v>949.88499999999999</v>
      </c>
      <c r="M54" s="643">
        <v>169.244</v>
      </c>
      <c r="N54" s="378">
        <f t="shared" si="1"/>
        <v>0.21680132096571922</v>
      </c>
      <c r="O54" s="368"/>
      <c r="P54" s="364" t="str">
        <f t="shared" si="2"/>
        <v>2008/2009</v>
      </c>
      <c r="Q54" s="761">
        <v>1.226</v>
      </c>
      <c r="R54" s="762">
        <v>6.51</v>
      </c>
      <c r="S54" s="761">
        <v>7.9770000000000003</v>
      </c>
      <c r="T54" s="761">
        <v>3.5779999999999998</v>
      </c>
      <c r="U54" s="761">
        <v>9.9</v>
      </c>
      <c r="V54" s="761">
        <v>21.454999999999998</v>
      </c>
      <c r="W54" s="761">
        <v>14.6</v>
      </c>
      <c r="X54" s="761">
        <v>2.2000000000000002</v>
      </c>
      <c r="Y54" s="761">
        <v>16.8</v>
      </c>
      <c r="Z54" s="761">
        <v>9.4E-2</v>
      </c>
      <c r="AA54" s="761">
        <v>21.454999999999998</v>
      </c>
      <c r="AB54" s="761">
        <v>4.5609999999999999</v>
      </c>
      <c r="AC54" s="365">
        <f t="shared" si="3"/>
        <v>0.26997750680715044</v>
      </c>
      <c r="AD54" s="368"/>
      <c r="AE54" s="376" t="str">
        <f t="shared" si="4"/>
        <v>2008/2009</v>
      </c>
      <c r="AF54" s="652">
        <v>2.4</v>
      </c>
      <c r="AG54" s="652">
        <v>2.4500000000000002</v>
      </c>
      <c r="AH54" s="652">
        <v>5.88</v>
      </c>
      <c r="AI54" s="652">
        <v>1.3779999999999999</v>
      </c>
      <c r="AJ54" s="652">
        <v>6.4109999999999996</v>
      </c>
      <c r="AK54" s="652">
        <v>13.669</v>
      </c>
      <c r="AL54" s="652">
        <v>10.5</v>
      </c>
      <c r="AM54" s="652">
        <v>0.2</v>
      </c>
      <c r="AN54" s="652">
        <v>10.7</v>
      </c>
      <c r="AO54" s="652">
        <v>0.40300000000000002</v>
      </c>
      <c r="AP54" s="652">
        <v>13.669</v>
      </c>
      <c r="AQ54" s="652">
        <v>2.5659999999999998</v>
      </c>
      <c r="AR54" s="378">
        <f t="shared" si="5"/>
        <v>0.2311087093578312</v>
      </c>
      <c r="AS54" s="368"/>
      <c r="AT54" s="385" t="str">
        <f t="shared" si="6"/>
        <v>2008/2009</v>
      </c>
      <c r="AU54" s="763">
        <v>0</v>
      </c>
      <c r="AV54" s="763">
        <v>0</v>
      </c>
      <c r="AW54" s="763">
        <v>0</v>
      </c>
      <c r="AX54" s="763">
        <v>1.331</v>
      </c>
      <c r="AY54" s="763">
        <v>5.4189999999999996</v>
      </c>
      <c r="AZ54" s="763">
        <v>6.75</v>
      </c>
      <c r="BA54" s="763">
        <v>5.15</v>
      </c>
      <c r="BB54" s="763">
        <v>0.05</v>
      </c>
      <c r="BC54" s="763">
        <v>5.2</v>
      </c>
      <c r="BD54" s="763">
        <v>0.14399999999999999</v>
      </c>
      <c r="BE54" s="763">
        <v>6.75</v>
      </c>
      <c r="BF54" s="763">
        <v>1.4059999999999999</v>
      </c>
      <c r="BG54" s="387">
        <f t="shared" si="7"/>
        <v>0.26309880239520955</v>
      </c>
      <c r="BH54" s="368"/>
      <c r="BI54" s="394" t="str">
        <f t="shared" si="8"/>
        <v>2008/2009</v>
      </c>
      <c r="BJ54" s="764">
        <v>0.20899999999999999</v>
      </c>
      <c r="BK54" s="764">
        <v>4.22</v>
      </c>
      <c r="BL54" s="764">
        <v>0.88200000000000001</v>
      </c>
      <c r="BM54" s="764">
        <v>1.514</v>
      </c>
      <c r="BN54" s="764">
        <v>5.1559999999999997</v>
      </c>
      <c r="BO54" s="764">
        <v>7.5519999999999996</v>
      </c>
      <c r="BP54" s="764">
        <v>5.65</v>
      </c>
      <c r="BQ54" s="764">
        <v>0.3</v>
      </c>
      <c r="BR54" s="764">
        <v>5.95</v>
      </c>
      <c r="BS54" s="764">
        <v>0.27200000000000002</v>
      </c>
      <c r="BT54" s="764">
        <v>7.5519999999999996</v>
      </c>
      <c r="BU54" s="764">
        <v>1.33</v>
      </c>
      <c r="BV54" s="395">
        <f t="shared" si="9"/>
        <v>0.21375763420122146</v>
      </c>
      <c r="BW54" s="368"/>
      <c r="BX54" s="364" t="str">
        <f t="shared" si="10"/>
        <v>2008/2009</v>
      </c>
      <c r="BY54" s="949">
        <v>26.831</v>
      </c>
      <c r="BZ54" s="949">
        <v>5.66</v>
      </c>
      <c r="CA54" s="949">
        <v>151.922</v>
      </c>
      <c r="CB54" s="949">
        <v>12.846</v>
      </c>
      <c r="CC54" s="949">
        <v>7.7080000000000002</v>
      </c>
      <c r="CD54" s="949">
        <v>172.476</v>
      </c>
      <c r="CE54" s="949">
        <v>67.099999999999994</v>
      </c>
      <c r="CF54" s="949">
        <v>60.527000000000001</v>
      </c>
      <c r="CG54" s="949">
        <v>127.627</v>
      </c>
      <c r="CH54" s="949">
        <v>25.43</v>
      </c>
      <c r="CI54" s="949">
        <v>172.476</v>
      </c>
      <c r="CJ54" s="949">
        <v>19.419</v>
      </c>
      <c r="CK54" s="365">
        <f t="shared" si="11"/>
        <v>0.12687430173072778</v>
      </c>
      <c r="CL54" s="368"/>
      <c r="CM54" s="385" t="str">
        <f t="shared" si="12"/>
        <v>2008/2009</v>
      </c>
      <c r="CN54" s="763">
        <v>0</v>
      </c>
      <c r="CO54" s="763">
        <v>0</v>
      </c>
      <c r="CP54" s="763">
        <v>0</v>
      </c>
      <c r="CQ54" s="763">
        <v>0</v>
      </c>
      <c r="CR54" s="763">
        <v>0</v>
      </c>
      <c r="CS54" s="763">
        <v>0</v>
      </c>
      <c r="CT54" s="763">
        <v>0</v>
      </c>
      <c r="CU54" s="763">
        <v>0</v>
      </c>
      <c r="CV54" s="763">
        <v>0</v>
      </c>
      <c r="CW54" s="763">
        <v>0</v>
      </c>
      <c r="CX54" s="763">
        <v>0</v>
      </c>
      <c r="CY54" s="763">
        <v>0</v>
      </c>
      <c r="CZ54" s="387" t="e">
        <f t="shared" si="13"/>
        <v>#DIV/0!</v>
      </c>
      <c r="DA54" s="368"/>
      <c r="DB54" s="419" t="str">
        <f t="shared" si="14"/>
        <v>2008/2009</v>
      </c>
      <c r="DC54" s="765">
        <v>1.8</v>
      </c>
      <c r="DD54" s="765">
        <v>0.89</v>
      </c>
      <c r="DE54" s="765">
        <v>1.6</v>
      </c>
      <c r="DF54" s="765">
        <v>2.573</v>
      </c>
      <c r="DG54" s="765">
        <v>6.3559999999999999</v>
      </c>
      <c r="DH54" s="765">
        <v>10.529</v>
      </c>
      <c r="DI54" s="765">
        <v>8.25</v>
      </c>
      <c r="DJ54" s="765">
        <v>0.05</v>
      </c>
      <c r="DK54" s="765">
        <v>8.3000000000000007</v>
      </c>
      <c r="DL54" s="765">
        <v>4.9000000000000002E-2</v>
      </c>
      <c r="DM54" s="765">
        <v>10.529</v>
      </c>
      <c r="DN54" s="765">
        <v>2.1800000000000002</v>
      </c>
      <c r="DO54" s="420">
        <f t="shared" si="15"/>
        <v>0.26110911486405558</v>
      </c>
      <c r="DP54" s="368"/>
      <c r="DQ54" s="432" t="str">
        <f t="shared" si="16"/>
        <v>2008/2009</v>
      </c>
      <c r="DR54" s="766">
        <v>3.0000000000000001E-3</v>
      </c>
      <c r="DS54" s="766">
        <v>3.33</v>
      </c>
      <c r="DT54" s="766">
        <v>0.01</v>
      </c>
      <c r="DU54" s="766">
        <v>0.89900000000000002</v>
      </c>
      <c r="DV54" s="766">
        <v>3.371</v>
      </c>
      <c r="DW54" s="766">
        <v>4.28</v>
      </c>
      <c r="DX54" s="766">
        <v>2.1</v>
      </c>
      <c r="DY54" s="766">
        <v>0.95</v>
      </c>
      <c r="DZ54" s="766">
        <v>3.05</v>
      </c>
      <c r="EA54" s="766">
        <v>9.4E-2</v>
      </c>
      <c r="EB54" s="766">
        <v>4.28</v>
      </c>
      <c r="EC54" s="766">
        <v>1.1359999999999999</v>
      </c>
      <c r="ED54" s="435">
        <f t="shared" si="17"/>
        <v>0.361323155216285</v>
      </c>
      <c r="EE54" s="368"/>
      <c r="EF54" s="445" t="str">
        <f t="shared" si="18"/>
        <v>2008/2009</v>
      </c>
      <c r="EG54" s="767">
        <v>2.8580000000000001</v>
      </c>
      <c r="EH54" s="767">
        <v>1.32</v>
      </c>
      <c r="EI54" s="767">
        <v>3.7690000000000001</v>
      </c>
      <c r="EJ54" s="767">
        <v>1.1379999999999999</v>
      </c>
      <c r="EK54" s="767">
        <v>3.7589999999999999</v>
      </c>
      <c r="EL54" s="767">
        <v>8.6660000000000004</v>
      </c>
      <c r="EM54" s="767">
        <v>7.4</v>
      </c>
      <c r="EN54" s="767">
        <v>0.05</v>
      </c>
      <c r="EO54" s="767">
        <v>7.45</v>
      </c>
      <c r="EP54" s="767">
        <v>0.11700000000000001</v>
      </c>
      <c r="EQ54" s="767">
        <v>8.6660000000000004</v>
      </c>
      <c r="ER54" s="767">
        <v>1.099</v>
      </c>
      <c r="ES54" s="448">
        <f t="shared" si="19"/>
        <v>0.14523589269195189</v>
      </c>
      <c r="ET54" s="368"/>
      <c r="EU54" s="458" t="str">
        <f t="shared" si="20"/>
        <v>2008/2009</v>
      </c>
      <c r="EV54" s="768">
        <v>7.7</v>
      </c>
      <c r="EW54" s="768">
        <v>2.1800000000000002</v>
      </c>
      <c r="EX54" s="768">
        <v>16.8</v>
      </c>
      <c r="EY54" s="768">
        <v>1.1160000000000001</v>
      </c>
      <c r="EZ54" s="768">
        <v>3.4689999999999999</v>
      </c>
      <c r="FA54" s="768">
        <v>21.385000000000002</v>
      </c>
      <c r="FB54" s="768">
        <v>16.2</v>
      </c>
      <c r="FC54" s="768">
        <v>0.7</v>
      </c>
      <c r="FD54" s="768">
        <v>16.899999999999999</v>
      </c>
      <c r="FE54" s="768">
        <v>2.2389999999999999</v>
      </c>
      <c r="FF54" s="768">
        <v>21.385000000000002</v>
      </c>
      <c r="FG54" s="768">
        <v>2.246</v>
      </c>
      <c r="FH54" s="460">
        <f t="shared" si="21"/>
        <v>0.11735200376195204</v>
      </c>
      <c r="FI54" s="368"/>
      <c r="FJ54" s="470" t="str">
        <f t="shared" si="22"/>
        <v>2008/2009</v>
      </c>
      <c r="FK54" s="769">
        <v>0.8</v>
      </c>
      <c r="FL54" s="769">
        <v>5</v>
      </c>
      <c r="FM54" s="769">
        <v>4</v>
      </c>
      <c r="FN54" s="769">
        <v>0.36699999999999999</v>
      </c>
      <c r="FO54" s="769">
        <v>3.3420000000000001</v>
      </c>
      <c r="FP54" s="769">
        <v>7.7089999999999996</v>
      </c>
      <c r="FQ54" s="769">
        <v>5.8</v>
      </c>
      <c r="FR54" s="769">
        <v>0.2</v>
      </c>
      <c r="FS54" s="769">
        <v>6</v>
      </c>
      <c r="FT54" s="769">
        <v>1.4059999999999999</v>
      </c>
      <c r="FU54" s="769">
        <v>7.7089999999999996</v>
      </c>
      <c r="FV54" s="769">
        <v>0.30299999999999999</v>
      </c>
      <c r="FW54" s="473">
        <f t="shared" si="23"/>
        <v>4.091277342695112E-2</v>
      </c>
      <c r="FX54" s="368"/>
      <c r="FY54" s="419" t="str">
        <f t="shared" si="24"/>
        <v>2008/2009</v>
      </c>
      <c r="FZ54" s="765">
        <v>9.5000000000000001E-2</v>
      </c>
      <c r="GA54" s="765">
        <v>1.05</v>
      </c>
      <c r="GB54" s="765">
        <v>0.1</v>
      </c>
      <c r="GC54" s="765">
        <v>0.1</v>
      </c>
      <c r="GD54" s="765">
        <v>3.55</v>
      </c>
      <c r="GE54" s="765">
        <v>3.75</v>
      </c>
      <c r="GF54" s="765">
        <v>2.97</v>
      </c>
      <c r="GG54" s="765">
        <v>0.05</v>
      </c>
      <c r="GH54" s="765">
        <v>3.02</v>
      </c>
      <c r="GI54" s="765">
        <v>0.53</v>
      </c>
      <c r="GJ54" s="765">
        <v>3.75</v>
      </c>
      <c r="GK54" s="765">
        <v>0.2</v>
      </c>
      <c r="GL54" s="420">
        <f t="shared" si="25"/>
        <v>5.6338028169014093E-2</v>
      </c>
      <c r="GM54" s="368"/>
      <c r="GN54" s="364" t="str">
        <f t="shared" si="26"/>
        <v>2008/2009</v>
      </c>
      <c r="GO54" s="761">
        <v>0.98</v>
      </c>
      <c r="GP54" s="762">
        <v>1.33</v>
      </c>
      <c r="GQ54" s="761">
        <v>1.3049999999999999</v>
      </c>
      <c r="GR54" s="761">
        <v>0.69799999999999995</v>
      </c>
      <c r="GS54" s="761">
        <v>3.879</v>
      </c>
      <c r="GT54" s="761">
        <v>5.8819999999999997</v>
      </c>
      <c r="GU54" s="761">
        <v>4.5339999999999998</v>
      </c>
      <c r="GV54" s="761">
        <v>0.75</v>
      </c>
      <c r="GW54" s="761">
        <v>5.2839999999999998</v>
      </c>
      <c r="GX54" s="761">
        <v>0</v>
      </c>
      <c r="GY54" s="761">
        <v>5.8819999999999997</v>
      </c>
      <c r="GZ54" s="761">
        <v>0.59799999999999998</v>
      </c>
      <c r="HA54" s="365">
        <f t="shared" si="27"/>
        <v>0.11317183951551854</v>
      </c>
      <c r="HB54" s="368"/>
      <c r="HC54" s="394" t="str">
        <f t="shared" si="28"/>
        <v>2008/2009</v>
      </c>
      <c r="HD54" s="764">
        <v>5.25</v>
      </c>
      <c r="HE54" s="764">
        <v>1.52</v>
      </c>
      <c r="HF54" s="764">
        <v>7.9569999999999999</v>
      </c>
      <c r="HG54" s="764">
        <v>3.1949999999999998</v>
      </c>
      <c r="HH54" s="764">
        <v>6.8</v>
      </c>
      <c r="HI54" s="764">
        <v>17.952000000000002</v>
      </c>
      <c r="HJ54" s="764">
        <v>13</v>
      </c>
      <c r="HK54" s="764">
        <v>2</v>
      </c>
      <c r="HL54" s="764">
        <v>15</v>
      </c>
      <c r="HM54" s="764">
        <v>0.05</v>
      </c>
      <c r="HN54" s="764">
        <v>17.952000000000002</v>
      </c>
      <c r="HO54" s="764">
        <v>2.9020000000000001</v>
      </c>
      <c r="HP54" s="395">
        <f t="shared" si="29"/>
        <v>0.19282392026578074</v>
      </c>
      <c r="HQ54" s="368"/>
      <c r="HR54" s="385" t="str">
        <f t="shared" si="30"/>
        <v>2008/2009</v>
      </c>
      <c r="HS54" s="477">
        <v>0</v>
      </c>
      <c r="HT54" s="477">
        <v>0</v>
      </c>
      <c r="HU54" s="477">
        <v>0</v>
      </c>
      <c r="HV54" s="763">
        <v>0.58899999999999997</v>
      </c>
      <c r="HW54" s="763">
        <v>3.206</v>
      </c>
      <c r="HX54" s="763">
        <v>3.7949999999999999</v>
      </c>
      <c r="HY54" s="763">
        <v>2.15</v>
      </c>
      <c r="HZ54" s="763">
        <v>1</v>
      </c>
      <c r="IA54" s="763">
        <v>3.15</v>
      </c>
      <c r="IB54" s="763">
        <v>3.1E-2</v>
      </c>
      <c r="IC54" s="763">
        <v>3.7949999999999999</v>
      </c>
      <c r="ID54" s="763">
        <v>0.61399999999999999</v>
      </c>
      <c r="IE54" s="387">
        <f t="shared" si="31"/>
        <v>0.19302106255894372</v>
      </c>
      <c r="IF54" s="368"/>
      <c r="IG54" s="676" t="str">
        <f t="shared" si="32"/>
        <v>2008/2009</v>
      </c>
      <c r="IH54" s="677">
        <v>8.5500000000000007</v>
      </c>
      <c r="II54" s="677">
        <v>2.4500000000000002</v>
      </c>
      <c r="IJ54" s="677">
        <v>20.959</v>
      </c>
      <c r="IK54" s="770">
        <v>3.4780000000000002</v>
      </c>
      <c r="IL54" s="770">
        <v>3.149</v>
      </c>
      <c r="IM54" s="770">
        <v>27.585999999999999</v>
      </c>
      <c r="IN54" s="770">
        <v>22.4</v>
      </c>
      <c r="IO54" s="770">
        <v>0.4</v>
      </c>
      <c r="IP54" s="770">
        <v>22.8</v>
      </c>
      <c r="IQ54" s="770">
        <v>2.1</v>
      </c>
      <c r="IR54" s="770">
        <v>27.585999999999999</v>
      </c>
      <c r="IS54" s="770">
        <v>2.6859999999999999</v>
      </c>
      <c r="IT54" s="678">
        <f t="shared" si="33"/>
        <v>0.10787148594377509</v>
      </c>
      <c r="IU54" s="368"/>
      <c r="IV54" s="690" t="str">
        <f t="shared" si="34"/>
        <v>2008/2009</v>
      </c>
      <c r="IW54" s="691">
        <v>23.617000000000001</v>
      </c>
      <c r="IX54" s="691">
        <v>4.76</v>
      </c>
      <c r="IY54" s="691">
        <v>112.464</v>
      </c>
      <c r="IZ54" s="771">
        <v>39.081000000000003</v>
      </c>
      <c r="JA54" s="771">
        <v>0.48099999999999998</v>
      </c>
      <c r="JB54" s="771">
        <v>152.02600000000001</v>
      </c>
      <c r="JC54" s="771">
        <v>97.5</v>
      </c>
      <c r="JD54" s="771">
        <v>8</v>
      </c>
      <c r="JE54" s="771">
        <v>105.5</v>
      </c>
      <c r="JF54" s="771">
        <v>0.72299999999999998</v>
      </c>
      <c r="JG54" s="771">
        <v>152.02600000000001</v>
      </c>
      <c r="JH54" s="771">
        <v>45.802999999999997</v>
      </c>
      <c r="JI54" s="692">
        <f t="shared" si="35"/>
        <v>0.43119663349745346</v>
      </c>
      <c r="JJ54" s="368"/>
      <c r="JK54" s="376" t="str">
        <f t="shared" si="36"/>
        <v>2008/2009</v>
      </c>
      <c r="JL54" s="377">
        <f t="shared" si="37"/>
        <v>141.75300000000001</v>
      </c>
      <c r="JM54" s="478">
        <f t="shared" si="38"/>
        <v>2.4572883819037337</v>
      </c>
      <c r="JN54" s="643">
        <f t="shared" si="39"/>
        <v>348.32799999999997</v>
      </c>
      <c r="JO54" s="643">
        <f t="shared" si="40"/>
        <v>54.350000000000009</v>
      </c>
      <c r="JP54" s="643">
        <f t="shared" si="41"/>
        <v>61.744999999999997</v>
      </c>
      <c r="JQ54" s="643">
        <f t="shared" si="42"/>
        <v>464.42300000000006</v>
      </c>
      <c r="JR54" s="643">
        <f t="shared" si="43"/>
        <v>227.20799999999997</v>
      </c>
      <c r="JS54" s="643">
        <f t="shared" si="44"/>
        <v>46.580999999999996</v>
      </c>
      <c r="JT54" s="643">
        <f t="shared" si="45"/>
        <v>273.78899999999993</v>
      </c>
      <c r="JU54" s="643">
        <f t="shared" si="46"/>
        <v>110.43900000000001</v>
      </c>
      <c r="JV54" s="643">
        <f t="shared" si="47"/>
        <v>464.42300000000006</v>
      </c>
      <c r="JW54" s="643">
        <f t="shared" si="48"/>
        <v>80.194999999999965</v>
      </c>
      <c r="JX54" s="378">
        <f t="shared" si="49"/>
        <v>0.20871721998396778</v>
      </c>
      <c r="JY54" s="368"/>
    </row>
    <row r="55" spans="1:285" s="18" customFormat="1" ht="14.4" x14ac:dyDescent="0.3">
      <c r="A55" s="376" t="s">
        <v>385</v>
      </c>
      <c r="B55" s="643">
        <v>225.59399999999999</v>
      </c>
      <c r="C55" s="652">
        <v>3.05</v>
      </c>
      <c r="D55" s="643">
        <v>687.23599999999999</v>
      </c>
      <c r="E55" s="643">
        <v>169.244</v>
      </c>
      <c r="F55" s="643">
        <v>133.57599999999999</v>
      </c>
      <c r="G55" s="643">
        <v>990.05600000000004</v>
      </c>
      <c r="H55" s="643">
        <v>527.35199999999998</v>
      </c>
      <c r="I55" s="643">
        <v>122.28100000000001</v>
      </c>
      <c r="J55" s="643">
        <v>649.63300000000004</v>
      </c>
      <c r="K55" s="643">
        <v>136.76400000000001</v>
      </c>
      <c r="L55" s="643">
        <v>990.05600000000004</v>
      </c>
      <c r="M55" s="643">
        <v>203.65899999999999</v>
      </c>
      <c r="N55" s="378">
        <f t="shared" si="1"/>
        <v>0.25897733587488253</v>
      </c>
      <c r="O55" s="368"/>
      <c r="P55" s="364" t="str">
        <f t="shared" si="2"/>
        <v>2009/2010</v>
      </c>
      <c r="Q55" s="761">
        <v>1.3220000000000001</v>
      </c>
      <c r="R55" s="762">
        <v>6.45</v>
      </c>
      <c r="S55" s="761">
        <v>8.5229999999999997</v>
      </c>
      <c r="T55" s="761">
        <v>4.5609999999999999</v>
      </c>
      <c r="U55" s="761">
        <v>10.5</v>
      </c>
      <c r="V55" s="761">
        <v>23.584</v>
      </c>
      <c r="W55" s="761">
        <v>15.3</v>
      </c>
      <c r="X55" s="761">
        <v>2.8</v>
      </c>
      <c r="Y55" s="761">
        <v>18.100000000000001</v>
      </c>
      <c r="Z55" s="761">
        <v>0.17499999999999999</v>
      </c>
      <c r="AA55" s="761">
        <v>23.584</v>
      </c>
      <c r="AB55" s="761">
        <v>5.3090000000000002</v>
      </c>
      <c r="AC55" s="365">
        <f t="shared" si="3"/>
        <v>0.29050615595075235</v>
      </c>
      <c r="AD55" s="368"/>
      <c r="AE55" s="376" t="str">
        <f t="shared" si="4"/>
        <v>2009/2010</v>
      </c>
      <c r="AF55" s="652">
        <v>2.4279999999999999</v>
      </c>
      <c r="AG55" s="652">
        <v>2.0699999999999998</v>
      </c>
      <c r="AH55" s="652">
        <v>5.0259999999999998</v>
      </c>
      <c r="AI55" s="652">
        <v>2.5659999999999998</v>
      </c>
      <c r="AJ55" s="652">
        <v>7.1580000000000004</v>
      </c>
      <c r="AK55" s="652">
        <v>14.75</v>
      </c>
      <c r="AL55" s="652">
        <v>10.6</v>
      </c>
      <c r="AM55" s="652">
        <v>0.4</v>
      </c>
      <c r="AN55" s="652">
        <v>11</v>
      </c>
      <c r="AO55" s="652">
        <v>1.1619999999999999</v>
      </c>
      <c r="AP55" s="652">
        <v>14.75</v>
      </c>
      <c r="AQ55" s="652">
        <v>2.5880000000000001</v>
      </c>
      <c r="AR55" s="378">
        <f t="shared" si="5"/>
        <v>0.21279394836375598</v>
      </c>
      <c r="AS55" s="368"/>
      <c r="AT55" s="385" t="str">
        <f t="shared" si="6"/>
        <v>2009/2010</v>
      </c>
      <c r="AU55" s="763">
        <v>0</v>
      </c>
      <c r="AV55" s="763">
        <v>0</v>
      </c>
      <c r="AW55" s="763">
        <v>0</v>
      </c>
      <c r="AX55" s="763">
        <v>1.4059999999999999</v>
      </c>
      <c r="AY55" s="763">
        <v>5.3639999999999999</v>
      </c>
      <c r="AZ55" s="763">
        <v>6.77</v>
      </c>
      <c r="BA55" s="763">
        <v>5.25</v>
      </c>
      <c r="BB55" s="763">
        <v>0.05</v>
      </c>
      <c r="BC55" s="763">
        <v>5.3</v>
      </c>
      <c r="BD55" s="763">
        <v>0.21199999999999999</v>
      </c>
      <c r="BE55" s="763">
        <v>6.77</v>
      </c>
      <c r="BF55" s="763">
        <v>1.258</v>
      </c>
      <c r="BG55" s="387">
        <f t="shared" si="7"/>
        <v>0.22822931785195938</v>
      </c>
      <c r="BH55" s="368"/>
      <c r="BI55" s="394" t="str">
        <f t="shared" si="8"/>
        <v>2009/2010</v>
      </c>
      <c r="BJ55" s="764">
        <v>0.20799999999999999</v>
      </c>
      <c r="BK55" s="764">
        <v>3.24</v>
      </c>
      <c r="BL55" s="764">
        <v>0.67400000000000004</v>
      </c>
      <c r="BM55" s="764">
        <v>1.33</v>
      </c>
      <c r="BN55" s="764">
        <v>5.5019999999999998</v>
      </c>
      <c r="BO55" s="764">
        <v>7.5060000000000002</v>
      </c>
      <c r="BP55" s="764">
        <v>5.6</v>
      </c>
      <c r="BQ55" s="764">
        <v>0.3</v>
      </c>
      <c r="BR55" s="764">
        <v>5.9</v>
      </c>
      <c r="BS55" s="764">
        <v>0.29599999999999999</v>
      </c>
      <c r="BT55" s="764">
        <v>7.5060000000000002</v>
      </c>
      <c r="BU55" s="764">
        <v>1.31</v>
      </c>
      <c r="BV55" s="395">
        <f t="shared" si="9"/>
        <v>0.21142672692059392</v>
      </c>
      <c r="BW55" s="368"/>
      <c r="BX55" s="364" t="str">
        <f t="shared" si="10"/>
        <v>2009/2010</v>
      </c>
      <c r="BY55" s="949">
        <v>25.998000000000001</v>
      </c>
      <c r="BZ55" s="949">
        <v>5.37</v>
      </c>
      <c r="CA55" s="949">
        <v>139.72</v>
      </c>
      <c r="CB55" s="949">
        <v>19.419</v>
      </c>
      <c r="CC55" s="949">
        <v>5.3579999999999997</v>
      </c>
      <c r="CD55" s="949">
        <v>164.49700000000001</v>
      </c>
      <c r="CE55" s="949">
        <v>68.099999999999994</v>
      </c>
      <c r="CF55" s="949">
        <v>57.521999999999998</v>
      </c>
      <c r="CG55" s="949">
        <v>125.622</v>
      </c>
      <c r="CH55" s="949">
        <v>22.292999999999999</v>
      </c>
      <c r="CI55" s="949">
        <v>164.49700000000001</v>
      </c>
      <c r="CJ55" s="949">
        <v>16.582000000000001</v>
      </c>
      <c r="CK55" s="365">
        <f t="shared" si="11"/>
        <v>0.11210492512591692</v>
      </c>
      <c r="CL55" s="368"/>
      <c r="CM55" s="385" t="str">
        <f t="shared" si="12"/>
        <v>2009/2010</v>
      </c>
      <c r="CN55" s="763">
        <v>0</v>
      </c>
      <c r="CO55" s="763">
        <v>0</v>
      </c>
      <c r="CP55" s="763">
        <v>0</v>
      </c>
      <c r="CQ55" s="763">
        <v>0</v>
      </c>
      <c r="CR55" s="763">
        <v>0</v>
      </c>
      <c r="CS55" s="763">
        <v>0</v>
      </c>
      <c r="CT55" s="763">
        <v>0</v>
      </c>
      <c r="CU55" s="763">
        <v>0</v>
      </c>
      <c r="CV55" s="763">
        <v>0</v>
      </c>
      <c r="CW55" s="763">
        <v>0</v>
      </c>
      <c r="CX55" s="763">
        <v>0</v>
      </c>
      <c r="CY55" s="763">
        <v>0</v>
      </c>
      <c r="CZ55" s="387" t="e">
        <f t="shared" si="13"/>
        <v>#DIV/0!</v>
      </c>
      <c r="DA55" s="368"/>
      <c r="DB55" s="419" t="str">
        <f t="shared" si="14"/>
        <v>2009/2010</v>
      </c>
      <c r="DC55" s="765">
        <v>1.9</v>
      </c>
      <c r="DD55" s="765">
        <v>1.87</v>
      </c>
      <c r="DE55" s="765">
        <v>3.56</v>
      </c>
      <c r="DF55" s="765">
        <v>2.1800000000000002</v>
      </c>
      <c r="DG55" s="765">
        <v>5.1669999999999998</v>
      </c>
      <c r="DH55" s="765">
        <v>10.907</v>
      </c>
      <c r="DI55" s="765">
        <v>8.5</v>
      </c>
      <c r="DJ55" s="765">
        <v>0.05</v>
      </c>
      <c r="DK55" s="765">
        <v>8.5500000000000007</v>
      </c>
      <c r="DL55" s="765">
        <v>1.2E-2</v>
      </c>
      <c r="DM55" s="765">
        <v>10.907</v>
      </c>
      <c r="DN55" s="765">
        <v>2.3450000000000002</v>
      </c>
      <c r="DO55" s="420">
        <f t="shared" si="15"/>
        <v>0.27388460640037371</v>
      </c>
      <c r="DP55" s="368"/>
      <c r="DQ55" s="432" t="str">
        <f t="shared" si="16"/>
        <v>2009/2010</v>
      </c>
      <c r="DR55" s="766">
        <v>5.0000000000000001E-3</v>
      </c>
      <c r="DS55" s="766">
        <v>3.8</v>
      </c>
      <c r="DT55" s="766">
        <v>1.9E-2</v>
      </c>
      <c r="DU55" s="766">
        <v>1.1359999999999999</v>
      </c>
      <c r="DV55" s="766">
        <v>4.47</v>
      </c>
      <c r="DW55" s="766">
        <v>5.625</v>
      </c>
      <c r="DX55" s="766">
        <v>2.23</v>
      </c>
      <c r="DY55" s="766">
        <v>2.1720000000000002</v>
      </c>
      <c r="DZ55" s="766">
        <v>4.4020000000000001</v>
      </c>
      <c r="EA55" s="766">
        <v>0.105</v>
      </c>
      <c r="EB55" s="766">
        <v>5.625</v>
      </c>
      <c r="EC55" s="766">
        <v>1.1180000000000001</v>
      </c>
      <c r="ED55" s="435">
        <f t="shared" si="17"/>
        <v>0.24805857554914576</v>
      </c>
      <c r="EE55" s="368"/>
      <c r="EF55" s="445" t="str">
        <f t="shared" si="18"/>
        <v>2009/2010</v>
      </c>
      <c r="EG55" s="767">
        <v>2.9780000000000002</v>
      </c>
      <c r="EH55" s="767">
        <v>2.14</v>
      </c>
      <c r="EI55" s="767">
        <v>6.3710000000000004</v>
      </c>
      <c r="EJ55" s="767">
        <v>1.099</v>
      </c>
      <c r="EK55" s="767">
        <v>2.34</v>
      </c>
      <c r="EL55" s="767">
        <v>9.81</v>
      </c>
      <c r="EM55" s="767">
        <v>7.7</v>
      </c>
      <c r="EN55" s="767">
        <v>0.1</v>
      </c>
      <c r="EO55" s="767">
        <v>7.8</v>
      </c>
      <c r="EP55" s="767">
        <v>0.122</v>
      </c>
      <c r="EQ55" s="767">
        <v>9.81</v>
      </c>
      <c r="ER55" s="767">
        <v>1.8879999999999999</v>
      </c>
      <c r="ES55" s="448">
        <f t="shared" si="19"/>
        <v>0.23832365564251451</v>
      </c>
      <c r="ET55" s="368"/>
      <c r="EU55" s="458" t="str">
        <f t="shared" si="20"/>
        <v>2009/2010</v>
      </c>
      <c r="EV55" s="768">
        <v>7.8</v>
      </c>
      <c r="EW55" s="768">
        <v>2.37</v>
      </c>
      <c r="EX55" s="768">
        <v>18.45</v>
      </c>
      <c r="EY55" s="768">
        <v>2.246</v>
      </c>
      <c r="EZ55" s="768">
        <v>3.1920000000000002</v>
      </c>
      <c r="FA55" s="768">
        <v>23.888000000000002</v>
      </c>
      <c r="FB55" s="768">
        <v>16.3</v>
      </c>
      <c r="FC55" s="768">
        <v>0.8</v>
      </c>
      <c r="FD55" s="768">
        <v>17.100000000000001</v>
      </c>
      <c r="FE55" s="768">
        <v>4.266</v>
      </c>
      <c r="FF55" s="768">
        <v>23.888000000000002</v>
      </c>
      <c r="FG55" s="768">
        <v>2.5219999999999998</v>
      </c>
      <c r="FH55" s="460">
        <f t="shared" si="21"/>
        <v>0.11803800430590658</v>
      </c>
      <c r="FI55" s="368"/>
      <c r="FJ55" s="470" t="str">
        <f t="shared" si="22"/>
        <v>2009/2010</v>
      </c>
      <c r="FK55" s="769">
        <v>0.82799999999999996</v>
      </c>
      <c r="FL55" s="769">
        <v>5.01</v>
      </c>
      <c r="FM55" s="769">
        <v>4.1479999999999997</v>
      </c>
      <c r="FN55" s="769">
        <v>0.30299999999999999</v>
      </c>
      <c r="FO55" s="769">
        <v>3.1960000000000002</v>
      </c>
      <c r="FP55" s="769">
        <v>7.6470000000000002</v>
      </c>
      <c r="FQ55" s="769">
        <v>5.8</v>
      </c>
      <c r="FR55" s="769">
        <v>0.5</v>
      </c>
      <c r="FS55" s="769">
        <v>6.3</v>
      </c>
      <c r="FT55" s="769">
        <v>0.83899999999999997</v>
      </c>
      <c r="FU55" s="769">
        <v>7.6470000000000002</v>
      </c>
      <c r="FV55" s="769">
        <v>0.50800000000000001</v>
      </c>
      <c r="FW55" s="473">
        <f t="shared" si="23"/>
        <v>7.11584255497969E-2</v>
      </c>
      <c r="FX55" s="368"/>
      <c r="FY55" s="419" t="str">
        <f t="shared" si="24"/>
        <v>2009/2010</v>
      </c>
      <c r="FZ55" s="765">
        <v>9.5000000000000001E-2</v>
      </c>
      <c r="GA55" s="765">
        <v>1.05</v>
      </c>
      <c r="GB55" s="765">
        <v>0.1</v>
      </c>
      <c r="GC55" s="765">
        <v>0.2</v>
      </c>
      <c r="GD55" s="765">
        <v>3.99</v>
      </c>
      <c r="GE55" s="765">
        <v>4.29</v>
      </c>
      <c r="GF55" s="765">
        <v>3.49</v>
      </c>
      <c r="GG55" s="765">
        <v>0.05</v>
      </c>
      <c r="GH55" s="765">
        <v>3.54</v>
      </c>
      <c r="GI55" s="765">
        <v>0.55000000000000004</v>
      </c>
      <c r="GJ55" s="765">
        <v>4.29</v>
      </c>
      <c r="GK55" s="765">
        <v>0.2</v>
      </c>
      <c r="GL55" s="420">
        <f t="shared" si="25"/>
        <v>4.8899755501222497E-2</v>
      </c>
      <c r="GM55" s="368"/>
      <c r="GN55" s="364" t="str">
        <f t="shared" si="26"/>
        <v>2009/2010</v>
      </c>
      <c r="GO55" s="761">
        <v>1.234</v>
      </c>
      <c r="GP55" s="762">
        <v>1.6</v>
      </c>
      <c r="GQ55" s="761">
        <v>1.9750000000000001</v>
      </c>
      <c r="GR55" s="761">
        <v>0.59799999999999998</v>
      </c>
      <c r="GS55" s="761">
        <v>3.8980000000000001</v>
      </c>
      <c r="GT55" s="761">
        <v>6.4710000000000001</v>
      </c>
      <c r="GU55" s="761">
        <v>5.1740000000000004</v>
      </c>
      <c r="GV55" s="761">
        <v>0.7</v>
      </c>
      <c r="GW55" s="761">
        <v>5.8739999999999997</v>
      </c>
      <c r="GX55" s="761">
        <v>0</v>
      </c>
      <c r="GY55" s="761">
        <v>6.4710000000000001</v>
      </c>
      <c r="GZ55" s="761">
        <v>0.59699999999999998</v>
      </c>
      <c r="HA55" s="365">
        <f t="shared" si="27"/>
        <v>0.10163432073544433</v>
      </c>
      <c r="HB55" s="368"/>
      <c r="HC55" s="394" t="str">
        <f t="shared" si="28"/>
        <v>2009/2010</v>
      </c>
      <c r="HD55" s="764">
        <v>6.6470000000000002</v>
      </c>
      <c r="HE55" s="764">
        <v>2.0299999999999998</v>
      </c>
      <c r="HF55" s="764">
        <v>13.484999999999999</v>
      </c>
      <c r="HG55" s="764">
        <v>2.9020000000000001</v>
      </c>
      <c r="HH55" s="764">
        <v>4.5</v>
      </c>
      <c r="HI55" s="764">
        <v>20.887</v>
      </c>
      <c r="HJ55" s="764">
        <v>13.2</v>
      </c>
      <c r="HK55" s="764">
        <v>2.2000000000000002</v>
      </c>
      <c r="HL55" s="764">
        <v>15.4</v>
      </c>
      <c r="HM55" s="764">
        <v>0.1</v>
      </c>
      <c r="HN55" s="764">
        <v>20.887</v>
      </c>
      <c r="HO55" s="764">
        <v>5.3869999999999996</v>
      </c>
      <c r="HP55" s="395">
        <f t="shared" si="29"/>
        <v>0.34754838709677416</v>
      </c>
      <c r="HQ55" s="368"/>
      <c r="HR55" s="385" t="str">
        <f t="shared" si="30"/>
        <v>2009/2010</v>
      </c>
      <c r="HS55" s="477">
        <v>0</v>
      </c>
      <c r="HT55" s="477">
        <v>0</v>
      </c>
      <c r="HU55" s="477">
        <v>0</v>
      </c>
      <c r="HV55" s="763">
        <v>0.61399999999999999</v>
      </c>
      <c r="HW55" s="763">
        <v>3.1970000000000001</v>
      </c>
      <c r="HX55" s="763">
        <v>3.8109999999999999</v>
      </c>
      <c r="HY55" s="763">
        <v>2.2000000000000002</v>
      </c>
      <c r="HZ55" s="763">
        <v>0.9</v>
      </c>
      <c r="IA55" s="763">
        <v>3.1</v>
      </c>
      <c r="IB55" s="763">
        <v>3.5999999999999997E-2</v>
      </c>
      <c r="IC55" s="763">
        <v>3.8109999999999999</v>
      </c>
      <c r="ID55" s="763">
        <v>0.67500000000000004</v>
      </c>
      <c r="IE55" s="387">
        <f t="shared" si="31"/>
        <v>0.2152423469387755</v>
      </c>
      <c r="IF55" s="368"/>
      <c r="IG55" s="676" t="str">
        <f t="shared" si="32"/>
        <v>2009/2010</v>
      </c>
      <c r="IH55" s="677">
        <v>9.0459999999999994</v>
      </c>
      <c r="II55" s="677">
        <v>2.66</v>
      </c>
      <c r="IJ55" s="677">
        <v>24.033000000000001</v>
      </c>
      <c r="IK55" s="770">
        <v>2.6859999999999999</v>
      </c>
      <c r="IL55" s="770">
        <v>0.17</v>
      </c>
      <c r="IM55" s="770">
        <v>26.888999999999999</v>
      </c>
      <c r="IN55" s="770">
        <v>22.6</v>
      </c>
      <c r="IO55" s="770">
        <v>0.4</v>
      </c>
      <c r="IP55" s="770">
        <v>23</v>
      </c>
      <c r="IQ55" s="770">
        <v>0.3</v>
      </c>
      <c r="IR55" s="770">
        <v>26.888999999999999</v>
      </c>
      <c r="IS55" s="770">
        <v>3.589</v>
      </c>
      <c r="IT55" s="678">
        <f t="shared" si="33"/>
        <v>0.15403433476394848</v>
      </c>
      <c r="IU55" s="368"/>
      <c r="IV55" s="690" t="str">
        <f t="shared" si="34"/>
        <v>2009/2010</v>
      </c>
      <c r="IW55" s="691">
        <v>24.29</v>
      </c>
      <c r="IX55" s="691">
        <v>4.74</v>
      </c>
      <c r="IY55" s="691">
        <v>115.12</v>
      </c>
      <c r="IZ55" s="771">
        <v>45.802999999999997</v>
      </c>
      <c r="JA55" s="771">
        <v>1.3939999999999999</v>
      </c>
      <c r="JB55" s="771">
        <v>162.31700000000001</v>
      </c>
      <c r="JC55" s="771">
        <v>97</v>
      </c>
      <c r="JD55" s="771">
        <v>10</v>
      </c>
      <c r="JE55" s="771">
        <v>107</v>
      </c>
      <c r="JF55" s="771">
        <v>0.89200000000000002</v>
      </c>
      <c r="JG55" s="771">
        <v>162.31700000000001</v>
      </c>
      <c r="JH55" s="771">
        <v>54.424999999999997</v>
      </c>
      <c r="JI55" s="692">
        <f t="shared" si="35"/>
        <v>0.50443962480999516</v>
      </c>
      <c r="JJ55" s="368"/>
      <c r="JK55" s="376" t="str">
        <f t="shared" si="36"/>
        <v>2009/2010</v>
      </c>
      <c r="JL55" s="377">
        <f t="shared" si="37"/>
        <v>140.815</v>
      </c>
      <c r="JM55" s="478">
        <f t="shared" si="38"/>
        <v>2.4573518446188261</v>
      </c>
      <c r="JN55" s="643">
        <f t="shared" si="39"/>
        <v>346.03199999999998</v>
      </c>
      <c r="JO55" s="643">
        <f t="shared" si="40"/>
        <v>80.194999999999965</v>
      </c>
      <c r="JP55" s="643">
        <f t="shared" si="41"/>
        <v>64.179999999999978</v>
      </c>
      <c r="JQ55" s="643">
        <f t="shared" si="42"/>
        <v>490.40699999999993</v>
      </c>
      <c r="JR55" s="643">
        <f t="shared" si="43"/>
        <v>238.30799999999994</v>
      </c>
      <c r="JS55" s="643">
        <f t="shared" si="44"/>
        <v>43.337000000000018</v>
      </c>
      <c r="JT55" s="643">
        <f t="shared" si="45"/>
        <v>281.64499999999998</v>
      </c>
      <c r="JU55" s="643">
        <f t="shared" si="46"/>
        <v>105.40400000000001</v>
      </c>
      <c r="JV55" s="643">
        <f t="shared" si="47"/>
        <v>490.40699999999993</v>
      </c>
      <c r="JW55" s="643">
        <f t="shared" si="48"/>
        <v>103.35799999999999</v>
      </c>
      <c r="JX55" s="378">
        <f t="shared" si="49"/>
        <v>0.26704112399205265</v>
      </c>
      <c r="JY55" s="368"/>
    </row>
    <row r="56" spans="1:285" s="18" customFormat="1" ht="14.4" x14ac:dyDescent="0.3">
      <c r="A56" s="376" t="s">
        <v>386</v>
      </c>
      <c r="B56" s="643">
        <v>216.84700000000001</v>
      </c>
      <c r="C56" s="652">
        <v>3</v>
      </c>
      <c r="D56" s="643">
        <v>649.46</v>
      </c>
      <c r="E56" s="643">
        <v>203.65899999999999</v>
      </c>
      <c r="F56" s="643">
        <v>132.22200000000001</v>
      </c>
      <c r="G56" s="643">
        <v>985.34100000000001</v>
      </c>
      <c r="H56" s="643">
        <v>536.54200000000003</v>
      </c>
      <c r="I56" s="643">
        <v>116.754</v>
      </c>
      <c r="J56" s="643">
        <v>653.29600000000005</v>
      </c>
      <c r="K56" s="643">
        <v>133.03800000000001</v>
      </c>
      <c r="L56" s="643">
        <v>985.34100000000001</v>
      </c>
      <c r="M56" s="643">
        <v>199.00700000000001</v>
      </c>
      <c r="N56" s="378">
        <f t="shared" si="1"/>
        <v>0.25308202366933136</v>
      </c>
      <c r="O56" s="368"/>
      <c r="P56" s="364" t="str">
        <f t="shared" si="2"/>
        <v>2010/2011</v>
      </c>
      <c r="Q56" s="761">
        <v>1.26</v>
      </c>
      <c r="R56" s="762">
        <v>5.71</v>
      </c>
      <c r="S56" s="761">
        <v>7.2</v>
      </c>
      <c r="T56" s="761">
        <v>5.3090000000000002</v>
      </c>
      <c r="U56" s="761">
        <v>10.6</v>
      </c>
      <c r="V56" s="761">
        <v>23.109000000000002</v>
      </c>
      <c r="W56" s="761">
        <v>15.5</v>
      </c>
      <c r="X56" s="761">
        <v>2.2000000000000002</v>
      </c>
      <c r="Y56" s="761">
        <v>17.7</v>
      </c>
      <c r="Z56" s="761">
        <v>0.22500000000000001</v>
      </c>
      <c r="AA56" s="761">
        <v>23.109000000000002</v>
      </c>
      <c r="AB56" s="761">
        <v>5.1840000000000002</v>
      </c>
      <c r="AC56" s="365">
        <f t="shared" si="3"/>
        <v>0.2892050209205021</v>
      </c>
      <c r="AD56" s="368"/>
      <c r="AE56" s="376" t="str">
        <f t="shared" si="4"/>
        <v>2010/2011</v>
      </c>
      <c r="AF56" s="652">
        <v>2.15</v>
      </c>
      <c r="AG56" s="652">
        <v>2.74</v>
      </c>
      <c r="AH56" s="652">
        <v>5.9</v>
      </c>
      <c r="AI56" s="652">
        <v>2.5880000000000001</v>
      </c>
      <c r="AJ56" s="652">
        <v>6.6929999999999996</v>
      </c>
      <c r="AK56" s="652">
        <v>15.180999999999999</v>
      </c>
      <c r="AL56" s="652">
        <v>10.6</v>
      </c>
      <c r="AM56" s="652">
        <v>0.2</v>
      </c>
      <c r="AN56" s="652">
        <v>10.8</v>
      </c>
      <c r="AO56" s="652">
        <v>2.5350000000000001</v>
      </c>
      <c r="AP56" s="652">
        <v>15.180999999999999</v>
      </c>
      <c r="AQ56" s="652">
        <v>1.8460000000000001</v>
      </c>
      <c r="AR56" s="378">
        <f t="shared" si="5"/>
        <v>0.13843269591301088</v>
      </c>
      <c r="AS56" s="368"/>
      <c r="AT56" s="385" t="str">
        <f t="shared" si="6"/>
        <v>2010/2011</v>
      </c>
      <c r="AU56" s="763">
        <v>0</v>
      </c>
      <c r="AV56" s="763">
        <v>0</v>
      </c>
      <c r="AW56" s="763">
        <v>0</v>
      </c>
      <c r="AX56" s="763">
        <v>1.258</v>
      </c>
      <c r="AY56" s="763">
        <v>6.6059999999999999</v>
      </c>
      <c r="AZ56" s="763">
        <v>7.8639999999999999</v>
      </c>
      <c r="BA56" s="763">
        <v>5.9</v>
      </c>
      <c r="BB56" s="763">
        <v>0.13500000000000001</v>
      </c>
      <c r="BC56" s="763">
        <v>6.0350000000000001</v>
      </c>
      <c r="BD56" s="763">
        <v>0.214</v>
      </c>
      <c r="BE56" s="763">
        <v>7.8639999999999999</v>
      </c>
      <c r="BF56" s="763">
        <v>1.615</v>
      </c>
      <c r="BG56" s="387">
        <f t="shared" si="7"/>
        <v>0.25844135061609858</v>
      </c>
      <c r="BH56" s="368"/>
      <c r="BI56" s="394" t="str">
        <f t="shared" si="8"/>
        <v>2010/2011</v>
      </c>
      <c r="BJ56" s="764">
        <v>0.20699999999999999</v>
      </c>
      <c r="BK56" s="764">
        <v>2.76</v>
      </c>
      <c r="BL56" s="764">
        <v>0.57099999999999995</v>
      </c>
      <c r="BM56" s="764">
        <v>1.31</v>
      </c>
      <c r="BN56" s="764">
        <v>5.8689999999999998</v>
      </c>
      <c r="BO56" s="764">
        <v>7.75</v>
      </c>
      <c r="BP56" s="764">
        <v>6.1</v>
      </c>
      <c r="BQ56" s="764">
        <v>0.3</v>
      </c>
      <c r="BR56" s="764">
        <v>6.4</v>
      </c>
      <c r="BS56" s="764">
        <v>0.29199999999999998</v>
      </c>
      <c r="BT56" s="764">
        <v>7.75</v>
      </c>
      <c r="BU56" s="764">
        <v>1.0580000000000001</v>
      </c>
      <c r="BV56" s="395">
        <f t="shared" si="9"/>
        <v>0.15809922295277945</v>
      </c>
      <c r="BW56" s="368"/>
      <c r="BX56" s="364" t="str">
        <f t="shared" si="10"/>
        <v>2010/2011</v>
      </c>
      <c r="BY56" s="949">
        <v>26.015999999999998</v>
      </c>
      <c r="BZ56" s="949">
        <v>5.25</v>
      </c>
      <c r="CA56" s="949">
        <v>136.667</v>
      </c>
      <c r="CB56" s="949">
        <v>16.582000000000001</v>
      </c>
      <c r="CC56" s="949">
        <v>4.6210000000000004</v>
      </c>
      <c r="CD56" s="949">
        <v>157.87</v>
      </c>
      <c r="CE56" s="949">
        <v>70.325000000000003</v>
      </c>
      <c r="CF56" s="949">
        <v>52.518999999999998</v>
      </c>
      <c r="CG56" s="949">
        <v>122.84399999999999</v>
      </c>
      <c r="CH56" s="949">
        <v>23.085999999999999</v>
      </c>
      <c r="CI56" s="949">
        <v>157.87</v>
      </c>
      <c r="CJ56" s="949">
        <v>11.94</v>
      </c>
      <c r="CK56" s="365">
        <f t="shared" si="11"/>
        <v>8.1820050709244155E-2</v>
      </c>
      <c r="CL56" s="368"/>
      <c r="CM56" s="385" t="str">
        <f t="shared" si="12"/>
        <v>2010/2011</v>
      </c>
      <c r="CN56" s="763">
        <v>0</v>
      </c>
      <c r="CO56" s="763">
        <v>0</v>
      </c>
      <c r="CP56" s="763">
        <v>0</v>
      </c>
      <c r="CQ56" s="763">
        <v>0</v>
      </c>
      <c r="CR56" s="763">
        <v>0</v>
      </c>
      <c r="CS56" s="763">
        <v>0</v>
      </c>
      <c r="CT56" s="763">
        <v>0</v>
      </c>
      <c r="CU56" s="763">
        <v>0</v>
      </c>
      <c r="CV56" s="763">
        <v>0</v>
      </c>
      <c r="CW56" s="763">
        <v>0</v>
      </c>
      <c r="CX56" s="763">
        <v>0</v>
      </c>
      <c r="CY56" s="763">
        <v>0</v>
      </c>
      <c r="CZ56" s="387" t="e">
        <f t="shared" si="13"/>
        <v>#DIV/0!</v>
      </c>
      <c r="DA56" s="368"/>
      <c r="DB56" s="419" t="str">
        <f t="shared" si="14"/>
        <v>2010/2011</v>
      </c>
      <c r="DC56" s="765">
        <v>2.012</v>
      </c>
      <c r="DD56" s="765">
        <v>1.44</v>
      </c>
      <c r="DE56" s="765">
        <v>2.9</v>
      </c>
      <c r="DF56" s="765">
        <v>2.3450000000000002</v>
      </c>
      <c r="DG56" s="765">
        <v>6.516</v>
      </c>
      <c r="DH56" s="765">
        <v>11.760999999999999</v>
      </c>
      <c r="DI56" s="765">
        <v>8.6999999999999993</v>
      </c>
      <c r="DJ56" s="765">
        <v>0.05</v>
      </c>
      <c r="DK56" s="765">
        <v>8.75</v>
      </c>
      <c r="DL56" s="765">
        <v>0</v>
      </c>
      <c r="DM56" s="765">
        <v>11.760999999999999</v>
      </c>
      <c r="DN56" s="765">
        <v>3.0110000000000001</v>
      </c>
      <c r="DO56" s="420">
        <f t="shared" si="15"/>
        <v>0.34411428571428571</v>
      </c>
      <c r="DP56" s="368"/>
      <c r="DQ56" s="432" t="str">
        <f t="shared" si="16"/>
        <v>2010/2011</v>
      </c>
      <c r="DR56" s="766">
        <v>1.2999999999999999E-2</v>
      </c>
      <c r="DS56" s="766">
        <v>3</v>
      </c>
      <c r="DT56" s="766">
        <v>3.9E-2</v>
      </c>
      <c r="DU56" s="766">
        <v>1.1180000000000001</v>
      </c>
      <c r="DV56" s="766">
        <v>4.7610000000000001</v>
      </c>
      <c r="DW56" s="766">
        <v>5.9180000000000001</v>
      </c>
      <c r="DX56" s="766">
        <v>2.3620000000000001</v>
      </c>
      <c r="DY56" s="766">
        <v>1.9650000000000001</v>
      </c>
      <c r="DZ56" s="766">
        <v>4.327</v>
      </c>
      <c r="EA56" s="766">
        <v>0.125</v>
      </c>
      <c r="EB56" s="766">
        <v>5.9180000000000001</v>
      </c>
      <c r="EC56" s="766">
        <v>1.466</v>
      </c>
      <c r="ED56" s="435">
        <f t="shared" si="17"/>
        <v>0.32929020664869724</v>
      </c>
      <c r="EE56" s="368"/>
      <c r="EF56" s="445" t="str">
        <f t="shared" si="18"/>
        <v>2010/2011</v>
      </c>
      <c r="EG56" s="767">
        <v>2.8519999999999999</v>
      </c>
      <c r="EH56" s="767">
        <v>1.71</v>
      </c>
      <c r="EI56" s="767">
        <v>4.8760000000000003</v>
      </c>
      <c r="EJ56" s="767">
        <v>1.8879999999999999</v>
      </c>
      <c r="EK56" s="767">
        <v>3.9670000000000001</v>
      </c>
      <c r="EL56" s="767">
        <v>10.731</v>
      </c>
      <c r="EM56" s="767">
        <v>7.8</v>
      </c>
      <c r="EN56" s="767">
        <v>0.05</v>
      </c>
      <c r="EO56" s="767">
        <v>7.85</v>
      </c>
      <c r="EP56" s="767">
        <v>0.12</v>
      </c>
      <c r="EQ56" s="767">
        <v>10.731</v>
      </c>
      <c r="ER56" s="767">
        <v>2.7610000000000001</v>
      </c>
      <c r="ES56" s="448">
        <f t="shared" si="19"/>
        <v>0.34642409033877042</v>
      </c>
      <c r="ET56" s="368"/>
      <c r="EU56" s="458" t="str">
        <f t="shared" si="20"/>
        <v>2010/2011</v>
      </c>
      <c r="EV56" s="768">
        <v>8</v>
      </c>
      <c r="EW56" s="768">
        <v>2.13</v>
      </c>
      <c r="EX56" s="768">
        <v>17</v>
      </c>
      <c r="EY56" s="768">
        <v>2.5219999999999998</v>
      </c>
      <c r="EZ56" s="768">
        <v>3.677</v>
      </c>
      <c r="FA56" s="768">
        <v>23.199000000000002</v>
      </c>
      <c r="FB56" s="768">
        <v>16.5</v>
      </c>
      <c r="FC56" s="768">
        <v>0.8</v>
      </c>
      <c r="FD56" s="768">
        <v>17.3</v>
      </c>
      <c r="FE56" s="768">
        <v>3.0139999999999998</v>
      </c>
      <c r="FF56" s="768">
        <v>23.199000000000002</v>
      </c>
      <c r="FG56" s="768">
        <v>2.8849999999999998</v>
      </c>
      <c r="FH56" s="460">
        <f t="shared" si="21"/>
        <v>0.14202028157920646</v>
      </c>
      <c r="FI56" s="368"/>
      <c r="FJ56" s="470" t="str">
        <f t="shared" si="22"/>
        <v>2010/2011</v>
      </c>
      <c r="FK56" s="769">
        <v>0.67900000000000005</v>
      </c>
      <c r="FL56" s="769">
        <v>5.41</v>
      </c>
      <c r="FM56" s="769">
        <v>3.6760000000000002</v>
      </c>
      <c r="FN56" s="769">
        <v>0.50800000000000001</v>
      </c>
      <c r="FO56" s="769">
        <v>3.4039999999999999</v>
      </c>
      <c r="FP56" s="769">
        <v>7.5880000000000001</v>
      </c>
      <c r="FQ56" s="769">
        <v>5.7</v>
      </c>
      <c r="FR56" s="769">
        <v>0.75</v>
      </c>
      <c r="FS56" s="769">
        <v>6.45</v>
      </c>
      <c r="FT56" s="769">
        <v>0.82099999999999995</v>
      </c>
      <c r="FU56" s="769">
        <v>7.5880000000000001</v>
      </c>
      <c r="FV56" s="769">
        <v>0.317</v>
      </c>
      <c r="FW56" s="473">
        <f t="shared" si="23"/>
        <v>4.3597854490441484E-2</v>
      </c>
      <c r="FX56" s="368"/>
      <c r="FY56" s="419" t="str">
        <f t="shared" si="24"/>
        <v>2010/2011</v>
      </c>
      <c r="FZ56" s="765">
        <v>9.5000000000000001E-2</v>
      </c>
      <c r="GA56" s="765">
        <v>1.05</v>
      </c>
      <c r="GB56" s="765">
        <v>0.1</v>
      </c>
      <c r="GC56" s="765">
        <v>0.2</v>
      </c>
      <c r="GD56" s="765">
        <v>4.0519999999999996</v>
      </c>
      <c r="GE56" s="765">
        <v>4.3520000000000003</v>
      </c>
      <c r="GF56" s="765">
        <v>3.532</v>
      </c>
      <c r="GG56" s="765">
        <v>0.05</v>
      </c>
      <c r="GH56" s="765">
        <v>3.5819999999999999</v>
      </c>
      <c r="GI56" s="765">
        <v>0.56999999999999995</v>
      </c>
      <c r="GJ56" s="765">
        <v>4.3520000000000003</v>
      </c>
      <c r="GK56" s="765">
        <v>0.2</v>
      </c>
      <c r="GL56" s="420">
        <f t="shared" si="25"/>
        <v>4.8169556840077073E-2</v>
      </c>
      <c r="GM56" s="368"/>
      <c r="GN56" s="364" t="str">
        <f t="shared" si="26"/>
        <v>2010/2011</v>
      </c>
      <c r="GO56" s="761">
        <v>1.903</v>
      </c>
      <c r="GP56" s="762">
        <v>1.51</v>
      </c>
      <c r="GQ56" s="761">
        <v>2.875</v>
      </c>
      <c r="GR56" s="761">
        <v>0.59699999999999998</v>
      </c>
      <c r="GS56" s="761">
        <v>3.6309999999999998</v>
      </c>
      <c r="GT56" s="761">
        <v>7.1029999999999998</v>
      </c>
      <c r="GU56" s="761">
        <v>5.5069999999999997</v>
      </c>
      <c r="GV56" s="761">
        <v>0.8</v>
      </c>
      <c r="GW56" s="761">
        <v>6.3070000000000004</v>
      </c>
      <c r="GX56" s="761">
        <v>0</v>
      </c>
      <c r="GY56" s="761">
        <v>7.1029999999999998</v>
      </c>
      <c r="GZ56" s="761">
        <v>0.79600000000000004</v>
      </c>
      <c r="HA56" s="365">
        <f t="shared" si="27"/>
        <v>0.12620897415570001</v>
      </c>
      <c r="HB56" s="368"/>
      <c r="HC56" s="394" t="str">
        <f t="shared" si="28"/>
        <v>2010/2011</v>
      </c>
      <c r="HD56" s="764">
        <v>7</v>
      </c>
      <c r="HE56" s="764">
        <v>1.93</v>
      </c>
      <c r="HF56" s="764">
        <v>13.5</v>
      </c>
      <c r="HG56" s="764">
        <v>5.3869999999999996</v>
      </c>
      <c r="HH56" s="764">
        <v>0.6</v>
      </c>
      <c r="HI56" s="764">
        <v>19.486999999999998</v>
      </c>
      <c r="HJ56" s="764">
        <v>13.6</v>
      </c>
      <c r="HK56" s="764">
        <v>2.2000000000000002</v>
      </c>
      <c r="HL56" s="764">
        <v>15.8</v>
      </c>
      <c r="HM56" s="764">
        <v>0.77</v>
      </c>
      <c r="HN56" s="764">
        <v>19.486999999999998</v>
      </c>
      <c r="HO56" s="764">
        <v>2.9169999999999998</v>
      </c>
      <c r="HP56" s="395">
        <f t="shared" si="29"/>
        <v>0.17604103802051899</v>
      </c>
      <c r="HQ56" s="368"/>
      <c r="HR56" s="385" t="str">
        <f t="shared" si="30"/>
        <v>2010/2011</v>
      </c>
      <c r="HS56" s="477">
        <v>0</v>
      </c>
      <c r="HT56" s="477">
        <v>0</v>
      </c>
      <c r="HU56" s="477">
        <v>0</v>
      </c>
      <c r="HV56" s="763">
        <v>0.67500000000000004</v>
      </c>
      <c r="HW56" s="763">
        <v>3.2240000000000002</v>
      </c>
      <c r="HX56" s="763">
        <v>3.899</v>
      </c>
      <c r="HY56" s="763">
        <v>2.25</v>
      </c>
      <c r="HZ56" s="763">
        <v>0.95</v>
      </c>
      <c r="IA56" s="763">
        <v>3.2</v>
      </c>
      <c r="IB56" s="763">
        <v>4.1000000000000002E-2</v>
      </c>
      <c r="IC56" s="763">
        <v>3.899</v>
      </c>
      <c r="ID56" s="763">
        <v>0.65800000000000003</v>
      </c>
      <c r="IE56" s="387">
        <f t="shared" si="31"/>
        <v>0.20302375809935205</v>
      </c>
      <c r="IF56" s="368"/>
      <c r="IG56" s="676" t="str">
        <f t="shared" si="32"/>
        <v>2010/2011</v>
      </c>
      <c r="IH56" s="677">
        <v>9.1319999999999997</v>
      </c>
      <c r="II56" s="677">
        <v>2.5499999999999998</v>
      </c>
      <c r="IJ56" s="677">
        <v>23.311</v>
      </c>
      <c r="IK56" s="770">
        <v>3.589</v>
      </c>
      <c r="IL56" s="770">
        <v>0.112</v>
      </c>
      <c r="IM56" s="770">
        <v>27.012</v>
      </c>
      <c r="IN56" s="770">
        <v>22.6</v>
      </c>
      <c r="IO56" s="770">
        <v>0.4</v>
      </c>
      <c r="IP56" s="770">
        <v>23</v>
      </c>
      <c r="IQ56" s="770">
        <v>1.4</v>
      </c>
      <c r="IR56" s="770">
        <v>27.012</v>
      </c>
      <c r="IS56" s="770">
        <v>2.6120000000000001</v>
      </c>
      <c r="IT56" s="678">
        <f t="shared" si="33"/>
        <v>0.10704918032786886</v>
      </c>
      <c r="IU56" s="368"/>
      <c r="IV56" s="690" t="str">
        <f t="shared" si="34"/>
        <v>2010/2011</v>
      </c>
      <c r="IW56" s="691">
        <v>24.257000000000001</v>
      </c>
      <c r="IX56" s="691">
        <v>4.75</v>
      </c>
      <c r="IY56" s="691">
        <v>115.18</v>
      </c>
      <c r="IZ56" s="771">
        <v>54.424999999999997</v>
      </c>
      <c r="JA56" s="771">
        <v>0.92700000000000005</v>
      </c>
      <c r="JB56" s="771">
        <v>170.53200000000001</v>
      </c>
      <c r="JC56" s="771">
        <v>97.5</v>
      </c>
      <c r="JD56" s="771">
        <v>13</v>
      </c>
      <c r="JE56" s="771">
        <v>110.5</v>
      </c>
      <c r="JF56" s="771">
        <v>0.94099999999999995</v>
      </c>
      <c r="JG56" s="771">
        <v>170.53200000000001</v>
      </c>
      <c r="JH56" s="771">
        <v>59.091000000000001</v>
      </c>
      <c r="JI56" s="692">
        <f t="shared" si="35"/>
        <v>0.53024470347538155</v>
      </c>
      <c r="JJ56" s="368"/>
      <c r="JK56" s="376" t="str">
        <f t="shared" si="36"/>
        <v>2010/2011</v>
      </c>
      <c r="JL56" s="377">
        <f t="shared" si="37"/>
        <v>131.27100000000002</v>
      </c>
      <c r="JM56" s="478">
        <f t="shared" si="38"/>
        <v>2.4046819175598571</v>
      </c>
      <c r="JN56" s="643">
        <f t="shared" si="39"/>
        <v>315.66500000000002</v>
      </c>
      <c r="JO56" s="643">
        <f t="shared" si="40"/>
        <v>103.35799999999999</v>
      </c>
      <c r="JP56" s="643">
        <f t="shared" si="41"/>
        <v>62.962000000000018</v>
      </c>
      <c r="JQ56" s="643">
        <f t="shared" si="42"/>
        <v>481.98500000000001</v>
      </c>
      <c r="JR56" s="643">
        <f t="shared" si="43"/>
        <v>242.06599999999997</v>
      </c>
      <c r="JS56" s="643">
        <f t="shared" si="44"/>
        <v>40.385000000000005</v>
      </c>
      <c r="JT56" s="643">
        <f t="shared" si="45"/>
        <v>282.45100000000008</v>
      </c>
      <c r="JU56" s="643">
        <f t="shared" si="46"/>
        <v>98.884000000000029</v>
      </c>
      <c r="JV56" s="643">
        <f t="shared" si="47"/>
        <v>481.98500000000001</v>
      </c>
      <c r="JW56" s="643">
        <f t="shared" si="48"/>
        <v>100.65000000000003</v>
      </c>
      <c r="JX56" s="378">
        <f t="shared" si="49"/>
        <v>0.26394115410334745</v>
      </c>
      <c r="JY56" s="368"/>
    </row>
    <row r="57" spans="1:285" s="18" customFormat="1" ht="14.4" x14ac:dyDescent="0.3">
      <c r="A57" s="376" t="s">
        <v>387</v>
      </c>
      <c r="B57" s="643">
        <v>220.97900000000001</v>
      </c>
      <c r="C57" s="652">
        <v>3.16</v>
      </c>
      <c r="D57" s="643">
        <v>697.32</v>
      </c>
      <c r="E57" s="643">
        <v>199.00700000000001</v>
      </c>
      <c r="F57" s="643">
        <v>150.26300000000001</v>
      </c>
      <c r="G57" s="643">
        <v>1046.5899999999999</v>
      </c>
      <c r="H57" s="643">
        <v>541.29600000000005</v>
      </c>
      <c r="I57" s="643">
        <v>148.732</v>
      </c>
      <c r="J57" s="643">
        <v>690.02800000000002</v>
      </c>
      <c r="K57" s="643">
        <v>157.661</v>
      </c>
      <c r="L57" s="643">
        <v>1046.5899999999999</v>
      </c>
      <c r="M57" s="643">
        <v>198.90100000000001</v>
      </c>
      <c r="N57" s="378">
        <f t="shared" si="1"/>
        <v>0.23463911882777763</v>
      </c>
      <c r="O57" s="368"/>
      <c r="P57" s="364" t="str">
        <f t="shared" si="2"/>
        <v>2011/2012</v>
      </c>
      <c r="Q57" s="761">
        <v>1.28</v>
      </c>
      <c r="R57" s="762">
        <v>6.56</v>
      </c>
      <c r="S57" s="761">
        <v>8.4</v>
      </c>
      <c r="T57" s="761">
        <v>5.1840000000000002</v>
      </c>
      <c r="U57" s="761">
        <v>11.65</v>
      </c>
      <c r="V57" s="761">
        <v>25.234000000000002</v>
      </c>
      <c r="W57" s="761">
        <v>16</v>
      </c>
      <c r="X57" s="761">
        <v>2.6</v>
      </c>
      <c r="Y57" s="761">
        <v>18.600000000000001</v>
      </c>
      <c r="Z57" s="761">
        <v>0.23200000000000001</v>
      </c>
      <c r="AA57" s="761">
        <v>25.234000000000002</v>
      </c>
      <c r="AB57" s="761">
        <v>6.4020000000000001</v>
      </c>
      <c r="AC57" s="365">
        <f t="shared" si="3"/>
        <v>0.33995327102803735</v>
      </c>
      <c r="AD57" s="368"/>
      <c r="AE57" s="376" t="str">
        <f t="shared" si="4"/>
        <v>2011/2012</v>
      </c>
      <c r="AF57" s="652">
        <v>2.17</v>
      </c>
      <c r="AG57" s="652">
        <v>2.67</v>
      </c>
      <c r="AH57" s="652">
        <v>5.8</v>
      </c>
      <c r="AI57" s="652">
        <v>1.8460000000000001</v>
      </c>
      <c r="AJ57" s="652">
        <v>7.3380000000000001</v>
      </c>
      <c r="AK57" s="652">
        <v>14.984</v>
      </c>
      <c r="AL57" s="652">
        <v>10.7</v>
      </c>
      <c r="AM57" s="652">
        <v>0.5</v>
      </c>
      <c r="AN57" s="652">
        <v>11.2</v>
      </c>
      <c r="AO57" s="652">
        <v>2.036</v>
      </c>
      <c r="AP57" s="652">
        <v>14.984</v>
      </c>
      <c r="AQ57" s="652">
        <v>1.748</v>
      </c>
      <c r="AR57" s="378">
        <f t="shared" si="5"/>
        <v>0.13206406769416743</v>
      </c>
      <c r="AS57" s="368"/>
      <c r="AT57" s="385" t="str">
        <f t="shared" si="6"/>
        <v>2011/2012</v>
      </c>
      <c r="AU57" s="763">
        <v>0</v>
      </c>
      <c r="AV57" s="763">
        <v>0</v>
      </c>
      <c r="AW57" s="763">
        <v>0</v>
      </c>
      <c r="AX57" s="763">
        <v>1.615</v>
      </c>
      <c r="AY57" s="763">
        <v>6.4569999999999999</v>
      </c>
      <c r="AZ57" s="763">
        <v>8.0719999999999992</v>
      </c>
      <c r="BA57" s="763">
        <v>6.1</v>
      </c>
      <c r="BB57" s="763">
        <v>0.15</v>
      </c>
      <c r="BC57" s="763">
        <v>6.25</v>
      </c>
      <c r="BD57" s="763">
        <v>0.222</v>
      </c>
      <c r="BE57" s="763">
        <v>8.0719999999999992</v>
      </c>
      <c r="BF57" s="763">
        <v>1.6</v>
      </c>
      <c r="BG57" s="387">
        <f t="shared" si="7"/>
        <v>0.24721878862793573</v>
      </c>
      <c r="BH57" s="368"/>
      <c r="BI57" s="394" t="str">
        <f t="shared" si="8"/>
        <v>2011/2012</v>
      </c>
      <c r="BJ57" s="764">
        <v>0.21199999999999999</v>
      </c>
      <c r="BK57" s="764">
        <v>3.52</v>
      </c>
      <c r="BL57" s="764">
        <v>0.746</v>
      </c>
      <c r="BM57" s="764">
        <v>1.0580000000000001</v>
      </c>
      <c r="BN57" s="764">
        <v>6.3540000000000001</v>
      </c>
      <c r="BO57" s="764">
        <v>8.1579999999999995</v>
      </c>
      <c r="BP57" s="764">
        <v>5.9</v>
      </c>
      <c r="BQ57" s="764">
        <v>0.8</v>
      </c>
      <c r="BR57" s="764">
        <v>6.7</v>
      </c>
      <c r="BS57" s="764">
        <v>0.29599999999999999</v>
      </c>
      <c r="BT57" s="764">
        <v>8.1579999999999995</v>
      </c>
      <c r="BU57" s="764">
        <v>1.1619999999999999</v>
      </c>
      <c r="BV57" s="395">
        <f t="shared" si="9"/>
        <v>0.16609491137793023</v>
      </c>
      <c r="BW57" s="368"/>
      <c r="BX57" s="364" t="str">
        <f t="shared" si="10"/>
        <v>2011/2012</v>
      </c>
      <c r="BY57" s="949">
        <v>25.831</v>
      </c>
      <c r="BZ57" s="949">
        <v>5.35</v>
      </c>
      <c r="CA57" s="949">
        <v>138.18199999999999</v>
      </c>
      <c r="CB57" s="949">
        <v>11.94</v>
      </c>
      <c r="CC57" s="949">
        <v>7.3620000000000001</v>
      </c>
      <c r="CD57" s="949">
        <v>157.48400000000001</v>
      </c>
      <c r="CE57" s="949">
        <v>69.733999999999995</v>
      </c>
      <c r="CF57" s="949">
        <v>57.5</v>
      </c>
      <c r="CG57" s="949">
        <v>127.23399999999999</v>
      </c>
      <c r="CH57" s="949">
        <v>16.728000000000002</v>
      </c>
      <c r="CI57" s="949">
        <v>157.48400000000001</v>
      </c>
      <c r="CJ57" s="949">
        <v>13.522</v>
      </c>
      <c r="CK57" s="365">
        <f t="shared" si="11"/>
        <v>9.3927564218335396E-2</v>
      </c>
      <c r="CL57" s="368"/>
      <c r="CM57" s="385" t="str">
        <f t="shared" si="12"/>
        <v>2011/2012</v>
      </c>
      <c r="CN57" s="763">
        <v>0</v>
      </c>
      <c r="CO57" s="763">
        <v>0</v>
      </c>
      <c r="CP57" s="763">
        <v>0</v>
      </c>
      <c r="CQ57" s="763">
        <v>0</v>
      </c>
      <c r="CR57" s="763">
        <v>0</v>
      </c>
      <c r="CS57" s="763">
        <v>0</v>
      </c>
      <c r="CT57" s="763">
        <v>0</v>
      </c>
      <c r="CU57" s="763">
        <v>0</v>
      </c>
      <c r="CV57" s="763">
        <v>0</v>
      </c>
      <c r="CW57" s="763">
        <v>0</v>
      </c>
      <c r="CX57" s="763">
        <v>0</v>
      </c>
      <c r="CY57" s="763">
        <v>0</v>
      </c>
      <c r="CZ57" s="387" t="e">
        <f t="shared" si="13"/>
        <v>#DIV/0!</v>
      </c>
      <c r="DA57" s="368"/>
      <c r="DB57" s="419" t="str">
        <f t="shared" si="14"/>
        <v>2011/2012</v>
      </c>
      <c r="DC57" s="765">
        <v>2</v>
      </c>
      <c r="DD57" s="765">
        <v>1.4</v>
      </c>
      <c r="DE57" s="765">
        <v>2.8</v>
      </c>
      <c r="DF57" s="765">
        <v>3.0110000000000001</v>
      </c>
      <c r="DG57" s="765">
        <v>6.5</v>
      </c>
      <c r="DH57" s="765">
        <v>12.311</v>
      </c>
      <c r="DI57" s="765">
        <v>8.9</v>
      </c>
      <c r="DJ57" s="765">
        <v>0.05</v>
      </c>
      <c r="DK57" s="765">
        <v>8.9499999999999993</v>
      </c>
      <c r="DL57" s="765">
        <v>4.0000000000000001E-3</v>
      </c>
      <c r="DM57" s="765">
        <v>12.311</v>
      </c>
      <c r="DN57" s="765">
        <v>3.3570000000000002</v>
      </c>
      <c r="DO57" s="420">
        <f t="shared" si="15"/>
        <v>0.37491623855260225</v>
      </c>
      <c r="DP57" s="368"/>
      <c r="DQ57" s="432" t="str">
        <f t="shared" si="16"/>
        <v>2011/2012</v>
      </c>
      <c r="DR57" s="766">
        <v>8.9999999999999993E-3</v>
      </c>
      <c r="DS57" s="766">
        <v>4.8899999999999997</v>
      </c>
      <c r="DT57" s="766">
        <v>4.3999999999999997E-2</v>
      </c>
      <c r="DU57" s="766">
        <v>1.466</v>
      </c>
      <c r="DV57" s="766">
        <v>5.1879999999999997</v>
      </c>
      <c r="DW57" s="766">
        <v>6.6980000000000004</v>
      </c>
      <c r="DX57" s="766">
        <v>2.3109999999999999</v>
      </c>
      <c r="DY57" s="766">
        <v>2.87</v>
      </c>
      <c r="DZ57" s="766">
        <v>5.181</v>
      </c>
      <c r="EA57" s="766">
        <v>0.13100000000000001</v>
      </c>
      <c r="EB57" s="766">
        <v>6.6980000000000004</v>
      </c>
      <c r="EC57" s="766">
        <v>1.3859999999999999</v>
      </c>
      <c r="ED57" s="435">
        <f t="shared" si="17"/>
        <v>0.26091867469879515</v>
      </c>
      <c r="EE57" s="368"/>
      <c r="EF57" s="445" t="str">
        <f t="shared" si="18"/>
        <v>2011/2012</v>
      </c>
      <c r="EG57" s="767">
        <v>3.0880000000000001</v>
      </c>
      <c r="EH57" s="767">
        <v>1.95</v>
      </c>
      <c r="EI57" s="767">
        <v>6.0170000000000003</v>
      </c>
      <c r="EJ57" s="767">
        <v>2.7610000000000001</v>
      </c>
      <c r="EK57" s="767">
        <v>3.7130000000000001</v>
      </c>
      <c r="EL57" s="767">
        <v>12.491</v>
      </c>
      <c r="EM57" s="767">
        <v>8</v>
      </c>
      <c r="EN57" s="767">
        <v>0.8</v>
      </c>
      <c r="EO57" s="767">
        <v>8.8000000000000007</v>
      </c>
      <c r="EP57" s="767">
        <v>0.17</v>
      </c>
      <c r="EQ57" s="767">
        <v>12.491</v>
      </c>
      <c r="ER57" s="767">
        <v>3.5209999999999999</v>
      </c>
      <c r="ES57" s="448">
        <f t="shared" si="19"/>
        <v>0.39253065774804902</v>
      </c>
      <c r="ET57" s="368"/>
      <c r="EU57" s="458" t="str">
        <f t="shared" si="20"/>
        <v>2011/2012</v>
      </c>
      <c r="EV57" s="768">
        <v>7.7</v>
      </c>
      <c r="EW57" s="768">
        <v>2.44</v>
      </c>
      <c r="EX57" s="768">
        <v>18.8</v>
      </c>
      <c r="EY57" s="768">
        <v>2.8849999999999998</v>
      </c>
      <c r="EZ57" s="768">
        <v>4.0750000000000002</v>
      </c>
      <c r="FA57" s="768">
        <v>25.76</v>
      </c>
      <c r="FB57" s="768">
        <v>16.7</v>
      </c>
      <c r="FC57" s="768">
        <v>1.4</v>
      </c>
      <c r="FD57" s="768">
        <v>18.100000000000001</v>
      </c>
      <c r="FE57" s="768">
        <v>3.67</v>
      </c>
      <c r="FF57" s="768">
        <v>25.76</v>
      </c>
      <c r="FG57" s="768">
        <v>3.99</v>
      </c>
      <c r="FH57" s="460">
        <f t="shared" si="21"/>
        <v>0.18327974276527328</v>
      </c>
      <c r="FI57" s="368"/>
      <c r="FJ57" s="470" t="str">
        <f t="shared" si="22"/>
        <v>2011/2012</v>
      </c>
      <c r="FK57" s="769">
        <v>0.66200000000000003</v>
      </c>
      <c r="FL57" s="769">
        <v>5.48</v>
      </c>
      <c r="FM57" s="769">
        <v>3.6280000000000001</v>
      </c>
      <c r="FN57" s="769">
        <v>0.317</v>
      </c>
      <c r="FO57" s="769">
        <v>5.0199999999999996</v>
      </c>
      <c r="FP57" s="769">
        <v>8.9649999999999999</v>
      </c>
      <c r="FQ57" s="769">
        <v>6.1</v>
      </c>
      <c r="FR57" s="769">
        <v>1.5</v>
      </c>
      <c r="FS57" s="769">
        <v>7.6</v>
      </c>
      <c r="FT57" s="769">
        <v>0.79</v>
      </c>
      <c r="FU57" s="769">
        <v>8.9649999999999999</v>
      </c>
      <c r="FV57" s="769">
        <v>0.57499999999999996</v>
      </c>
      <c r="FW57" s="473">
        <f t="shared" si="23"/>
        <v>6.8533969010727044E-2</v>
      </c>
      <c r="FX57" s="368"/>
      <c r="FY57" s="419" t="str">
        <f t="shared" si="24"/>
        <v>2011/2012</v>
      </c>
      <c r="FZ57" s="765">
        <v>9.9000000000000005E-2</v>
      </c>
      <c r="GA57" s="765">
        <v>1.67</v>
      </c>
      <c r="GB57" s="765">
        <v>0.16500000000000001</v>
      </c>
      <c r="GC57" s="765">
        <v>0.2</v>
      </c>
      <c r="GD57" s="765">
        <v>3.9009999999999998</v>
      </c>
      <c r="GE57" s="765">
        <v>4.266</v>
      </c>
      <c r="GF57" s="765">
        <v>3.536</v>
      </c>
      <c r="GG57" s="765">
        <v>0.05</v>
      </c>
      <c r="GH57" s="765">
        <v>3.5859999999999999</v>
      </c>
      <c r="GI57" s="765">
        <v>0.48</v>
      </c>
      <c r="GJ57" s="765">
        <v>4.266</v>
      </c>
      <c r="GK57" s="765">
        <v>0.2</v>
      </c>
      <c r="GL57" s="420">
        <f t="shared" si="25"/>
        <v>4.9188391539596657E-2</v>
      </c>
      <c r="GM57" s="368"/>
      <c r="GN57" s="364" t="str">
        <f t="shared" si="26"/>
        <v>2011/2012</v>
      </c>
      <c r="GO57" s="761">
        <v>1.587</v>
      </c>
      <c r="GP57" s="762">
        <v>1.62</v>
      </c>
      <c r="GQ57" s="761">
        <v>2.5739999999999998</v>
      </c>
      <c r="GR57" s="761">
        <v>0.79600000000000004</v>
      </c>
      <c r="GS57" s="761">
        <v>3.7839999999999998</v>
      </c>
      <c r="GT57" s="761">
        <v>7.1539999999999999</v>
      </c>
      <c r="GU57" s="761">
        <v>5.6589999999999998</v>
      </c>
      <c r="GV57" s="761">
        <v>0.7</v>
      </c>
      <c r="GW57" s="761">
        <v>6.359</v>
      </c>
      <c r="GX57" s="761">
        <v>0</v>
      </c>
      <c r="GY57" s="761">
        <v>7.1539999999999999</v>
      </c>
      <c r="GZ57" s="761">
        <v>0.79500000000000004</v>
      </c>
      <c r="HA57" s="365">
        <f t="shared" si="27"/>
        <v>0.1250196571788017</v>
      </c>
      <c r="HB57" s="368"/>
      <c r="HC57" s="394" t="str">
        <f t="shared" si="28"/>
        <v>2011/2012</v>
      </c>
      <c r="HD57" s="764">
        <v>6.4</v>
      </c>
      <c r="HE57" s="764">
        <v>1.94</v>
      </c>
      <c r="HF57" s="764">
        <v>12.4</v>
      </c>
      <c r="HG57" s="764">
        <v>2.9169999999999998</v>
      </c>
      <c r="HH57" s="764">
        <v>0.8</v>
      </c>
      <c r="HI57" s="764">
        <v>16.117000000000001</v>
      </c>
      <c r="HJ57" s="764">
        <v>13.4</v>
      </c>
      <c r="HK57" s="764">
        <v>1.8</v>
      </c>
      <c r="HL57" s="764">
        <v>15.2</v>
      </c>
      <c r="HM57" s="764">
        <v>9.1999999999999998E-2</v>
      </c>
      <c r="HN57" s="764">
        <v>16.117000000000001</v>
      </c>
      <c r="HO57" s="764">
        <v>0.82499999999999996</v>
      </c>
      <c r="HP57" s="395">
        <f t="shared" si="29"/>
        <v>5.3949777661522362E-2</v>
      </c>
      <c r="HQ57" s="368"/>
      <c r="HR57" s="385" t="str">
        <f t="shared" si="30"/>
        <v>2011/2012</v>
      </c>
      <c r="HS57" s="477">
        <v>0</v>
      </c>
      <c r="HT57" s="477">
        <v>0</v>
      </c>
      <c r="HU57" s="477">
        <v>0</v>
      </c>
      <c r="HV57" s="763">
        <v>0.65800000000000003</v>
      </c>
      <c r="HW57" s="763">
        <v>4.0220000000000002</v>
      </c>
      <c r="HX57" s="763">
        <v>4.68</v>
      </c>
      <c r="HY57" s="763">
        <v>2.2749999999999999</v>
      </c>
      <c r="HZ57" s="763">
        <v>1.375</v>
      </c>
      <c r="IA57" s="763">
        <v>3.65</v>
      </c>
      <c r="IB57" s="763">
        <v>3.9E-2</v>
      </c>
      <c r="IC57" s="763">
        <v>4.68</v>
      </c>
      <c r="ID57" s="763">
        <v>0.99099999999999999</v>
      </c>
      <c r="IE57" s="387">
        <f t="shared" si="31"/>
        <v>0.26863648685280561</v>
      </c>
      <c r="IF57" s="368"/>
      <c r="IG57" s="676" t="str">
        <f t="shared" si="32"/>
        <v>2011/2012</v>
      </c>
      <c r="IH57" s="677">
        <v>8.9009999999999998</v>
      </c>
      <c r="II57" s="677">
        <v>2.83</v>
      </c>
      <c r="IJ57" s="677">
        <v>25.213999999999999</v>
      </c>
      <c r="IK57" s="770">
        <v>2.6120000000000001</v>
      </c>
      <c r="IL57" s="770">
        <v>7.4999999999999997E-2</v>
      </c>
      <c r="IM57" s="770">
        <v>27.901</v>
      </c>
      <c r="IN57" s="770">
        <v>22.7</v>
      </c>
      <c r="IO57" s="770">
        <v>0.4</v>
      </c>
      <c r="IP57" s="770">
        <v>23.1</v>
      </c>
      <c r="IQ57" s="770">
        <v>1.1000000000000001</v>
      </c>
      <c r="IR57" s="770">
        <v>27.901</v>
      </c>
      <c r="IS57" s="770">
        <v>3.7010000000000001</v>
      </c>
      <c r="IT57" s="678">
        <f t="shared" si="33"/>
        <v>0.15293388429752064</v>
      </c>
      <c r="IU57" s="368"/>
      <c r="IV57" s="690" t="str">
        <f t="shared" si="34"/>
        <v>2011/2012</v>
      </c>
      <c r="IW57" s="691">
        <v>24.27</v>
      </c>
      <c r="IX57" s="691">
        <v>4.84</v>
      </c>
      <c r="IY57" s="691">
        <v>117.4</v>
      </c>
      <c r="IZ57" s="771">
        <v>59.091000000000001</v>
      </c>
      <c r="JA57" s="771">
        <v>2.9329999999999998</v>
      </c>
      <c r="JB57" s="771">
        <v>179.42400000000001</v>
      </c>
      <c r="JC57" s="771">
        <v>98.5</v>
      </c>
      <c r="JD57" s="771">
        <v>24</v>
      </c>
      <c r="JE57" s="771">
        <v>122.5</v>
      </c>
      <c r="JF57" s="771">
        <v>0.97799999999999998</v>
      </c>
      <c r="JG57" s="771">
        <v>179.42400000000001</v>
      </c>
      <c r="JH57" s="771">
        <v>55.945999999999998</v>
      </c>
      <c r="JI57" s="692">
        <f t="shared" si="35"/>
        <v>0.45308476003822545</v>
      </c>
      <c r="JJ57" s="368"/>
      <c r="JK57" s="376" t="str">
        <f t="shared" si="36"/>
        <v>2011/2012</v>
      </c>
      <c r="JL57" s="377">
        <f t="shared" si="37"/>
        <v>136.77000000000007</v>
      </c>
      <c r="JM57" s="478">
        <f t="shared" si="38"/>
        <v>2.5966951816918917</v>
      </c>
      <c r="JN57" s="643">
        <f t="shared" si="39"/>
        <v>355.1500000000002</v>
      </c>
      <c r="JO57" s="643">
        <f t="shared" si="40"/>
        <v>100.65000000000003</v>
      </c>
      <c r="JP57" s="643">
        <f t="shared" si="41"/>
        <v>71.091000000000008</v>
      </c>
      <c r="JQ57" s="643">
        <f t="shared" si="42"/>
        <v>526.89099999999996</v>
      </c>
      <c r="JR57" s="643">
        <f t="shared" si="43"/>
        <v>244.78100000000012</v>
      </c>
      <c r="JS57" s="643">
        <f t="shared" si="44"/>
        <v>52.236999999999981</v>
      </c>
      <c r="JT57" s="643">
        <f t="shared" si="45"/>
        <v>297.01799999999986</v>
      </c>
      <c r="JU57" s="643">
        <f t="shared" si="46"/>
        <v>130.69300000000004</v>
      </c>
      <c r="JV57" s="643">
        <f t="shared" si="47"/>
        <v>526.89099999999996</v>
      </c>
      <c r="JW57" s="643">
        <f t="shared" si="48"/>
        <v>99.180000000000092</v>
      </c>
      <c r="JX57" s="378">
        <f t="shared" si="49"/>
        <v>0.23188554888698237</v>
      </c>
      <c r="JY57" s="368"/>
    </row>
    <row r="58" spans="1:285" s="18" customFormat="1" ht="14.4" x14ac:dyDescent="0.3">
      <c r="A58" s="376" t="s">
        <v>388</v>
      </c>
      <c r="B58" s="643">
        <v>215.89699999999999</v>
      </c>
      <c r="C58" s="652">
        <v>3.05</v>
      </c>
      <c r="D58" s="643">
        <v>658.6</v>
      </c>
      <c r="E58" s="643">
        <v>198.90100000000001</v>
      </c>
      <c r="F58" s="643">
        <v>145.33699999999999</v>
      </c>
      <c r="G58" s="643">
        <v>1002.838</v>
      </c>
      <c r="H58" s="643">
        <v>549.00300000000004</v>
      </c>
      <c r="I58" s="643">
        <v>138.167</v>
      </c>
      <c r="J58" s="643">
        <v>687.17</v>
      </c>
      <c r="K58" s="643">
        <v>138.06299999999999</v>
      </c>
      <c r="L58" s="643">
        <v>1002.838</v>
      </c>
      <c r="M58" s="643">
        <v>177.60499999999999</v>
      </c>
      <c r="N58" s="378">
        <f t="shared" si="1"/>
        <v>0.21521800509674238</v>
      </c>
      <c r="O58" s="368"/>
      <c r="P58" s="364" t="str">
        <f t="shared" si="2"/>
        <v>2012/2013</v>
      </c>
      <c r="Q58" s="761">
        <v>1.35</v>
      </c>
      <c r="R58" s="762">
        <v>6.3</v>
      </c>
      <c r="S58" s="761">
        <v>8.5</v>
      </c>
      <c r="T58" s="761">
        <v>6.4020000000000001</v>
      </c>
      <c r="U58" s="761">
        <v>8.4</v>
      </c>
      <c r="V58" s="761">
        <v>23.302</v>
      </c>
      <c r="W58" s="761">
        <v>16.5</v>
      </c>
      <c r="X58" s="761">
        <v>2.2000000000000002</v>
      </c>
      <c r="Y58" s="761">
        <v>18.7</v>
      </c>
      <c r="Z58" s="761">
        <v>0.17699999999999999</v>
      </c>
      <c r="AA58" s="761">
        <v>23.302</v>
      </c>
      <c r="AB58" s="761">
        <v>4.4249999999999998</v>
      </c>
      <c r="AC58" s="365">
        <f t="shared" si="3"/>
        <v>0.23441224770885205</v>
      </c>
      <c r="AD58" s="368"/>
      <c r="AE58" s="376" t="str">
        <f t="shared" si="4"/>
        <v>2012/2013</v>
      </c>
      <c r="AF58" s="652">
        <v>1.9</v>
      </c>
      <c r="AG58" s="652">
        <v>2.31</v>
      </c>
      <c r="AH58" s="652">
        <v>4.38</v>
      </c>
      <c r="AI58" s="652">
        <v>1.748</v>
      </c>
      <c r="AJ58" s="652">
        <v>7.3570000000000002</v>
      </c>
      <c r="AK58" s="652">
        <v>13.484999999999999</v>
      </c>
      <c r="AL58" s="652">
        <v>10.7</v>
      </c>
      <c r="AM58" s="652">
        <v>0.2</v>
      </c>
      <c r="AN58" s="652">
        <v>10.9</v>
      </c>
      <c r="AO58" s="652">
        <v>1.5840000000000001</v>
      </c>
      <c r="AP58" s="652">
        <v>13.484999999999999</v>
      </c>
      <c r="AQ58" s="652">
        <v>1.0009999999999999</v>
      </c>
      <c r="AR58" s="378">
        <f t="shared" si="5"/>
        <v>8.0182633771227169E-2</v>
      </c>
      <c r="AS58" s="368"/>
      <c r="AT58" s="385" t="str">
        <f t="shared" si="6"/>
        <v>2012/2013</v>
      </c>
      <c r="AU58" s="763">
        <v>0</v>
      </c>
      <c r="AV58" s="763">
        <v>0</v>
      </c>
      <c r="AW58" s="763">
        <v>0</v>
      </c>
      <c r="AX58" s="763">
        <v>1.6</v>
      </c>
      <c r="AY58" s="763">
        <v>7.1459999999999999</v>
      </c>
      <c r="AZ58" s="763">
        <v>8.7460000000000004</v>
      </c>
      <c r="BA58" s="763">
        <v>6.8</v>
      </c>
      <c r="BB58" s="763">
        <v>0.15</v>
      </c>
      <c r="BC58" s="763">
        <v>6.95</v>
      </c>
      <c r="BD58" s="763">
        <v>0.23599999999999999</v>
      </c>
      <c r="BE58" s="763">
        <v>8.7460000000000004</v>
      </c>
      <c r="BF58" s="763">
        <v>1.56</v>
      </c>
      <c r="BG58" s="387">
        <f t="shared" si="7"/>
        <v>0.21708878374617313</v>
      </c>
      <c r="BH58" s="368"/>
      <c r="BI58" s="394" t="str">
        <f t="shared" si="8"/>
        <v>2012/2013</v>
      </c>
      <c r="BJ58" s="764">
        <v>0.20899999999999999</v>
      </c>
      <c r="BK58" s="764">
        <v>4.1100000000000003</v>
      </c>
      <c r="BL58" s="764">
        <v>0.85799999999999998</v>
      </c>
      <c r="BM58" s="764">
        <v>1.1619999999999999</v>
      </c>
      <c r="BN58" s="764">
        <v>6.5979999999999999</v>
      </c>
      <c r="BO58" s="764">
        <v>8.6180000000000003</v>
      </c>
      <c r="BP58" s="764">
        <v>5.9</v>
      </c>
      <c r="BQ58" s="764">
        <v>1.2</v>
      </c>
      <c r="BR58" s="764">
        <v>7.1</v>
      </c>
      <c r="BS58" s="764">
        <v>0.27500000000000002</v>
      </c>
      <c r="BT58" s="764">
        <v>8.6180000000000003</v>
      </c>
      <c r="BU58" s="764">
        <v>1.2430000000000001</v>
      </c>
      <c r="BV58" s="395">
        <f t="shared" si="9"/>
        <v>0.16854237288135596</v>
      </c>
      <c r="BW58" s="368"/>
      <c r="BX58" s="364" t="str">
        <f t="shared" si="10"/>
        <v>2012/2013</v>
      </c>
      <c r="BY58" s="949">
        <v>25.966999999999999</v>
      </c>
      <c r="BZ58" s="949">
        <v>5.16</v>
      </c>
      <c r="CA58" s="949">
        <v>133.94900000000001</v>
      </c>
      <c r="CB58" s="949">
        <v>13.522</v>
      </c>
      <c r="CC58" s="949">
        <v>5.2759999999999998</v>
      </c>
      <c r="CD58" s="949">
        <v>152.74700000000001</v>
      </c>
      <c r="CE58" s="949">
        <v>68.25</v>
      </c>
      <c r="CF58" s="949">
        <v>51</v>
      </c>
      <c r="CG58" s="949">
        <v>119.25</v>
      </c>
      <c r="CH58" s="949">
        <v>22.786000000000001</v>
      </c>
      <c r="CI58" s="949">
        <v>152.74700000000001</v>
      </c>
      <c r="CJ58" s="949">
        <v>10.711</v>
      </c>
      <c r="CK58" s="365">
        <f t="shared" si="11"/>
        <v>7.5410459320172346E-2</v>
      </c>
      <c r="CL58" s="368"/>
      <c r="CM58" s="385" t="str">
        <f t="shared" si="12"/>
        <v>2012/2013</v>
      </c>
      <c r="CN58" s="763">
        <v>0</v>
      </c>
      <c r="CO58" s="763">
        <v>0</v>
      </c>
      <c r="CP58" s="763">
        <v>0</v>
      </c>
      <c r="CQ58" s="763">
        <v>0</v>
      </c>
      <c r="CR58" s="763">
        <v>0</v>
      </c>
      <c r="CS58" s="763">
        <v>0</v>
      </c>
      <c r="CT58" s="763">
        <v>0</v>
      </c>
      <c r="CU58" s="763">
        <v>0</v>
      </c>
      <c r="CV58" s="763">
        <v>0</v>
      </c>
      <c r="CW58" s="763">
        <v>0</v>
      </c>
      <c r="CX58" s="763">
        <v>0</v>
      </c>
      <c r="CY58" s="763">
        <v>0</v>
      </c>
      <c r="CZ58" s="387" t="e">
        <f t="shared" si="13"/>
        <v>#DIV/0!</v>
      </c>
      <c r="DA58" s="368"/>
      <c r="DB58" s="419" t="str">
        <f t="shared" si="14"/>
        <v>2012/2013</v>
      </c>
      <c r="DC58" s="765">
        <v>2</v>
      </c>
      <c r="DD58" s="765">
        <v>1.7</v>
      </c>
      <c r="DE58" s="765">
        <v>3.4</v>
      </c>
      <c r="DF58" s="765">
        <v>3.3570000000000002</v>
      </c>
      <c r="DG58" s="765">
        <v>6.484</v>
      </c>
      <c r="DH58" s="765">
        <v>13.241</v>
      </c>
      <c r="DI58" s="765">
        <v>9.4</v>
      </c>
      <c r="DJ58" s="765">
        <v>0.05</v>
      </c>
      <c r="DK58" s="765">
        <v>9.4499999999999993</v>
      </c>
      <c r="DL58" s="765">
        <v>2.9000000000000001E-2</v>
      </c>
      <c r="DM58" s="765">
        <v>13.241</v>
      </c>
      <c r="DN58" s="765">
        <v>3.762</v>
      </c>
      <c r="DO58" s="420">
        <f t="shared" si="15"/>
        <v>0.39687730773288327</v>
      </c>
      <c r="DP58" s="368"/>
      <c r="DQ58" s="432" t="str">
        <f t="shared" si="16"/>
        <v>2012/2013</v>
      </c>
      <c r="DR58" s="766">
        <v>8.9999999999999993E-3</v>
      </c>
      <c r="DS58" s="766">
        <v>4.1100000000000003</v>
      </c>
      <c r="DT58" s="766">
        <v>3.6999999999999998E-2</v>
      </c>
      <c r="DU58" s="766">
        <v>1.3859999999999999</v>
      </c>
      <c r="DV58" s="766">
        <v>5.4390000000000001</v>
      </c>
      <c r="DW58" s="766">
        <v>6.8620000000000001</v>
      </c>
      <c r="DX58" s="766">
        <v>2.379</v>
      </c>
      <c r="DY58" s="766">
        <v>2.8180000000000001</v>
      </c>
      <c r="DZ58" s="766">
        <v>5.1970000000000001</v>
      </c>
      <c r="EA58" s="766">
        <v>0.14399999999999999</v>
      </c>
      <c r="EB58" s="766">
        <v>6.8620000000000001</v>
      </c>
      <c r="EC58" s="766">
        <v>1.5209999999999999</v>
      </c>
      <c r="ED58" s="435">
        <f t="shared" si="17"/>
        <v>0.28477813143606062</v>
      </c>
      <c r="EE58" s="368"/>
      <c r="EF58" s="445" t="str">
        <f t="shared" si="18"/>
        <v>2012/2013</v>
      </c>
      <c r="EG58" s="767">
        <v>3.1419999999999999</v>
      </c>
      <c r="EH58" s="767">
        <v>1.23</v>
      </c>
      <c r="EI58" s="767">
        <v>3.8769999999999998</v>
      </c>
      <c r="EJ58" s="767">
        <v>3.5209999999999999</v>
      </c>
      <c r="EK58" s="767">
        <v>3.8330000000000002</v>
      </c>
      <c r="EL58" s="767">
        <v>11.231</v>
      </c>
      <c r="EM58" s="767">
        <v>8.1999999999999993</v>
      </c>
      <c r="EN58" s="767">
        <v>0.1</v>
      </c>
      <c r="EO58" s="767">
        <v>8.3000000000000007</v>
      </c>
      <c r="EP58" s="767">
        <v>0.26100000000000001</v>
      </c>
      <c r="EQ58" s="767">
        <v>11.231</v>
      </c>
      <c r="ER58" s="767">
        <v>2.67</v>
      </c>
      <c r="ES58" s="448">
        <f t="shared" si="19"/>
        <v>0.31187945333489075</v>
      </c>
      <c r="ET58" s="368"/>
      <c r="EU58" s="458" t="str">
        <f t="shared" si="20"/>
        <v>2012/2013</v>
      </c>
      <c r="EV58" s="768">
        <v>7.8</v>
      </c>
      <c r="EW58" s="768">
        <v>2.0499999999999998</v>
      </c>
      <c r="EX58" s="768">
        <v>16</v>
      </c>
      <c r="EY58" s="768">
        <v>3.99</v>
      </c>
      <c r="EZ58" s="768">
        <v>3.6219999999999999</v>
      </c>
      <c r="FA58" s="768">
        <v>23.611999999999998</v>
      </c>
      <c r="FB58" s="768">
        <v>16.8</v>
      </c>
      <c r="FC58" s="768">
        <v>0.85</v>
      </c>
      <c r="FD58" s="768">
        <v>17.649999999999999</v>
      </c>
      <c r="FE58" s="768">
        <v>3.4390000000000001</v>
      </c>
      <c r="FF58" s="768">
        <v>23.611999999999998</v>
      </c>
      <c r="FG58" s="768">
        <v>2.5230000000000001</v>
      </c>
      <c r="FH58" s="460">
        <f t="shared" si="21"/>
        <v>0.11963582910522075</v>
      </c>
      <c r="FI58" s="368"/>
      <c r="FJ58" s="470" t="str">
        <f t="shared" si="22"/>
        <v>2012/2013</v>
      </c>
      <c r="FK58" s="769">
        <v>0.57899999999999996</v>
      </c>
      <c r="FL58" s="769">
        <v>5.58</v>
      </c>
      <c r="FM58" s="769">
        <v>3.2309999999999999</v>
      </c>
      <c r="FN58" s="769">
        <v>0.57499999999999996</v>
      </c>
      <c r="FO58" s="769">
        <v>3.823</v>
      </c>
      <c r="FP58" s="769">
        <v>7.6289999999999996</v>
      </c>
      <c r="FQ58" s="769">
        <v>6.2</v>
      </c>
      <c r="FR58" s="769">
        <v>0.42499999999999999</v>
      </c>
      <c r="FS58" s="769">
        <v>6.625</v>
      </c>
      <c r="FT58" s="769">
        <v>0.72899999999999998</v>
      </c>
      <c r="FU58" s="769">
        <v>7.6289999999999996</v>
      </c>
      <c r="FV58" s="769">
        <v>0.27500000000000002</v>
      </c>
      <c r="FW58" s="473">
        <f t="shared" si="23"/>
        <v>3.7394615175414744E-2</v>
      </c>
      <c r="FX58" s="368"/>
      <c r="FY58" s="419" t="str">
        <f t="shared" si="24"/>
        <v>2012/2013</v>
      </c>
      <c r="FZ58" s="765">
        <v>0.09</v>
      </c>
      <c r="GA58" s="765">
        <v>1.1100000000000001</v>
      </c>
      <c r="GB58" s="765">
        <v>0.1</v>
      </c>
      <c r="GC58" s="765">
        <v>0.2</v>
      </c>
      <c r="GD58" s="765">
        <v>4.1680000000000001</v>
      </c>
      <c r="GE58" s="765">
        <v>4.468</v>
      </c>
      <c r="GF58" s="765">
        <v>3.9180000000000001</v>
      </c>
      <c r="GG58" s="765">
        <v>0.1</v>
      </c>
      <c r="GH58" s="765">
        <v>4.0179999999999998</v>
      </c>
      <c r="GI58" s="765">
        <v>0.25</v>
      </c>
      <c r="GJ58" s="765">
        <v>4.468</v>
      </c>
      <c r="GK58" s="765">
        <v>0.2</v>
      </c>
      <c r="GL58" s="420">
        <f t="shared" si="25"/>
        <v>4.6860356138706656E-2</v>
      </c>
      <c r="GM58" s="368"/>
      <c r="GN58" s="364" t="str">
        <f t="shared" si="26"/>
        <v>2012/2013</v>
      </c>
      <c r="GO58" s="761">
        <v>1.5389999999999999</v>
      </c>
      <c r="GP58" s="762">
        <v>1.37</v>
      </c>
      <c r="GQ58" s="761">
        <v>2.1</v>
      </c>
      <c r="GR58" s="761">
        <v>0.79500000000000004</v>
      </c>
      <c r="GS58" s="761">
        <v>3.948</v>
      </c>
      <c r="GT58" s="761">
        <v>6.843</v>
      </c>
      <c r="GU58" s="761">
        <v>5.6849999999999996</v>
      </c>
      <c r="GV58" s="761">
        <v>0.375</v>
      </c>
      <c r="GW58" s="761">
        <v>6.06</v>
      </c>
      <c r="GX58" s="761">
        <v>0</v>
      </c>
      <c r="GY58" s="761">
        <v>6.843</v>
      </c>
      <c r="GZ58" s="761">
        <v>0.78300000000000003</v>
      </c>
      <c r="HA58" s="365">
        <f t="shared" si="27"/>
        <v>0.12920792079207921</v>
      </c>
      <c r="HB58" s="368"/>
      <c r="HC58" s="394" t="str">
        <f t="shared" si="28"/>
        <v>2012/2013</v>
      </c>
      <c r="HD58" s="764">
        <v>6.4</v>
      </c>
      <c r="HE58" s="764">
        <v>2.16</v>
      </c>
      <c r="HF58" s="764">
        <v>13.8</v>
      </c>
      <c r="HG58" s="764">
        <v>0.82499999999999996</v>
      </c>
      <c r="HH58" s="764">
        <v>6.63</v>
      </c>
      <c r="HI58" s="764">
        <v>21.254999999999999</v>
      </c>
      <c r="HJ58" s="764">
        <v>13.8</v>
      </c>
      <c r="HK58" s="764">
        <v>2.2000000000000002</v>
      </c>
      <c r="HL58" s="764">
        <v>16</v>
      </c>
      <c r="HM58" s="764">
        <v>0.13900000000000001</v>
      </c>
      <c r="HN58" s="764">
        <v>21.254999999999999</v>
      </c>
      <c r="HO58" s="764">
        <v>5.1159999999999997</v>
      </c>
      <c r="HP58" s="395">
        <f t="shared" si="29"/>
        <v>0.31699609641241711</v>
      </c>
      <c r="HQ58" s="368"/>
      <c r="HR58" s="385" t="str">
        <f t="shared" si="30"/>
        <v>2012/2013</v>
      </c>
      <c r="HS58" s="477">
        <v>0</v>
      </c>
      <c r="HT58" s="477">
        <v>0</v>
      </c>
      <c r="HU58" s="477">
        <v>0</v>
      </c>
      <c r="HV58" s="763">
        <v>0.99099999999999999</v>
      </c>
      <c r="HW58" s="763">
        <v>3.62</v>
      </c>
      <c r="HX58" s="763">
        <v>4.6109999999999998</v>
      </c>
      <c r="HY58" s="763">
        <v>2.2850000000000001</v>
      </c>
      <c r="HZ58" s="763">
        <v>1.5</v>
      </c>
      <c r="IA58" s="763">
        <v>3.7850000000000001</v>
      </c>
      <c r="IB58" s="763">
        <v>2.8000000000000001E-2</v>
      </c>
      <c r="IC58" s="763">
        <v>4.6109999999999998</v>
      </c>
      <c r="ID58" s="763">
        <v>0.79800000000000004</v>
      </c>
      <c r="IE58" s="387">
        <f t="shared" si="31"/>
        <v>0.20928402832415421</v>
      </c>
      <c r="IF58" s="368"/>
      <c r="IG58" s="676" t="str">
        <f t="shared" si="32"/>
        <v>2012/2013</v>
      </c>
      <c r="IH58" s="677">
        <v>8.65</v>
      </c>
      <c r="II58" s="677">
        <v>2.71</v>
      </c>
      <c r="IJ58" s="677">
        <v>23.472999999999999</v>
      </c>
      <c r="IK58" s="770">
        <v>3.7010000000000001</v>
      </c>
      <c r="IL58" s="770">
        <v>0.02</v>
      </c>
      <c r="IM58" s="770">
        <v>27.193999999999999</v>
      </c>
      <c r="IN58" s="770">
        <v>23.3</v>
      </c>
      <c r="IO58" s="770">
        <v>0.6</v>
      </c>
      <c r="IP58" s="770">
        <v>23.9</v>
      </c>
      <c r="IQ58" s="770">
        <v>0.85</v>
      </c>
      <c r="IR58" s="770">
        <v>27.193999999999999</v>
      </c>
      <c r="IS58" s="770">
        <v>2.444</v>
      </c>
      <c r="IT58" s="678">
        <f t="shared" si="33"/>
        <v>9.8747474747474751E-2</v>
      </c>
      <c r="IU58" s="368"/>
      <c r="IV58" s="690" t="str">
        <f t="shared" si="34"/>
        <v>2012/2013</v>
      </c>
      <c r="IW58" s="691">
        <v>24.268000000000001</v>
      </c>
      <c r="IX58" s="691">
        <v>4.99</v>
      </c>
      <c r="IY58" s="691">
        <v>121.023</v>
      </c>
      <c r="IZ58" s="771">
        <v>55.945999999999998</v>
      </c>
      <c r="JA58" s="771">
        <v>2.96</v>
      </c>
      <c r="JB58" s="771">
        <v>179.929</v>
      </c>
      <c r="JC58" s="771">
        <v>100</v>
      </c>
      <c r="JD58" s="771">
        <v>25</v>
      </c>
      <c r="JE58" s="771">
        <v>125</v>
      </c>
      <c r="JF58" s="771">
        <v>0.96899999999999997</v>
      </c>
      <c r="JG58" s="771">
        <v>179.929</v>
      </c>
      <c r="JH58" s="771">
        <v>53.96</v>
      </c>
      <c r="JI58" s="692">
        <f t="shared" si="35"/>
        <v>0.42835935825480875</v>
      </c>
      <c r="JJ58" s="368"/>
      <c r="JK58" s="376" t="str">
        <f t="shared" si="36"/>
        <v>2012/2013</v>
      </c>
      <c r="JL58" s="377">
        <f t="shared" si="37"/>
        <v>131.994</v>
      </c>
      <c r="JM58" s="478">
        <f t="shared" si="38"/>
        <v>2.4536872888161589</v>
      </c>
      <c r="JN58" s="643">
        <f t="shared" si="39"/>
        <v>323.87200000000007</v>
      </c>
      <c r="JO58" s="643">
        <f t="shared" si="40"/>
        <v>99.180000000000092</v>
      </c>
      <c r="JP58" s="643">
        <f t="shared" si="41"/>
        <v>66.013000000000019</v>
      </c>
      <c r="JQ58" s="643">
        <f t="shared" si="42"/>
        <v>489.06500000000005</v>
      </c>
      <c r="JR58" s="643">
        <f t="shared" si="43"/>
        <v>248.88600000000002</v>
      </c>
      <c r="JS58" s="643">
        <f t="shared" si="44"/>
        <v>49.399000000000058</v>
      </c>
      <c r="JT58" s="643">
        <f t="shared" si="45"/>
        <v>298.28499999999985</v>
      </c>
      <c r="JU58" s="643">
        <f t="shared" si="46"/>
        <v>106.16700000000002</v>
      </c>
      <c r="JV58" s="643">
        <f t="shared" si="47"/>
        <v>489.06500000000005</v>
      </c>
      <c r="JW58" s="643">
        <f t="shared" si="48"/>
        <v>84.613</v>
      </c>
      <c r="JX58" s="378">
        <f t="shared" si="49"/>
        <v>0.20920405882527476</v>
      </c>
      <c r="JY58" s="368"/>
    </row>
    <row r="59" spans="1:285" s="18" customFormat="1" ht="14.4" x14ac:dyDescent="0.3">
      <c r="A59" s="376" t="s">
        <v>430</v>
      </c>
      <c r="B59" s="406">
        <v>219.655</v>
      </c>
      <c r="C59" s="406">
        <v>3.26</v>
      </c>
      <c r="D59" s="406">
        <v>715.08</v>
      </c>
      <c r="E59" s="406">
        <v>177.60499999999999</v>
      </c>
      <c r="F59" s="406">
        <v>158.63900000000001</v>
      </c>
      <c r="G59" s="406">
        <v>1051.3240000000001</v>
      </c>
      <c r="H59" s="406">
        <v>564.08699999999999</v>
      </c>
      <c r="I59" s="406">
        <v>126.67400000000001</v>
      </c>
      <c r="J59" s="406">
        <v>690.76099999999997</v>
      </c>
      <c r="K59" s="406">
        <v>165.87</v>
      </c>
      <c r="L59" s="406">
        <v>1051.3240000000001</v>
      </c>
      <c r="M59" s="406">
        <v>194.69300000000001</v>
      </c>
      <c r="N59" s="378">
        <f t="shared" si="1"/>
        <v>0.22727755591380655</v>
      </c>
      <c r="O59" s="645"/>
      <c r="P59" s="364" t="str">
        <f t="shared" si="2"/>
        <v>2013/2014</v>
      </c>
      <c r="Q59" s="646">
        <v>1.35</v>
      </c>
      <c r="R59" s="647">
        <v>6.11</v>
      </c>
      <c r="S59" s="646">
        <v>8.25</v>
      </c>
      <c r="T59" s="646">
        <v>4.4249999999999998</v>
      </c>
      <c r="U59" s="646">
        <v>10.15</v>
      </c>
      <c r="V59" s="646">
        <v>22.824999999999999</v>
      </c>
      <c r="W59" s="646">
        <v>16.5</v>
      </c>
      <c r="X59" s="646">
        <v>2</v>
      </c>
      <c r="Y59" s="646">
        <v>18.5</v>
      </c>
      <c r="Z59" s="646">
        <v>0.19500000000000001</v>
      </c>
      <c r="AA59" s="646">
        <v>22.824999999999999</v>
      </c>
      <c r="AB59" s="646">
        <v>4.13</v>
      </c>
      <c r="AC59" s="648">
        <f t="shared" ref="AC59" si="50">AB59/(Y59+Z59)</f>
        <v>0.22091468307033965</v>
      </c>
      <c r="AD59" s="645"/>
      <c r="AE59" s="376" t="str">
        <f t="shared" si="4"/>
        <v>2013/2014</v>
      </c>
      <c r="AF59" s="654">
        <v>2.2000000000000002</v>
      </c>
      <c r="AG59" s="654">
        <v>2.41</v>
      </c>
      <c r="AH59" s="654">
        <v>5.3</v>
      </c>
      <c r="AI59" s="654">
        <v>1.0009999999999999</v>
      </c>
      <c r="AJ59" s="654">
        <v>7.0659999999999998</v>
      </c>
      <c r="AK59" s="654">
        <v>13.367000000000001</v>
      </c>
      <c r="AL59" s="654">
        <v>10.8</v>
      </c>
      <c r="AM59" s="654">
        <v>0.6</v>
      </c>
      <c r="AN59" s="654">
        <v>11.4</v>
      </c>
      <c r="AO59" s="654">
        <v>0.08</v>
      </c>
      <c r="AP59" s="654">
        <v>13.367000000000001</v>
      </c>
      <c r="AQ59" s="654">
        <v>1.887</v>
      </c>
      <c r="AR59" s="644">
        <f t="shared" ref="AR59" si="51">AQ59/(AN59+AO59)</f>
        <v>0.16437282229965156</v>
      </c>
      <c r="AS59" s="645"/>
      <c r="AT59" s="385" t="str">
        <f t="shared" si="6"/>
        <v>2013/2014</v>
      </c>
      <c r="AU59" s="655">
        <v>0</v>
      </c>
      <c r="AV59" s="655">
        <v>0</v>
      </c>
      <c r="AW59" s="655">
        <v>0</v>
      </c>
      <c r="AX59" s="655">
        <v>1.56</v>
      </c>
      <c r="AY59" s="655">
        <v>7.391</v>
      </c>
      <c r="AZ59" s="655">
        <v>8.9510000000000005</v>
      </c>
      <c r="BA59" s="655">
        <v>7</v>
      </c>
      <c r="BB59" s="655">
        <v>0.16500000000000001</v>
      </c>
      <c r="BC59" s="655">
        <v>7.165</v>
      </c>
      <c r="BD59" s="655">
        <v>0.30099999999999999</v>
      </c>
      <c r="BE59" s="655">
        <v>8.9510000000000005</v>
      </c>
      <c r="BF59" s="655">
        <v>1.4850000000000001</v>
      </c>
      <c r="BG59" s="649">
        <f t="shared" ref="BG59" si="52">BF59/(BC59+BD59)</f>
        <v>0.19890168765068311</v>
      </c>
      <c r="BH59" s="645"/>
      <c r="BI59" s="394" t="str">
        <f t="shared" si="8"/>
        <v>2013/2014</v>
      </c>
      <c r="BJ59" s="657">
        <v>0.21</v>
      </c>
      <c r="BK59" s="657">
        <v>3.87</v>
      </c>
      <c r="BL59" s="657">
        <v>0.81200000000000006</v>
      </c>
      <c r="BM59" s="657">
        <v>1.2430000000000001</v>
      </c>
      <c r="BN59" s="657">
        <v>6.1230000000000002</v>
      </c>
      <c r="BO59" s="657">
        <v>8.1780000000000008</v>
      </c>
      <c r="BP59" s="657">
        <v>5.9</v>
      </c>
      <c r="BQ59" s="657">
        <v>0.85</v>
      </c>
      <c r="BR59" s="657">
        <v>6.75</v>
      </c>
      <c r="BS59" s="657">
        <v>0.26900000000000002</v>
      </c>
      <c r="BT59" s="657">
        <v>8.1780000000000008</v>
      </c>
      <c r="BU59" s="657">
        <v>1.159</v>
      </c>
      <c r="BV59" s="650">
        <f t="shared" ref="BV59" si="53">BU59/(BR59+BS59)</f>
        <v>0.16512323692833736</v>
      </c>
      <c r="BW59" s="645"/>
      <c r="BX59" s="364" t="str">
        <f t="shared" si="10"/>
        <v>2013/2014</v>
      </c>
      <c r="BY59" s="950">
        <v>25.884</v>
      </c>
      <c r="BZ59" s="950">
        <v>5.59</v>
      </c>
      <c r="CA59" s="950">
        <v>144.583</v>
      </c>
      <c r="CB59" s="950">
        <v>10.711</v>
      </c>
      <c r="CC59" s="950">
        <v>3.976</v>
      </c>
      <c r="CD59" s="950">
        <v>159.27000000000001</v>
      </c>
      <c r="CE59" s="950">
        <v>68.3</v>
      </c>
      <c r="CF59" s="950">
        <v>49</v>
      </c>
      <c r="CG59" s="950">
        <v>117.3</v>
      </c>
      <c r="CH59" s="950">
        <v>32.031999999999996</v>
      </c>
      <c r="CI59" s="950">
        <v>159.27000000000001</v>
      </c>
      <c r="CJ59" s="950">
        <v>9.9380000000000006</v>
      </c>
      <c r="CK59" s="365">
        <f t="shared" si="11"/>
        <v>6.6549701336619083E-2</v>
      </c>
      <c r="CL59" s="651"/>
      <c r="CM59" s="385" t="str">
        <f t="shared" si="12"/>
        <v>2013/2014</v>
      </c>
      <c r="CN59" s="655">
        <v>0</v>
      </c>
      <c r="CO59" s="655">
        <v>0</v>
      </c>
      <c r="CP59" s="655">
        <v>0</v>
      </c>
      <c r="CQ59" s="655">
        <v>0</v>
      </c>
      <c r="CR59" s="655">
        <v>0</v>
      </c>
      <c r="CS59" s="655">
        <v>0</v>
      </c>
      <c r="CT59" s="655">
        <v>0</v>
      </c>
      <c r="CU59" s="655">
        <v>0</v>
      </c>
      <c r="CV59" s="655">
        <v>0</v>
      </c>
      <c r="CW59" s="655">
        <v>0</v>
      </c>
      <c r="CX59" s="655">
        <v>0</v>
      </c>
      <c r="CY59" s="655">
        <v>0</v>
      </c>
      <c r="CZ59" s="387" t="e">
        <f t="shared" si="13"/>
        <v>#DIV/0!</v>
      </c>
      <c r="DA59" s="645"/>
      <c r="DB59" s="419" t="str">
        <f t="shared" si="14"/>
        <v>2013/2014</v>
      </c>
      <c r="DC59" s="658">
        <v>2</v>
      </c>
      <c r="DD59" s="658">
        <v>1.65</v>
      </c>
      <c r="DE59" s="658">
        <v>3.302</v>
      </c>
      <c r="DF59" s="658">
        <v>3.762</v>
      </c>
      <c r="DG59" s="658">
        <v>7.484</v>
      </c>
      <c r="DH59" s="658">
        <v>14.548</v>
      </c>
      <c r="DI59" s="658">
        <v>9.8000000000000007</v>
      </c>
      <c r="DJ59" s="658">
        <v>0.05</v>
      </c>
      <c r="DK59" s="658">
        <v>9.85</v>
      </c>
      <c r="DL59" s="658">
        <v>2.1999999999999999E-2</v>
      </c>
      <c r="DM59" s="658">
        <v>14.548</v>
      </c>
      <c r="DN59" s="658">
        <v>4.6760000000000002</v>
      </c>
      <c r="DO59" s="420">
        <f t="shared" si="15"/>
        <v>0.47366288492706649</v>
      </c>
      <c r="DP59" s="645"/>
      <c r="DQ59" s="432" t="str">
        <f t="shared" si="16"/>
        <v>2013/2014</v>
      </c>
      <c r="DR59" s="659">
        <v>7.0000000000000001E-3</v>
      </c>
      <c r="DS59" s="659">
        <v>3.86</v>
      </c>
      <c r="DT59" s="659">
        <v>2.7E-2</v>
      </c>
      <c r="DU59" s="659">
        <v>1.5209999999999999</v>
      </c>
      <c r="DV59" s="659">
        <v>4.2880000000000003</v>
      </c>
      <c r="DW59" s="659">
        <v>5.8360000000000003</v>
      </c>
      <c r="DX59" s="659">
        <v>2.319</v>
      </c>
      <c r="DY59" s="659">
        <v>1.9359999999999999</v>
      </c>
      <c r="DZ59" s="659">
        <v>4.2549999999999999</v>
      </c>
      <c r="EA59" s="659">
        <v>0.14399999999999999</v>
      </c>
      <c r="EB59" s="659">
        <v>5.8360000000000003</v>
      </c>
      <c r="EC59" s="659">
        <v>1.4370000000000001</v>
      </c>
      <c r="ED59" s="435">
        <f t="shared" si="17"/>
        <v>0.32666515117072065</v>
      </c>
      <c r="EE59" s="645"/>
      <c r="EF59" s="445" t="str">
        <f t="shared" si="18"/>
        <v>2013/2014</v>
      </c>
      <c r="EG59" s="660">
        <v>3.2040000000000002</v>
      </c>
      <c r="EH59" s="660">
        <v>2.16</v>
      </c>
      <c r="EI59" s="660">
        <v>6.9329999999999998</v>
      </c>
      <c r="EJ59" s="660">
        <v>2.67</v>
      </c>
      <c r="EK59" s="660">
        <v>3.9279999999999999</v>
      </c>
      <c r="EL59" s="660">
        <v>13.531000000000001</v>
      </c>
      <c r="EM59" s="660">
        <v>8.4</v>
      </c>
      <c r="EN59" s="660">
        <v>0.6</v>
      </c>
      <c r="EO59" s="660">
        <v>9</v>
      </c>
      <c r="EP59" s="660">
        <v>0.215</v>
      </c>
      <c r="EQ59" s="660">
        <v>13.531000000000001</v>
      </c>
      <c r="ER59" s="660">
        <v>4.3159999999999998</v>
      </c>
      <c r="ES59" s="448">
        <f t="shared" si="19"/>
        <v>0.46836679327183939</v>
      </c>
      <c r="ET59" s="645"/>
      <c r="EU59" s="458" t="str">
        <f t="shared" si="20"/>
        <v>2013/2014</v>
      </c>
      <c r="EV59" s="662">
        <v>7.7</v>
      </c>
      <c r="EW59" s="662">
        <v>2.44</v>
      </c>
      <c r="EX59" s="662">
        <v>18.75</v>
      </c>
      <c r="EY59" s="662">
        <v>2.5230000000000001</v>
      </c>
      <c r="EZ59" s="662">
        <v>4.03</v>
      </c>
      <c r="FA59" s="662">
        <v>25.303000000000001</v>
      </c>
      <c r="FB59" s="662">
        <v>16.8</v>
      </c>
      <c r="FC59" s="662">
        <v>0.95</v>
      </c>
      <c r="FD59" s="662">
        <v>17.75</v>
      </c>
      <c r="FE59" s="662">
        <v>4.4409999999999998</v>
      </c>
      <c r="FF59" s="662">
        <v>25.303000000000001</v>
      </c>
      <c r="FG59" s="662">
        <v>3.1120000000000001</v>
      </c>
      <c r="FH59" s="460">
        <f t="shared" si="21"/>
        <v>0.14023703303140914</v>
      </c>
      <c r="FI59" s="645"/>
      <c r="FJ59" s="470" t="str">
        <f t="shared" si="22"/>
        <v>2013/2014</v>
      </c>
      <c r="FK59" s="663">
        <v>0.63800000000000001</v>
      </c>
      <c r="FL59" s="663">
        <v>5.29</v>
      </c>
      <c r="FM59" s="663">
        <v>3.3769999999999998</v>
      </c>
      <c r="FN59" s="663">
        <v>0.27500000000000002</v>
      </c>
      <c r="FO59" s="663">
        <v>4.6390000000000002</v>
      </c>
      <c r="FP59" s="663">
        <v>8.2910000000000004</v>
      </c>
      <c r="FQ59" s="663">
        <v>6.3</v>
      </c>
      <c r="FR59" s="663">
        <v>0.35</v>
      </c>
      <c r="FS59" s="663">
        <v>6.65</v>
      </c>
      <c r="FT59" s="663">
        <v>1.3220000000000001</v>
      </c>
      <c r="FU59" s="663">
        <v>8.2910000000000004</v>
      </c>
      <c r="FV59" s="663">
        <v>0.31900000000000001</v>
      </c>
      <c r="FW59" s="473">
        <f t="shared" si="23"/>
        <v>4.0015052684395383E-2</v>
      </c>
      <c r="FX59" s="645"/>
      <c r="FY59" s="419" t="str">
        <f t="shared" si="24"/>
        <v>2013/2014</v>
      </c>
      <c r="FZ59" s="658">
        <v>0.08</v>
      </c>
      <c r="GA59" s="658">
        <v>1</v>
      </c>
      <c r="GB59" s="658">
        <v>0.08</v>
      </c>
      <c r="GC59" s="658">
        <v>0.2</v>
      </c>
      <c r="GD59" s="658">
        <v>4.58</v>
      </c>
      <c r="GE59" s="658">
        <v>4.8600000000000003</v>
      </c>
      <c r="GF59" s="658">
        <v>4.1100000000000003</v>
      </c>
      <c r="GG59" s="658">
        <v>0.05</v>
      </c>
      <c r="GH59" s="658">
        <v>4.16</v>
      </c>
      <c r="GI59" s="658">
        <v>0.5</v>
      </c>
      <c r="GJ59" s="658">
        <v>4.8600000000000003</v>
      </c>
      <c r="GK59" s="658">
        <v>0.2</v>
      </c>
      <c r="GL59" s="420">
        <f t="shared" si="25"/>
        <v>4.2918454935622317E-2</v>
      </c>
      <c r="GM59" s="645"/>
      <c r="GN59" s="364" t="str">
        <f t="shared" si="26"/>
        <v>2013/2014</v>
      </c>
      <c r="GO59" s="646">
        <v>2.5649999999999999</v>
      </c>
      <c r="GP59" s="647">
        <v>1.29</v>
      </c>
      <c r="GQ59" s="646">
        <v>3.3</v>
      </c>
      <c r="GR59" s="646">
        <v>0.78300000000000003</v>
      </c>
      <c r="GS59" s="646">
        <v>3.246</v>
      </c>
      <c r="GT59" s="646">
        <v>7.3289999999999997</v>
      </c>
      <c r="GU59" s="646">
        <v>5.8</v>
      </c>
      <c r="GV59" s="646">
        <v>0.8</v>
      </c>
      <c r="GW59" s="646">
        <v>6.6</v>
      </c>
      <c r="GX59" s="646">
        <v>0</v>
      </c>
      <c r="GY59" s="646">
        <v>7.3289999999999997</v>
      </c>
      <c r="GZ59" s="646">
        <v>0.72899999999999998</v>
      </c>
      <c r="HA59" s="365">
        <f t="shared" si="27"/>
        <v>0.11045454545454546</v>
      </c>
      <c r="HB59" s="645"/>
      <c r="HC59" s="394" t="str">
        <f t="shared" si="28"/>
        <v>2013/2014</v>
      </c>
      <c r="HD59" s="657">
        <v>6.4</v>
      </c>
      <c r="HE59" s="657">
        <v>2.27</v>
      </c>
      <c r="HF59" s="657">
        <v>14.5</v>
      </c>
      <c r="HG59" s="657">
        <v>5.1159999999999997</v>
      </c>
      <c r="HH59" s="657">
        <v>4.8499999999999996</v>
      </c>
      <c r="HI59" s="657">
        <v>24.466000000000001</v>
      </c>
      <c r="HJ59" s="657">
        <v>14</v>
      </c>
      <c r="HK59" s="657">
        <v>3</v>
      </c>
      <c r="HL59" s="657">
        <v>17</v>
      </c>
      <c r="HM59" s="657">
        <v>0.16500000000000001</v>
      </c>
      <c r="HN59" s="657">
        <v>24.466000000000001</v>
      </c>
      <c r="HO59" s="657">
        <v>7.3010000000000002</v>
      </c>
      <c r="HP59" s="395">
        <f t="shared" si="29"/>
        <v>0.42534226623944077</v>
      </c>
      <c r="HQ59" s="645"/>
      <c r="HR59" s="385" t="str">
        <f t="shared" si="30"/>
        <v>2013/2014</v>
      </c>
      <c r="HS59" s="655">
        <v>0</v>
      </c>
      <c r="HT59" s="655">
        <v>0</v>
      </c>
      <c r="HU59" s="655">
        <v>0</v>
      </c>
      <c r="HV59" s="655">
        <v>0.79800000000000004</v>
      </c>
      <c r="HW59" s="655">
        <v>3.476</v>
      </c>
      <c r="HX59" s="655">
        <v>4.274</v>
      </c>
      <c r="HY59" s="655">
        <v>2.2949999999999999</v>
      </c>
      <c r="HZ59" s="655">
        <v>1.25</v>
      </c>
      <c r="IA59" s="655">
        <v>3.5449999999999999</v>
      </c>
      <c r="IB59" s="655">
        <v>3.2000000000000001E-2</v>
      </c>
      <c r="IC59" s="655">
        <v>4.274</v>
      </c>
      <c r="ID59" s="655">
        <v>0.69699999999999995</v>
      </c>
      <c r="IE59" s="387">
        <f t="shared" si="31"/>
        <v>0.19485602460162146</v>
      </c>
      <c r="IF59" s="645"/>
      <c r="IG59" s="676" t="str">
        <f t="shared" si="32"/>
        <v>2013/2014</v>
      </c>
      <c r="IH59" s="679">
        <v>8.66</v>
      </c>
      <c r="II59" s="679">
        <v>2.8</v>
      </c>
      <c r="IJ59" s="679">
        <v>24.210999999999999</v>
      </c>
      <c r="IK59" s="679">
        <v>2.444</v>
      </c>
      <c r="IL59" s="679">
        <v>0.38600000000000001</v>
      </c>
      <c r="IM59" s="679">
        <v>27.041</v>
      </c>
      <c r="IN59" s="679">
        <v>23.5</v>
      </c>
      <c r="IO59" s="679">
        <v>0.6</v>
      </c>
      <c r="IP59" s="679">
        <v>24.1</v>
      </c>
      <c r="IQ59" s="679">
        <v>0.75</v>
      </c>
      <c r="IR59" s="679">
        <v>27.041</v>
      </c>
      <c r="IS59" s="679">
        <v>2.1909999999999998</v>
      </c>
      <c r="IT59" s="678">
        <f t="shared" si="33"/>
        <v>8.816901408450703E-2</v>
      </c>
      <c r="IU59" s="645"/>
      <c r="IV59" s="690" t="str">
        <f t="shared" si="34"/>
        <v>2013/2014</v>
      </c>
      <c r="IW59" s="693">
        <v>24.117000000000001</v>
      </c>
      <c r="IX59" s="693">
        <v>5.0599999999999996</v>
      </c>
      <c r="IY59" s="693">
        <v>121.93</v>
      </c>
      <c r="IZ59" s="693">
        <v>53.96</v>
      </c>
      <c r="JA59" s="693">
        <v>6.7729999999999997</v>
      </c>
      <c r="JB59" s="693">
        <v>182.66300000000001</v>
      </c>
      <c r="JC59" s="693">
        <v>100.5</v>
      </c>
      <c r="JD59" s="693">
        <v>16</v>
      </c>
      <c r="JE59" s="693">
        <v>116.5</v>
      </c>
      <c r="JF59" s="693">
        <v>0.88900000000000001</v>
      </c>
      <c r="JG59" s="693">
        <v>182.66300000000001</v>
      </c>
      <c r="JH59" s="693">
        <v>65.274000000000001</v>
      </c>
      <c r="JI59" s="692">
        <f t="shared" si="35"/>
        <v>0.55604869280767366</v>
      </c>
      <c r="JJ59" s="645"/>
      <c r="JK59" s="376" t="str">
        <f t="shared" si="36"/>
        <v>2013/2014</v>
      </c>
      <c r="JL59" s="643">
        <f t="shared" si="37"/>
        <v>134.64000000000001</v>
      </c>
      <c r="JM59" s="652">
        <f t="shared" si="38"/>
        <v>2.6717543077837198</v>
      </c>
      <c r="JN59" s="643">
        <f t="shared" si="39"/>
        <v>359.72500000000008</v>
      </c>
      <c r="JO59" s="643">
        <f t="shared" si="40"/>
        <v>84.613</v>
      </c>
      <c r="JP59" s="643">
        <f t="shared" si="41"/>
        <v>76.253000000000043</v>
      </c>
      <c r="JQ59" s="643">
        <f t="shared" si="42"/>
        <v>520.59100000000001</v>
      </c>
      <c r="JR59" s="643">
        <f t="shared" si="43"/>
        <v>261.76299999999998</v>
      </c>
      <c r="JS59" s="643">
        <f t="shared" si="44"/>
        <v>48.473000000000027</v>
      </c>
      <c r="JT59" s="643">
        <f t="shared" si="45"/>
        <v>310.23599999999999</v>
      </c>
      <c r="JU59" s="643">
        <f t="shared" si="46"/>
        <v>124.51299999999999</v>
      </c>
      <c r="JV59" s="643">
        <f t="shared" si="47"/>
        <v>520.59100000000001</v>
      </c>
      <c r="JW59" s="643">
        <f t="shared" si="48"/>
        <v>85.842000000000041</v>
      </c>
      <c r="JX59" s="378">
        <f t="shared" si="49"/>
        <v>0.19745186302901224</v>
      </c>
      <c r="JY59" s="653"/>
    </row>
    <row r="60" spans="1:285" s="18" customFormat="1" ht="14.4" x14ac:dyDescent="0.3">
      <c r="A60" s="376" t="s">
        <v>438</v>
      </c>
      <c r="B60" s="406">
        <v>221.52099999999999</v>
      </c>
      <c r="C60" s="406">
        <v>3.29</v>
      </c>
      <c r="D60" s="406">
        <v>727.97799999999995</v>
      </c>
      <c r="E60" s="406">
        <v>194.69300000000001</v>
      </c>
      <c r="F60" s="406">
        <v>159.17500000000001</v>
      </c>
      <c r="G60" s="406">
        <v>1081.846</v>
      </c>
      <c r="H60" s="406">
        <v>568.70100000000002</v>
      </c>
      <c r="I60" s="406">
        <v>131.48400000000001</v>
      </c>
      <c r="J60" s="406">
        <v>700.18499999999995</v>
      </c>
      <c r="K60" s="406">
        <v>164.154</v>
      </c>
      <c r="L60" s="406">
        <v>1081.846</v>
      </c>
      <c r="M60" s="406">
        <v>217.50700000000001</v>
      </c>
      <c r="N60" s="378">
        <f t="shared" si="1"/>
        <v>0.25164547706397605</v>
      </c>
      <c r="O60" s="645"/>
      <c r="P60" s="364" t="str">
        <f t="shared" si="2"/>
        <v>2014/2015</v>
      </c>
      <c r="Q60" s="646">
        <v>1.35</v>
      </c>
      <c r="R60" s="647">
        <v>6.15</v>
      </c>
      <c r="S60" s="646">
        <v>8.3000000000000007</v>
      </c>
      <c r="T60" s="646">
        <v>4.13</v>
      </c>
      <c r="U60" s="646">
        <v>11.3</v>
      </c>
      <c r="V60" s="646">
        <v>23.73</v>
      </c>
      <c r="W60" s="646">
        <v>17.100000000000001</v>
      </c>
      <c r="X60" s="646">
        <v>2</v>
      </c>
      <c r="Y60" s="646">
        <v>19.100000000000001</v>
      </c>
      <c r="Z60" s="646">
        <v>0.29399999999999998</v>
      </c>
      <c r="AA60" s="646">
        <v>23.73</v>
      </c>
      <c r="AB60" s="646">
        <v>4.3360000000000003</v>
      </c>
      <c r="AC60" s="648">
        <f t="shared" ref="AC60" si="54">AB60/(Y60+Z60)</f>
        <v>0.22357430133030834</v>
      </c>
      <c r="AD60" s="645"/>
      <c r="AE60" s="376" t="str">
        <f t="shared" si="4"/>
        <v>2014/2015</v>
      </c>
      <c r="AF60" s="654">
        <v>2.73</v>
      </c>
      <c r="AG60" s="654">
        <v>2.2000000000000002</v>
      </c>
      <c r="AH60" s="654">
        <v>6</v>
      </c>
      <c r="AI60" s="654">
        <v>1.887</v>
      </c>
      <c r="AJ60" s="654">
        <v>5.3739999999999997</v>
      </c>
      <c r="AK60" s="654">
        <v>13.260999999999999</v>
      </c>
      <c r="AL60" s="654">
        <v>10.4</v>
      </c>
      <c r="AM60" s="654">
        <v>0.3</v>
      </c>
      <c r="AN60" s="654">
        <v>10.7</v>
      </c>
      <c r="AO60" s="654">
        <v>1.6910000000000001</v>
      </c>
      <c r="AP60" s="654">
        <v>13.260999999999999</v>
      </c>
      <c r="AQ60" s="654">
        <v>0.87</v>
      </c>
      <c r="AR60" s="644">
        <f t="shared" ref="AR60" si="55">AQ60/(AN60+AO60)</f>
        <v>7.0212250827213302E-2</v>
      </c>
      <c r="AS60" s="645"/>
      <c r="AT60" s="385" t="str">
        <f t="shared" si="6"/>
        <v>2014/2015</v>
      </c>
      <c r="AU60" s="655">
        <v>0</v>
      </c>
      <c r="AV60" s="655">
        <v>0</v>
      </c>
      <c r="AW60" s="655">
        <v>0</v>
      </c>
      <c r="AX60" s="655">
        <v>1.4850000000000001</v>
      </c>
      <c r="AY60" s="655">
        <v>7.4779999999999998</v>
      </c>
      <c r="AZ60" s="655">
        <v>8.9629999999999992</v>
      </c>
      <c r="BA60" s="655">
        <v>7.2</v>
      </c>
      <c r="BB60" s="655">
        <v>0.16500000000000001</v>
      </c>
      <c r="BC60" s="655">
        <v>7.3650000000000002</v>
      </c>
      <c r="BD60" s="655">
        <v>0.28199999999999997</v>
      </c>
      <c r="BE60" s="655">
        <v>8.9629999999999992</v>
      </c>
      <c r="BF60" s="655">
        <v>1.3160000000000001</v>
      </c>
      <c r="BG60" s="649">
        <f t="shared" ref="BG60" si="56">BF60/(BC60+BD60)</f>
        <v>0.17209363148947299</v>
      </c>
      <c r="BH60" s="645"/>
      <c r="BI60" s="394" t="str">
        <f t="shared" si="8"/>
        <v>2014/2015</v>
      </c>
      <c r="BJ60" s="657">
        <v>0.21299999999999999</v>
      </c>
      <c r="BK60" s="657">
        <v>4</v>
      </c>
      <c r="BL60" s="657">
        <v>0.85199999999999998</v>
      </c>
      <c r="BM60" s="657">
        <v>1.159</v>
      </c>
      <c r="BN60" s="657">
        <v>5.8780000000000001</v>
      </c>
      <c r="BO60" s="657">
        <v>7.8890000000000002</v>
      </c>
      <c r="BP60" s="657">
        <v>5.9</v>
      </c>
      <c r="BQ60" s="657">
        <v>0.5</v>
      </c>
      <c r="BR60" s="657">
        <v>6.4</v>
      </c>
      <c r="BS60" s="657">
        <v>0.26200000000000001</v>
      </c>
      <c r="BT60" s="657">
        <v>7.8890000000000002</v>
      </c>
      <c r="BU60" s="657">
        <v>1.2270000000000001</v>
      </c>
      <c r="BV60" s="650">
        <f t="shared" ref="BV60" si="57">BU60/(BR60+BS60)</f>
        <v>0.18417892524767338</v>
      </c>
      <c r="BW60" s="645"/>
      <c r="BX60" s="364" t="str">
        <f t="shared" si="10"/>
        <v>2014/2015</v>
      </c>
      <c r="BY60" s="950">
        <v>26.747</v>
      </c>
      <c r="BZ60" s="950">
        <v>5.87</v>
      </c>
      <c r="CA60" s="950">
        <v>156.91200000000001</v>
      </c>
      <c r="CB60" s="950">
        <v>9.9380000000000006</v>
      </c>
      <c r="CC60" s="950">
        <v>5.9790000000000001</v>
      </c>
      <c r="CD60" s="950">
        <v>172.82900000000001</v>
      </c>
      <c r="CE60" s="950">
        <v>69.677000000000007</v>
      </c>
      <c r="CF60" s="950">
        <v>55</v>
      </c>
      <c r="CG60" s="950">
        <v>124.67700000000001</v>
      </c>
      <c r="CH60" s="950">
        <v>35.454999999999998</v>
      </c>
      <c r="CI60" s="950">
        <v>172.82900000000001</v>
      </c>
      <c r="CJ60" s="950">
        <v>12.696999999999999</v>
      </c>
      <c r="CK60" s="365">
        <f t="shared" si="11"/>
        <v>7.9290835061074608E-2</v>
      </c>
      <c r="CL60" s="651"/>
      <c r="CM60" s="385" t="str">
        <f t="shared" si="12"/>
        <v>2014/2015</v>
      </c>
      <c r="CN60" s="655">
        <v>0</v>
      </c>
      <c r="CO60" s="655">
        <v>0</v>
      </c>
      <c r="CP60" s="655">
        <v>0</v>
      </c>
      <c r="CQ60" s="655">
        <v>0</v>
      </c>
      <c r="CR60" s="655">
        <v>0</v>
      </c>
      <c r="CS60" s="655">
        <v>0</v>
      </c>
      <c r="CT60" s="655">
        <v>0</v>
      </c>
      <c r="CU60" s="655">
        <v>0</v>
      </c>
      <c r="CV60" s="655">
        <v>0</v>
      </c>
      <c r="CW60" s="655">
        <v>0</v>
      </c>
      <c r="CX60" s="655">
        <v>0</v>
      </c>
      <c r="CY60" s="655">
        <v>0</v>
      </c>
      <c r="CZ60" s="387" t="e">
        <f t="shared" si="13"/>
        <v>#DIV/0!</v>
      </c>
      <c r="DA60" s="645"/>
      <c r="DB60" s="419" t="str">
        <f t="shared" si="14"/>
        <v>2014/2015</v>
      </c>
      <c r="DC60" s="658">
        <v>1.7</v>
      </c>
      <c r="DD60" s="658">
        <v>1.1200000000000001</v>
      </c>
      <c r="DE60" s="658">
        <v>1.9</v>
      </c>
      <c r="DF60" s="658">
        <v>4.6760000000000002</v>
      </c>
      <c r="DG60" s="658">
        <v>7.2569999999999997</v>
      </c>
      <c r="DH60" s="658">
        <v>13.833</v>
      </c>
      <c r="DI60" s="658">
        <v>10</v>
      </c>
      <c r="DJ60" s="658">
        <v>0.05</v>
      </c>
      <c r="DK60" s="658">
        <v>10.050000000000001</v>
      </c>
      <c r="DL60" s="658">
        <v>1.4999999999999999E-2</v>
      </c>
      <c r="DM60" s="658">
        <v>13.833</v>
      </c>
      <c r="DN60" s="658">
        <v>3.7679999999999998</v>
      </c>
      <c r="DO60" s="420">
        <f t="shared" si="15"/>
        <v>0.37436661698956775</v>
      </c>
      <c r="DP60" s="645"/>
      <c r="DQ60" s="432" t="str">
        <f t="shared" si="16"/>
        <v>2014/2015</v>
      </c>
      <c r="DR60" s="659">
        <v>7.0000000000000001E-3</v>
      </c>
      <c r="DS60" s="659">
        <v>3.29</v>
      </c>
      <c r="DT60" s="659">
        <v>2.3E-2</v>
      </c>
      <c r="DU60" s="659">
        <v>1.4370000000000001</v>
      </c>
      <c r="DV60" s="659">
        <v>3.9420000000000002</v>
      </c>
      <c r="DW60" s="659">
        <v>5.4020000000000001</v>
      </c>
      <c r="DX60" s="659">
        <v>2.359</v>
      </c>
      <c r="DY60" s="659">
        <v>1.49</v>
      </c>
      <c r="DZ60" s="659">
        <v>3.8490000000000002</v>
      </c>
      <c r="EA60" s="659">
        <v>0.153</v>
      </c>
      <c r="EB60" s="659">
        <v>5.4020000000000001</v>
      </c>
      <c r="EC60" s="659">
        <v>1.4</v>
      </c>
      <c r="ED60" s="435">
        <f t="shared" si="17"/>
        <v>0.34982508745627189</v>
      </c>
      <c r="EE60" s="645"/>
      <c r="EF60" s="445" t="str">
        <f t="shared" si="18"/>
        <v>2014/2015</v>
      </c>
      <c r="EG60" s="660">
        <v>3.06</v>
      </c>
      <c r="EH60" s="660">
        <v>1.67</v>
      </c>
      <c r="EI60" s="660">
        <v>5.1150000000000002</v>
      </c>
      <c r="EJ60" s="660">
        <v>4.3159999999999998</v>
      </c>
      <c r="EK60" s="660">
        <v>4.0860000000000003</v>
      </c>
      <c r="EL60" s="660">
        <v>13.516999999999999</v>
      </c>
      <c r="EM60" s="660">
        <v>8.6</v>
      </c>
      <c r="EN60" s="660">
        <v>0.4</v>
      </c>
      <c r="EO60" s="660">
        <v>9</v>
      </c>
      <c r="EP60" s="660">
        <v>0.23799999999999999</v>
      </c>
      <c r="EQ60" s="660">
        <v>13.516999999999999</v>
      </c>
      <c r="ER60" s="660">
        <v>4.2789999999999999</v>
      </c>
      <c r="ES60" s="448">
        <f t="shared" si="19"/>
        <v>0.46319549686079237</v>
      </c>
      <c r="ET60" s="645"/>
      <c r="EU60" s="458" t="str">
        <f t="shared" si="20"/>
        <v>2014/2015</v>
      </c>
      <c r="EV60" s="662">
        <v>7.71</v>
      </c>
      <c r="EW60" s="662">
        <v>1.98</v>
      </c>
      <c r="EX60" s="662">
        <v>15.25</v>
      </c>
      <c r="EY60" s="662">
        <v>3.1120000000000001</v>
      </c>
      <c r="EZ60" s="662">
        <v>5.9470000000000001</v>
      </c>
      <c r="FA60" s="662">
        <v>24.309000000000001</v>
      </c>
      <c r="FB60" s="662">
        <v>16.8</v>
      </c>
      <c r="FC60" s="662">
        <v>0.7</v>
      </c>
      <c r="FD60" s="662">
        <v>17.5</v>
      </c>
      <c r="FE60" s="662">
        <v>4.0590000000000002</v>
      </c>
      <c r="FF60" s="662">
        <v>24.309000000000001</v>
      </c>
      <c r="FG60" s="662">
        <v>2.75</v>
      </c>
      <c r="FH60" s="460">
        <f t="shared" si="21"/>
        <v>0.1275569367781437</v>
      </c>
      <c r="FI60" s="645"/>
      <c r="FJ60" s="470" t="str">
        <f t="shared" si="22"/>
        <v>2014/2015</v>
      </c>
      <c r="FK60" s="663">
        <v>0.70699999999999996</v>
      </c>
      <c r="FL60" s="663">
        <v>5.22</v>
      </c>
      <c r="FM60" s="663">
        <v>3.6869999999999998</v>
      </c>
      <c r="FN60" s="663">
        <v>0.31900000000000001</v>
      </c>
      <c r="FO60" s="663">
        <v>4.476</v>
      </c>
      <c r="FP60" s="663">
        <v>8.4819999999999993</v>
      </c>
      <c r="FQ60" s="663">
        <v>6.45</v>
      </c>
      <c r="FR60" s="663">
        <v>0.4</v>
      </c>
      <c r="FS60" s="663">
        <v>6.85</v>
      </c>
      <c r="FT60" s="663">
        <v>1.1040000000000001</v>
      </c>
      <c r="FU60" s="663">
        <v>8.4819999999999993</v>
      </c>
      <c r="FV60" s="663">
        <v>0.52800000000000002</v>
      </c>
      <c r="FW60" s="473">
        <f t="shared" si="23"/>
        <v>6.6381694744782505E-2</v>
      </c>
      <c r="FX60" s="645"/>
      <c r="FY60" s="419" t="str">
        <f t="shared" si="24"/>
        <v>2014/2015</v>
      </c>
      <c r="FZ60" s="658">
        <v>7.0000000000000007E-2</v>
      </c>
      <c r="GA60" s="658">
        <v>1</v>
      </c>
      <c r="GB60" s="658">
        <v>7.0000000000000007E-2</v>
      </c>
      <c r="GC60" s="658">
        <v>0.2</v>
      </c>
      <c r="GD60" s="658">
        <v>4.2439999999999998</v>
      </c>
      <c r="GE60" s="658">
        <v>4.5140000000000002</v>
      </c>
      <c r="GF60" s="658">
        <v>3.8639999999999999</v>
      </c>
      <c r="GG60" s="658">
        <v>0.05</v>
      </c>
      <c r="GH60" s="658">
        <v>3.9140000000000001</v>
      </c>
      <c r="GI60" s="658">
        <v>0.4</v>
      </c>
      <c r="GJ60" s="658">
        <v>4.5140000000000002</v>
      </c>
      <c r="GK60" s="658">
        <v>0.2</v>
      </c>
      <c r="GL60" s="420">
        <f t="shared" si="25"/>
        <v>4.6360686138154847E-2</v>
      </c>
      <c r="GM60" s="645"/>
      <c r="GN60" s="364" t="str">
        <f t="shared" si="26"/>
        <v>2014/2015</v>
      </c>
      <c r="GO60" s="646">
        <v>2.46</v>
      </c>
      <c r="GP60" s="647">
        <v>1.42</v>
      </c>
      <c r="GQ60" s="646">
        <v>3.5</v>
      </c>
      <c r="GR60" s="646">
        <v>0.72899999999999998</v>
      </c>
      <c r="GS60" s="646">
        <v>2.2530000000000001</v>
      </c>
      <c r="GT60" s="646">
        <v>6.4820000000000002</v>
      </c>
      <c r="GU60" s="646">
        <v>5.5</v>
      </c>
      <c r="GV60" s="646">
        <v>0.4</v>
      </c>
      <c r="GW60" s="646">
        <v>5.9</v>
      </c>
      <c r="GX60" s="646">
        <v>0</v>
      </c>
      <c r="GY60" s="646">
        <v>6.4820000000000002</v>
      </c>
      <c r="GZ60" s="646">
        <v>0.58199999999999996</v>
      </c>
      <c r="HA60" s="365">
        <f t="shared" si="27"/>
        <v>9.8644067796610155E-2</v>
      </c>
      <c r="HB60" s="645"/>
      <c r="HC60" s="394" t="str">
        <f t="shared" si="28"/>
        <v>2014/2015</v>
      </c>
      <c r="HD60" s="657">
        <v>6.8</v>
      </c>
      <c r="HE60" s="657">
        <v>1.91</v>
      </c>
      <c r="HF60" s="657">
        <v>13</v>
      </c>
      <c r="HG60" s="657">
        <v>7.3010000000000002</v>
      </c>
      <c r="HH60" s="657">
        <v>6.3150000000000004</v>
      </c>
      <c r="HI60" s="657">
        <v>26.616</v>
      </c>
      <c r="HJ60" s="657">
        <v>14.5</v>
      </c>
      <c r="HK60" s="657">
        <v>3</v>
      </c>
      <c r="HL60" s="657">
        <v>17.5</v>
      </c>
      <c r="HM60" s="657">
        <v>1.2</v>
      </c>
      <c r="HN60" s="657">
        <v>26.616</v>
      </c>
      <c r="HO60" s="657">
        <v>7.9160000000000004</v>
      </c>
      <c r="HP60" s="395">
        <f t="shared" si="29"/>
        <v>0.4233155080213904</v>
      </c>
      <c r="HQ60" s="645"/>
      <c r="HR60" s="385" t="str">
        <f t="shared" si="30"/>
        <v>2014/2015</v>
      </c>
      <c r="HS60" s="655">
        <v>0</v>
      </c>
      <c r="HT60" s="655">
        <v>0</v>
      </c>
      <c r="HU60" s="655">
        <v>0</v>
      </c>
      <c r="HV60" s="655">
        <v>0.69699999999999995</v>
      </c>
      <c r="HW60" s="655">
        <v>5.0549999999999997</v>
      </c>
      <c r="HX60" s="655">
        <v>5.7519999999999998</v>
      </c>
      <c r="HY60" s="655">
        <v>2.4750000000000001</v>
      </c>
      <c r="HZ60" s="655">
        <v>2.1</v>
      </c>
      <c r="IA60" s="655">
        <v>4.5750000000000002</v>
      </c>
      <c r="IB60" s="655">
        <v>4.9000000000000002E-2</v>
      </c>
      <c r="IC60" s="655">
        <v>5.7519999999999998</v>
      </c>
      <c r="ID60" s="655">
        <v>1.1279999999999999</v>
      </c>
      <c r="IE60" s="387">
        <f t="shared" si="31"/>
        <v>0.24394463667820063</v>
      </c>
      <c r="IF60" s="645"/>
      <c r="IG60" s="676" t="str">
        <f t="shared" si="32"/>
        <v>2014/2015</v>
      </c>
      <c r="IH60" s="679">
        <v>9.1</v>
      </c>
      <c r="II60" s="679">
        <v>2.86</v>
      </c>
      <c r="IJ60" s="679">
        <v>25.978999999999999</v>
      </c>
      <c r="IK60" s="679">
        <v>2.1909999999999998</v>
      </c>
      <c r="IL60" s="679">
        <v>0.74</v>
      </c>
      <c r="IM60" s="679">
        <v>28.91</v>
      </c>
      <c r="IN60" s="679">
        <v>23.5</v>
      </c>
      <c r="IO60" s="679">
        <v>1</v>
      </c>
      <c r="IP60" s="679">
        <v>24.5</v>
      </c>
      <c r="IQ60" s="679">
        <v>0.7</v>
      </c>
      <c r="IR60" s="679">
        <v>28.91</v>
      </c>
      <c r="IS60" s="679">
        <v>3.71</v>
      </c>
      <c r="IT60" s="678">
        <f t="shared" si="33"/>
        <v>0.14722222222222223</v>
      </c>
      <c r="IU60" s="645"/>
      <c r="IV60" s="690" t="str">
        <f t="shared" si="34"/>
        <v>2014/2015</v>
      </c>
      <c r="IW60" s="693">
        <v>24.068999999999999</v>
      </c>
      <c r="IX60" s="693">
        <v>5.24</v>
      </c>
      <c r="IY60" s="693">
        <v>126.208</v>
      </c>
      <c r="IZ60" s="693">
        <v>65.274000000000001</v>
      </c>
      <c r="JA60" s="693">
        <v>1.9259999999999999</v>
      </c>
      <c r="JB60" s="693">
        <v>193.40799999999999</v>
      </c>
      <c r="JC60" s="693">
        <v>100.5</v>
      </c>
      <c r="JD60" s="693">
        <v>16</v>
      </c>
      <c r="JE60" s="693">
        <v>116.5</v>
      </c>
      <c r="JF60" s="693">
        <v>0.80300000000000005</v>
      </c>
      <c r="JG60" s="693">
        <v>193.40799999999999</v>
      </c>
      <c r="JH60" s="693">
        <v>76.105000000000004</v>
      </c>
      <c r="JI60" s="692">
        <f t="shared" si="35"/>
        <v>0.64878988602167043</v>
      </c>
      <c r="JJ60" s="645"/>
      <c r="JK60" s="376" t="str">
        <f t="shared" si="36"/>
        <v>2014/2015</v>
      </c>
      <c r="JL60" s="643">
        <f t="shared" si="37"/>
        <v>134.798</v>
      </c>
      <c r="JM60" s="652">
        <f t="shared" si="38"/>
        <v>2.6794314455704082</v>
      </c>
      <c r="JN60" s="643">
        <f t="shared" si="39"/>
        <v>361.1819999999999</v>
      </c>
      <c r="JO60" s="643">
        <f t="shared" si="40"/>
        <v>85.842000000000041</v>
      </c>
      <c r="JP60" s="643">
        <f t="shared" si="41"/>
        <v>76.924999999999983</v>
      </c>
      <c r="JQ60" s="643">
        <f t="shared" si="42"/>
        <v>523.9490000000003</v>
      </c>
      <c r="JR60" s="643">
        <f t="shared" si="43"/>
        <v>263.87599999999998</v>
      </c>
      <c r="JS60" s="643">
        <f t="shared" si="44"/>
        <v>47.929000000000002</v>
      </c>
      <c r="JT60" s="643">
        <f t="shared" si="45"/>
        <v>311.80499999999989</v>
      </c>
      <c r="JU60" s="643">
        <f t="shared" si="46"/>
        <v>117.44899999999996</v>
      </c>
      <c r="JV60" s="643">
        <f t="shared" si="47"/>
        <v>523.9490000000003</v>
      </c>
      <c r="JW60" s="643">
        <f t="shared" si="48"/>
        <v>94.695000000000007</v>
      </c>
      <c r="JX60" s="378">
        <f t="shared" si="49"/>
        <v>0.22060365191704687</v>
      </c>
      <c r="JY60" s="653"/>
    </row>
    <row r="61" spans="1:285" s="18" customFormat="1" ht="14.4" x14ac:dyDescent="0.3">
      <c r="A61" s="376" t="s">
        <v>454</v>
      </c>
      <c r="B61" s="406">
        <v>225.078</v>
      </c>
      <c r="C61" s="406">
        <v>3.27</v>
      </c>
      <c r="D61" s="406">
        <v>736.99599999999998</v>
      </c>
      <c r="E61" s="406">
        <v>217.50700000000001</v>
      </c>
      <c r="F61" s="406">
        <v>169.953</v>
      </c>
      <c r="G61" s="406">
        <v>1124.4559999999999</v>
      </c>
      <c r="H61" s="406">
        <v>572.66800000000001</v>
      </c>
      <c r="I61" s="406">
        <v>136.51400000000001</v>
      </c>
      <c r="J61" s="406">
        <v>709.18200000000002</v>
      </c>
      <c r="K61" s="406">
        <v>172.85400000000001</v>
      </c>
      <c r="L61" s="406">
        <v>1124.4559999999999</v>
      </c>
      <c r="M61" s="406">
        <v>242.42</v>
      </c>
      <c r="N61" s="378">
        <f t="shared" si="1"/>
        <v>0.27484138969384464</v>
      </c>
      <c r="O61" s="645"/>
      <c r="P61" s="364" t="str">
        <f t="shared" si="2"/>
        <v>2015/2016</v>
      </c>
      <c r="Q61" s="646">
        <v>1.26</v>
      </c>
      <c r="R61" s="647">
        <v>6.43</v>
      </c>
      <c r="S61" s="646">
        <v>8.1</v>
      </c>
      <c r="T61" s="646">
        <v>4.3360000000000003</v>
      </c>
      <c r="U61" s="646">
        <v>11.925000000000001</v>
      </c>
      <c r="V61" s="646">
        <v>24.361000000000001</v>
      </c>
      <c r="W61" s="646">
        <v>17.8</v>
      </c>
      <c r="X61" s="646">
        <v>1.4</v>
      </c>
      <c r="Y61" s="646">
        <v>19.2</v>
      </c>
      <c r="Z61" s="646">
        <v>0.55400000000000005</v>
      </c>
      <c r="AA61" s="646">
        <v>24.361000000000001</v>
      </c>
      <c r="AB61" s="646">
        <v>4.6070000000000002</v>
      </c>
      <c r="AC61" s="648">
        <f t="shared" ref="AC61:AC63" si="58">AB61/(Y61+Z61)</f>
        <v>0.23321858864027542</v>
      </c>
      <c r="AD61" s="645"/>
      <c r="AE61" s="376" t="str">
        <f t="shared" si="4"/>
        <v>2015/2016</v>
      </c>
      <c r="AF61" s="654">
        <v>2.4500000000000002</v>
      </c>
      <c r="AG61" s="654">
        <v>2.2599999999999998</v>
      </c>
      <c r="AH61" s="654">
        <v>5.54</v>
      </c>
      <c r="AI61" s="654">
        <v>0.87</v>
      </c>
      <c r="AJ61" s="654">
        <v>6.7450000000000001</v>
      </c>
      <c r="AK61" s="654">
        <v>13.154999999999999</v>
      </c>
      <c r="AL61" s="654">
        <v>10.6</v>
      </c>
      <c r="AM61" s="654">
        <v>0.5</v>
      </c>
      <c r="AN61" s="654">
        <v>11.1</v>
      </c>
      <c r="AO61" s="654">
        <v>1.0589999999999999</v>
      </c>
      <c r="AP61" s="654">
        <v>13.154999999999999</v>
      </c>
      <c r="AQ61" s="654">
        <v>0.996</v>
      </c>
      <c r="AR61" s="644">
        <f t="shared" ref="AR61:AR63" si="59">AQ61/(AN61+AO61)</f>
        <v>8.191463113742907E-2</v>
      </c>
      <c r="AS61" s="645"/>
      <c r="AT61" s="385" t="str">
        <f t="shared" si="6"/>
        <v>2015/2016</v>
      </c>
      <c r="AU61" s="655">
        <v>0</v>
      </c>
      <c r="AV61" s="655">
        <v>0</v>
      </c>
      <c r="AW61" s="655">
        <v>0</v>
      </c>
      <c r="AX61" s="655">
        <v>1.3160000000000001</v>
      </c>
      <c r="AY61" s="655">
        <v>10.116</v>
      </c>
      <c r="AZ61" s="655">
        <v>11.432</v>
      </c>
      <c r="BA61" s="655">
        <v>7.5</v>
      </c>
      <c r="BB61" s="655">
        <v>1.6</v>
      </c>
      <c r="BC61" s="655">
        <v>9.1</v>
      </c>
      <c r="BD61" s="655">
        <v>0.27500000000000002</v>
      </c>
      <c r="BE61" s="655">
        <v>11.432</v>
      </c>
      <c r="BF61" s="655">
        <v>2.0569999999999999</v>
      </c>
      <c r="BG61" s="649">
        <f t="shared" ref="BG61:BG63" si="60">BF61/(BC61+BD61)</f>
        <v>0.21941333333333332</v>
      </c>
      <c r="BH61" s="645"/>
      <c r="BI61" s="394" t="str">
        <f t="shared" si="8"/>
        <v>2015/2016</v>
      </c>
      <c r="BJ61" s="657">
        <v>0.21299999999999999</v>
      </c>
      <c r="BK61" s="657">
        <v>4.71</v>
      </c>
      <c r="BL61" s="657">
        <v>1.004</v>
      </c>
      <c r="BM61" s="657">
        <v>1.2270000000000001</v>
      </c>
      <c r="BN61" s="657">
        <v>5.7149999999999999</v>
      </c>
      <c r="BO61" s="657">
        <v>7.9459999999999997</v>
      </c>
      <c r="BP61" s="657">
        <v>5.9</v>
      </c>
      <c r="BQ61" s="657">
        <v>0.5</v>
      </c>
      <c r="BR61" s="657">
        <v>6.4</v>
      </c>
      <c r="BS61" s="657">
        <v>0.25800000000000001</v>
      </c>
      <c r="BT61" s="657">
        <v>7.9459999999999997</v>
      </c>
      <c r="BU61" s="657">
        <v>1.288</v>
      </c>
      <c r="BV61" s="650">
        <f t="shared" ref="BV61:BV63" si="61">BU61/(BR61+BS61)</f>
        <v>0.19345148693301292</v>
      </c>
      <c r="BW61" s="645"/>
      <c r="BX61" s="364" t="str">
        <f t="shared" si="10"/>
        <v>2015/2016</v>
      </c>
      <c r="BY61" s="950">
        <v>26.827000000000002</v>
      </c>
      <c r="BZ61" s="950">
        <v>5.98</v>
      </c>
      <c r="CA61" s="950">
        <v>160.47999999999999</v>
      </c>
      <c r="CB61" s="950">
        <v>12.696999999999999</v>
      </c>
      <c r="CC61" s="950">
        <v>6.9169999999999998</v>
      </c>
      <c r="CD61" s="950">
        <v>180.09399999999999</v>
      </c>
      <c r="CE61" s="950">
        <v>70.849999999999994</v>
      </c>
      <c r="CF61" s="950">
        <v>59</v>
      </c>
      <c r="CG61" s="950">
        <v>129.85</v>
      </c>
      <c r="CH61" s="950">
        <v>34.686</v>
      </c>
      <c r="CI61" s="950">
        <v>180.09399999999999</v>
      </c>
      <c r="CJ61" s="950">
        <v>15.558</v>
      </c>
      <c r="CK61" s="365">
        <f t="shared" si="11"/>
        <v>9.4556814314192633E-2</v>
      </c>
      <c r="CL61" s="651"/>
      <c r="CM61" s="385" t="str">
        <f t="shared" si="12"/>
        <v>2015/2016</v>
      </c>
      <c r="CN61" s="655">
        <v>0</v>
      </c>
      <c r="CO61" s="655">
        <v>0</v>
      </c>
      <c r="CP61" s="655">
        <v>0</v>
      </c>
      <c r="CQ61" s="655">
        <v>0</v>
      </c>
      <c r="CR61" s="655">
        <v>0</v>
      </c>
      <c r="CS61" s="655">
        <v>0</v>
      </c>
      <c r="CT61" s="655">
        <v>0</v>
      </c>
      <c r="CU61" s="655">
        <v>0</v>
      </c>
      <c r="CV61" s="655">
        <v>0</v>
      </c>
      <c r="CW61" s="655">
        <v>0</v>
      </c>
      <c r="CX61" s="655">
        <v>0</v>
      </c>
      <c r="CY61" s="655">
        <v>0</v>
      </c>
      <c r="CZ61" s="387" t="e">
        <f t="shared" si="13"/>
        <v>#DIV/0!</v>
      </c>
      <c r="DA61" s="645"/>
      <c r="DB61" s="419" t="str">
        <f t="shared" si="14"/>
        <v>2015/2016</v>
      </c>
      <c r="DC61" s="658">
        <v>2.1</v>
      </c>
      <c r="DD61" s="658">
        <v>1.29</v>
      </c>
      <c r="DE61" s="658">
        <v>2.7</v>
      </c>
      <c r="DF61" s="658">
        <v>3.7679999999999998</v>
      </c>
      <c r="DG61" s="658">
        <v>8.1530000000000005</v>
      </c>
      <c r="DH61" s="658">
        <v>14.621</v>
      </c>
      <c r="DI61" s="658">
        <v>10.199999999999999</v>
      </c>
      <c r="DJ61" s="658">
        <v>0.05</v>
      </c>
      <c r="DK61" s="658">
        <v>10.25</v>
      </c>
      <c r="DL61" s="658">
        <v>1.4E-2</v>
      </c>
      <c r="DM61" s="658">
        <v>14.621</v>
      </c>
      <c r="DN61" s="658">
        <v>4.3570000000000002</v>
      </c>
      <c r="DO61" s="420">
        <f t="shared" si="15"/>
        <v>0.42449337490257216</v>
      </c>
      <c r="DP61" s="645"/>
      <c r="DQ61" s="432" t="str">
        <f t="shared" si="16"/>
        <v>2015/2016</v>
      </c>
      <c r="DR61" s="659">
        <v>0.01</v>
      </c>
      <c r="DS61" s="659">
        <v>2.6</v>
      </c>
      <c r="DT61" s="659">
        <v>2.5999999999999999E-2</v>
      </c>
      <c r="DU61" s="659">
        <v>1.4</v>
      </c>
      <c r="DV61" s="659">
        <v>4.42</v>
      </c>
      <c r="DW61" s="659">
        <v>5.8460000000000001</v>
      </c>
      <c r="DX61" s="659">
        <v>2.4060000000000001</v>
      </c>
      <c r="DY61" s="659">
        <v>1.728</v>
      </c>
      <c r="DZ61" s="659">
        <v>4.1340000000000003</v>
      </c>
      <c r="EA61" s="659">
        <v>0.17699999999999999</v>
      </c>
      <c r="EB61" s="659">
        <v>5.8460000000000001</v>
      </c>
      <c r="EC61" s="659">
        <v>1.5349999999999999</v>
      </c>
      <c r="ED61" s="435">
        <f t="shared" si="17"/>
        <v>0.35606587798654604</v>
      </c>
      <c r="EE61" s="645"/>
      <c r="EF61" s="445" t="str">
        <f t="shared" si="18"/>
        <v>2015/2016</v>
      </c>
      <c r="EG61" s="660">
        <v>3.3079999999999998</v>
      </c>
      <c r="EH61" s="660">
        <v>2.44</v>
      </c>
      <c r="EI61" s="660">
        <v>8.0640000000000001</v>
      </c>
      <c r="EJ61" s="660">
        <v>4.2789999999999999</v>
      </c>
      <c r="EK61" s="660">
        <v>4.4290000000000003</v>
      </c>
      <c r="EL61" s="660">
        <v>16.771999999999998</v>
      </c>
      <c r="EM61" s="660">
        <v>9</v>
      </c>
      <c r="EN61" s="660">
        <v>0.8</v>
      </c>
      <c r="EO61" s="660">
        <v>9.8000000000000007</v>
      </c>
      <c r="EP61" s="660">
        <v>0.11799999999999999</v>
      </c>
      <c r="EQ61" s="660">
        <v>16.771999999999998</v>
      </c>
      <c r="ER61" s="660">
        <v>6.8540000000000001</v>
      </c>
      <c r="ES61" s="448">
        <f t="shared" si="19"/>
        <v>0.69106674732809026</v>
      </c>
      <c r="ET61" s="645"/>
      <c r="EU61" s="458" t="str">
        <f t="shared" si="20"/>
        <v>2015/2016</v>
      </c>
      <c r="EV61" s="662">
        <v>7.86</v>
      </c>
      <c r="EW61" s="662">
        <v>2.48</v>
      </c>
      <c r="EX61" s="662">
        <v>19.5</v>
      </c>
      <c r="EY61" s="662">
        <v>2.75</v>
      </c>
      <c r="EZ61" s="662">
        <v>4.3819999999999997</v>
      </c>
      <c r="FA61" s="662">
        <v>26.632000000000001</v>
      </c>
      <c r="FB61" s="662">
        <v>16.8</v>
      </c>
      <c r="FC61" s="662">
        <v>1.2</v>
      </c>
      <c r="FD61" s="662">
        <v>18</v>
      </c>
      <c r="FE61" s="662">
        <v>5.5339999999999998</v>
      </c>
      <c r="FF61" s="662">
        <v>26.632000000000001</v>
      </c>
      <c r="FG61" s="662">
        <v>3.0979999999999999</v>
      </c>
      <c r="FH61" s="460">
        <f t="shared" si="21"/>
        <v>0.13163933033058553</v>
      </c>
      <c r="FI61" s="645"/>
      <c r="FJ61" s="470" t="str">
        <f t="shared" si="22"/>
        <v>2015/2016</v>
      </c>
      <c r="FK61" s="663">
        <v>0.82499999999999996</v>
      </c>
      <c r="FL61" s="663">
        <v>4.55</v>
      </c>
      <c r="FM61" s="663">
        <v>3.7509999999999999</v>
      </c>
      <c r="FN61" s="663">
        <v>0.52800000000000002</v>
      </c>
      <c r="FO61" s="663">
        <v>4.8049999999999997</v>
      </c>
      <c r="FP61" s="663">
        <v>9.0839999999999996</v>
      </c>
      <c r="FQ61" s="663">
        <v>6.6</v>
      </c>
      <c r="FR61" s="663">
        <v>0.4</v>
      </c>
      <c r="FS61" s="663">
        <v>7</v>
      </c>
      <c r="FT61" s="663">
        <v>1.5680000000000001</v>
      </c>
      <c r="FU61" s="663">
        <v>9.0839999999999996</v>
      </c>
      <c r="FV61" s="663">
        <v>0.51600000000000001</v>
      </c>
      <c r="FW61" s="473">
        <f t="shared" si="23"/>
        <v>6.0224089635854343E-2</v>
      </c>
      <c r="FX61" s="645"/>
      <c r="FY61" s="419" t="str">
        <f t="shared" si="24"/>
        <v>2015/2016</v>
      </c>
      <c r="FZ61" s="658">
        <v>0.06</v>
      </c>
      <c r="GA61" s="658">
        <v>1</v>
      </c>
      <c r="GB61" s="658">
        <v>0.06</v>
      </c>
      <c r="GC61" s="658">
        <v>0.2</v>
      </c>
      <c r="GD61" s="658">
        <v>4.41</v>
      </c>
      <c r="GE61" s="658">
        <v>4.67</v>
      </c>
      <c r="GF61" s="658">
        <v>4.0199999999999996</v>
      </c>
      <c r="GG61" s="658">
        <v>0.05</v>
      </c>
      <c r="GH61" s="658">
        <v>4.07</v>
      </c>
      <c r="GI61" s="658">
        <v>0.4</v>
      </c>
      <c r="GJ61" s="658">
        <v>4.67</v>
      </c>
      <c r="GK61" s="658">
        <v>0.2</v>
      </c>
      <c r="GL61" s="420">
        <f t="shared" si="25"/>
        <v>4.4742729306487691E-2</v>
      </c>
      <c r="GM61" s="645"/>
      <c r="GN61" s="364" t="str">
        <f t="shared" si="26"/>
        <v>2015/2016</v>
      </c>
      <c r="GO61" s="646">
        <v>2.4500000000000002</v>
      </c>
      <c r="GP61" s="647">
        <v>1.8</v>
      </c>
      <c r="GQ61" s="646">
        <v>4.41</v>
      </c>
      <c r="GR61" s="646">
        <v>0.58199999999999996</v>
      </c>
      <c r="GS61" s="646">
        <v>2.218</v>
      </c>
      <c r="GT61" s="646">
        <v>7.21</v>
      </c>
      <c r="GU61" s="646">
        <v>5.75</v>
      </c>
      <c r="GV61" s="646">
        <v>0.65</v>
      </c>
      <c r="GW61" s="646">
        <v>6.4</v>
      </c>
      <c r="GX61" s="646">
        <v>0</v>
      </c>
      <c r="GY61" s="646">
        <v>7.21</v>
      </c>
      <c r="GZ61" s="646">
        <v>0.81</v>
      </c>
      <c r="HA61" s="365">
        <f t="shared" si="27"/>
        <v>0.12656249999999999</v>
      </c>
      <c r="HB61" s="645"/>
      <c r="HC61" s="394" t="str">
        <f t="shared" si="28"/>
        <v>2015/2016</v>
      </c>
      <c r="HD61" s="657">
        <v>6.8</v>
      </c>
      <c r="HE61" s="657">
        <v>2.21</v>
      </c>
      <c r="HF61" s="657">
        <v>15</v>
      </c>
      <c r="HG61" s="657">
        <v>7.9160000000000004</v>
      </c>
      <c r="HH61" s="657">
        <v>3.5</v>
      </c>
      <c r="HI61" s="657">
        <v>26.416</v>
      </c>
      <c r="HJ61" s="657">
        <v>15</v>
      </c>
      <c r="HK61" s="657">
        <v>3</v>
      </c>
      <c r="HL61" s="657">
        <v>18</v>
      </c>
      <c r="HM61" s="657">
        <v>0.2</v>
      </c>
      <c r="HN61" s="657">
        <v>26.416</v>
      </c>
      <c r="HO61" s="657">
        <v>8.2159999999999993</v>
      </c>
      <c r="HP61" s="395">
        <f t="shared" si="29"/>
        <v>0.4514285714285714</v>
      </c>
      <c r="HQ61" s="645"/>
      <c r="HR61" s="385" t="str">
        <f t="shared" si="30"/>
        <v>2015/2016</v>
      </c>
      <c r="HS61" s="655">
        <v>0</v>
      </c>
      <c r="HT61" s="655">
        <v>0</v>
      </c>
      <c r="HU61" s="655">
        <v>0</v>
      </c>
      <c r="HV61" s="655">
        <v>1.1279999999999999</v>
      </c>
      <c r="HW61" s="655">
        <v>4.8499999999999996</v>
      </c>
      <c r="HX61" s="655">
        <v>5.9779999999999998</v>
      </c>
      <c r="HY61" s="655">
        <v>2.6</v>
      </c>
      <c r="HZ61" s="655">
        <v>2.2000000000000002</v>
      </c>
      <c r="IA61" s="655">
        <v>4.8</v>
      </c>
      <c r="IB61" s="655">
        <v>5.5E-2</v>
      </c>
      <c r="IC61" s="655">
        <v>5.9779999999999998</v>
      </c>
      <c r="ID61" s="655">
        <v>1.123</v>
      </c>
      <c r="IE61" s="387">
        <f t="shared" si="31"/>
        <v>0.23130792996910404</v>
      </c>
      <c r="IF61" s="645"/>
      <c r="IG61" s="676" t="str">
        <f t="shared" si="32"/>
        <v>2015/2016</v>
      </c>
      <c r="IH61" s="679">
        <v>9.1999999999999993</v>
      </c>
      <c r="II61" s="679">
        <v>2.73</v>
      </c>
      <c r="IJ61" s="679">
        <v>25.1</v>
      </c>
      <c r="IK61" s="679">
        <v>3.71</v>
      </c>
      <c r="IL61" s="679">
        <v>1.9E-2</v>
      </c>
      <c r="IM61" s="679">
        <v>28.829000000000001</v>
      </c>
      <c r="IN61" s="679">
        <v>23.6</v>
      </c>
      <c r="IO61" s="679">
        <v>0.8</v>
      </c>
      <c r="IP61" s="679">
        <v>24.4</v>
      </c>
      <c r="IQ61" s="679">
        <v>0.6</v>
      </c>
      <c r="IR61" s="679">
        <v>28.829000000000001</v>
      </c>
      <c r="IS61" s="679">
        <v>3.8290000000000002</v>
      </c>
      <c r="IT61" s="678">
        <f t="shared" si="33"/>
        <v>0.15316000000000002</v>
      </c>
      <c r="IU61" s="645"/>
      <c r="IV61" s="690" t="str">
        <f t="shared" si="34"/>
        <v>2015/2016</v>
      </c>
      <c r="IW61" s="693">
        <v>24.14</v>
      </c>
      <c r="IX61" s="693">
        <v>5.39</v>
      </c>
      <c r="IY61" s="693">
        <v>130.19</v>
      </c>
      <c r="IZ61" s="693">
        <v>76.105000000000004</v>
      </c>
      <c r="JA61" s="693">
        <v>3.476</v>
      </c>
      <c r="JB61" s="693">
        <v>209.77099999999999</v>
      </c>
      <c r="JC61" s="693">
        <v>101.5</v>
      </c>
      <c r="JD61" s="693">
        <v>10.5</v>
      </c>
      <c r="JE61" s="693">
        <v>112</v>
      </c>
      <c r="JF61" s="693">
        <v>0.72899999999999998</v>
      </c>
      <c r="JG61" s="693">
        <v>209.77099999999999</v>
      </c>
      <c r="JH61" s="693">
        <v>97.042000000000002</v>
      </c>
      <c r="JI61" s="692">
        <f t="shared" si="35"/>
        <v>0.86084326127260957</v>
      </c>
      <c r="JJ61" s="645"/>
      <c r="JK61" s="376" t="str">
        <f t="shared" si="36"/>
        <v>2015/2016</v>
      </c>
      <c r="JL61" s="643">
        <f t="shared" ref="JL61" si="62">B61-Q61-AF61-AU61-BJ61-BY61-CN61-DC61-DR61-EG61-EV61-FK61-FZ61-GO61-HD61-HS61-IH61-IW61</f>
        <v>137.57500000000005</v>
      </c>
      <c r="JM61" s="652">
        <f t="shared" ref="JM61" si="63">JN61/JL61</f>
        <v>2.56638924223151</v>
      </c>
      <c r="JN61" s="643">
        <f t="shared" ref="JN61" si="64">D61-S61-AH61-AW61-BL61-CA61-CP61-DE61-DT61-EI61-EX61-FM61-GB61-GQ61-HF61-HU61-IJ61-IY61</f>
        <v>353.07100000000008</v>
      </c>
      <c r="JO61" s="643">
        <f t="shared" ref="JO61" si="65">E61-T61-AI61-AX61-BM61-CB61-CQ61-DF61-DU61-EJ61-EY61-FN61-GC61-GR61-HG61-HV61-IK61-IZ61</f>
        <v>94.695000000000007</v>
      </c>
      <c r="JP61" s="643">
        <f t="shared" ref="JP61" si="66">F61-U61-AJ61-AY61-BN61-CC61-CR61-DG61-DV61-EK61-EZ61-FO61-GD61-GS61-HH61-HW61-IL61-JA61</f>
        <v>83.872999999999948</v>
      </c>
      <c r="JQ61" s="643">
        <f t="shared" ref="JQ61" si="67">G61-V61-AK61-AZ61-BO61-CD61-CS61-DH61-DW61-EL61-FA61-FP61-GE61-GT61-HI61-HX61-IM61-JB61</f>
        <v>531.63900000000001</v>
      </c>
      <c r="JR61" s="643">
        <f t="shared" ref="JR61" si="68">H61-W61-AL61-BA61-BP61-CE61-CT61-DI61-DX61-EM61-FB61-FQ61-GF61-GU61-HJ61-HY61-IN61-JC61</f>
        <v>262.54199999999997</v>
      </c>
      <c r="JS61" s="643">
        <f t="shared" ref="JS61" si="69">I61-X61-AM61-BB61-BQ61-CF61-CU61-DJ61-DY61-EN61-FC61-FR61-GG61-GV61-HK61-HZ61-IO61-JD61</f>
        <v>52.13600000000001</v>
      </c>
      <c r="JT61" s="643">
        <f t="shared" ref="JT61" si="70">J61-Y61-AN61-BC61-BR61-CG61-CV61-DK61-DZ61-EO61-FD61-FS61-GH61-GW61-HL61-IA61-IP61-JE61</f>
        <v>314.67799999999994</v>
      </c>
      <c r="JU61" s="643">
        <f t="shared" ref="JU61" si="71">K61-Z61-AO61-BD61-BS61-CH61-CW61-DL61-EA61-EP61-FE61-FT61-GI61-GX61-HM61-IB61-IQ61-JF61</f>
        <v>126.627</v>
      </c>
      <c r="JV61" s="643">
        <f t="shared" ref="JV61" si="72">L61-AA61-AP61-BE61-BT61-CI61-CX61-DM61-EB61-EQ61-FF61-FU61-GJ61-GY61-HN61-IC61-IR61-JG61</f>
        <v>531.63900000000001</v>
      </c>
      <c r="JW61" s="643">
        <f t="shared" ref="JW61" si="73">M61-AB61-AQ61-BF61-BU61-CJ61-CY61-DN61-EC61-ER61-FG61-FV61-GK61-GZ61-HO61-ID61-IS61-JH61</f>
        <v>90.333999999999975</v>
      </c>
      <c r="JX61" s="378">
        <f t="shared" si="49"/>
        <v>0.20469743148162831</v>
      </c>
      <c r="JY61" s="653"/>
    </row>
    <row r="62" spans="1:285" s="18" customFormat="1" ht="14.4" x14ac:dyDescent="0.3">
      <c r="A62" s="376" t="s">
        <v>501</v>
      </c>
      <c r="B62" s="406">
        <v>222.10499999999999</v>
      </c>
      <c r="C62" s="406">
        <v>3.39</v>
      </c>
      <c r="D62" s="406">
        <v>753.09</v>
      </c>
      <c r="E62" s="406">
        <v>242.42</v>
      </c>
      <c r="F62" s="406">
        <v>175.45099999999999</v>
      </c>
      <c r="G62" s="406">
        <v>1170.961</v>
      </c>
      <c r="H62" s="406">
        <v>588.34500000000003</v>
      </c>
      <c r="I62" s="406">
        <v>147.52099999999999</v>
      </c>
      <c r="J62" s="406">
        <v>735.86599999999999</v>
      </c>
      <c r="K62" s="406">
        <v>179.744</v>
      </c>
      <c r="L62" s="406">
        <v>1170.961</v>
      </c>
      <c r="M62" s="406">
        <v>255.351</v>
      </c>
      <c r="N62" s="946">
        <f t="shared" si="1"/>
        <v>0.27888620700953465</v>
      </c>
      <c r="O62" s="371"/>
      <c r="P62" s="364" t="str">
        <f t="shared" si="2"/>
        <v>2016/2017</v>
      </c>
      <c r="Q62" s="402">
        <v>1.26</v>
      </c>
      <c r="R62" s="402">
        <v>6.43</v>
      </c>
      <c r="S62" s="402">
        <v>8.1</v>
      </c>
      <c r="T62" s="402">
        <v>4.6070000000000002</v>
      </c>
      <c r="U62" s="402">
        <v>11.5</v>
      </c>
      <c r="V62" s="402">
        <v>24.207000000000001</v>
      </c>
      <c r="W62" s="402">
        <v>18.3</v>
      </c>
      <c r="X62" s="402">
        <v>1.4</v>
      </c>
      <c r="Y62" s="402">
        <v>19.7</v>
      </c>
      <c r="Z62" s="402">
        <v>0.55000000000000004</v>
      </c>
      <c r="AA62" s="402">
        <v>24.207000000000001</v>
      </c>
      <c r="AB62" s="402">
        <v>3.9569999999999999</v>
      </c>
      <c r="AC62" s="648">
        <f t="shared" si="58"/>
        <v>0.19540740740740739</v>
      </c>
      <c r="AD62" s="371"/>
      <c r="AE62" s="376" t="str">
        <f t="shared" si="4"/>
        <v>2016/2017</v>
      </c>
      <c r="AF62" s="406">
        <v>2.12</v>
      </c>
      <c r="AG62" s="406">
        <v>3.18</v>
      </c>
      <c r="AH62" s="406">
        <v>6.73</v>
      </c>
      <c r="AI62" s="406">
        <v>0.996</v>
      </c>
      <c r="AJ62" s="406">
        <v>6.8</v>
      </c>
      <c r="AK62" s="406">
        <v>14.526</v>
      </c>
      <c r="AL62" s="406">
        <v>10.9</v>
      </c>
      <c r="AM62" s="406">
        <v>0.8</v>
      </c>
      <c r="AN62" s="406">
        <v>11.7</v>
      </c>
      <c r="AO62" s="406">
        <v>0.8</v>
      </c>
      <c r="AP62" s="406">
        <v>14.526</v>
      </c>
      <c r="AQ62" s="406">
        <v>2.0259999999999998</v>
      </c>
      <c r="AR62" s="644">
        <f t="shared" si="59"/>
        <v>0.16207999999999997</v>
      </c>
      <c r="AS62" s="371"/>
      <c r="AT62" s="385" t="str">
        <f t="shared" si="6"/>
        <v>2016/2017</v>
      </c>
      <c r="AU62" s="409">
        <v>0</v>
      </c>
      <c r="AV62" s="409">
        <v>0</v>
      </c>
      <c r="AW62" s="409">
        <v>0</v>
      </c>
      <c r="AX62" s="409">
        <v>2.0569999999999999</v>
      </c>
      <c r="AY62" s="409">
        <v>9</v>
      </c>
      <c r="AZ62" s="409">
        <v>11.057</v>
      </c>
      <c r="BA62" s="409">
        <v>8.1</v>
      </c>
      <c r="BB62" s="409">
        <v>1.2</v>
      </c>
      <c r="BC62" s="409">
        <v>9.3000000000000007</v>
      </c>
      <c r="BD62" s="409">
        <v>0.3</v>
      </c>
      <c r="BE62" s="409">
        <v>11.057</v>
      </c>
      <c r="BF62" s="409">
        <v>1.4570000000000001</v>
      </c>
      <c r="BG62" s="649">
        <f t="shared" si="60"/>
        <v>0.15177083333333333</v>
      </c>
      <c r="BH62" s="371"/>
      <c r="BI62" s="394" t="str">
        <f t="shared" si="8"/>
        <v>2016/2017</v>
      </c>
      <c r="BJ62" s="412">
        <v>0.214</v>
      </c>
      <c r="BK62" s="412">
        <v>3.64</v>
      </c>
      <c r="BL62" s="412">
        <v>0.77800000000000002</v>
      </c>
      <c r="BM62" s="412">
        <v>1.288</v>
      </c>
      <c r="BN62" s="412">
        <v>5.9</v>
      </c>
      <c r="BO62" s="412">
        <v>7.9660000000000002</v>
      </c>
      <c r="BP62" s="412">
        <v>5.8</v>
      </c>
      <c r="BQ62" s="412">
        <v>0.7</v>
      </c>
      <c r="BR62" s="412">
        <v>6.5</v>
      </c>
      <c r="BS62" s="412">
        <v>0.27</v>
      </c>
      <c r="BT62" s="412">
        <v>7.9660000000000002</v>
      </c>
      <c r="BU62" s="412">
        <v>1.196</v>
      </c>
      <c r="BV62" s="650">
        <f t="shared" si="61"/>
        <v>0.17666174298375184</v>
      </c>
      <c r="BW62" s="371"/>
      <c r="BX62" s="364" t="str">
        <f t="shared" si="10"/>
        <v>2016/2017</v>
      </c>
      <c r="BY62" s="402">
        <v>27.196000000000002</v>
      </c>
      <c r="BZ62" s="402">
        <v>5.35</v>
      </c>
      <c r="CA62" s="402">
        <v>145.471</v>
      </c>
      <c r="CB62" s="402">
        <v>15.558</v>
      </c>
      <c r="CC62" s="402">
        <v>5.5</v>
      </c>
      <c r="CD62" s="402">
        <v>166.529</v>
      </c>
      <c r="CE62" s="402">
        <v>72</v>
      </c>
      <c r="CF62" s="402">
        <v>56.5</v>
      </c>
      <c r="CG62" s="402">
        <v>128.5</v>
      </c>
      <c r="CH62" s="402">
        <v>27</v>
      </c>
      <c r="CI62" s="402">
        <v>166.529</v>
      </c>
      <c r="CJ62" s="402">
        <v>11.029</v>
      </c>
      <c r="CK62" s="365">
        <f t="shared" si="11"/>
        <v>7.0926045016077174E-2</v>
      </c>
      <c r="CL62" s="371"/>
      <c r="CM62" s="385" t="str">
        <f t="shared" si="12"/>
        <v>2016/2017</v>
      </c>
      <c r="CN62" s="409">
        <v>0</v>
      </c>
      <c r="CO62" s="409">
        <v>0</v>
      </c>
      <c r="CP62" s="409">
        <v>0</v>
      </c>
      <c r="CQ62" s="409">
        <v>0</v>
      </c>
      <c r="CR62" s="409">
        <v>0</v>
      </c>
      <c r="CS62" s="409">
        <v>0</v>
      </c>
      <c r="CT62" s="409">
        <v>0</v>
      </c>
      <c r="CU62" s="409">
        <v>0</v>
      </c>
      <c r="CV62" s="409">
        <v>0</v>
      </c>
      <c r="CW62" s="409">
        <v>0</v>
      </c>
      <c r="CX62" s="409">
        <v>0</v>
      </c>
      <c r="CY62" s="409">
        <v>0</v>
      </c>
      <c r="CZ62" s="387" t="e">
        <f t="shared" si="13"/>
        <v>#DIV/0!</v>
      </c>
      <c r="DA62" s="371"/>
      <c r="DB62" s="419" t="str">
        <f t="shared" si="14"/>
        <v>2016/2017</v>
      </c>
      <c r="DC62" s="422">
        <v>1.3</v>
      </c>
      <c r="DD62" s="422">
        <v>1.54</v>
      </c>
      <c r="DE62" s="422">
        <v>2</v>
      </c>
      <c r="DF62" s="422">
        <v>4.3570000000000002</v>
      </c>
      <c r="DG62" s="422">
        <v>8</v>
      </c>
      <c r="DH62" s="422">
        <v>14.356999999999999</v>
      </c>
      <c r="DI62" s="422">
        <v>10.199999999999999</v>
      </c>
      <c r="DJ62" s="422">
        <v>0.05</v>
      </c>
      <c r="DK62" s="422">
        <v>10.25</v>
      </c>
      <c r="DL62" s="422">
        <v>1.4999999999999999E-2</v>
      </c>
      <c r="DM62" s="422">
        <v>14.356999999999999</v>
      </c>
      <c r="DN62" s="422">
        <v>4.0919999999999996</v>
      </c>
      <c r="DO62" s="420">
        <f t="shared" si="15"/>
        <v>0.39863614223088156</v>
      </c>
      <c r="DP62" s="371"/>
      <c r="DQ62" s="432" t="str">
        <f t="shared" si="16"/>
        <v>2016/2017</v>
      </c>
      <c r="DR62" s="437">
        <v>0.01</v>
      </c>
      <c r="DS62" s="437">
        <v>3.5</v>
      </c>
      <c r="DT62" s="437">
        <v>3.5000000000000003E-2</v>
      </c>
      <c r="DU62" s="437">
        <v>1.5349999999999999</v>
      </c>
      <c r="DV62" s="437">
        <v>4.6500000000000004</v>
      </c>
      <c r="DW62" s="437">
        <v>6.22</v>
      </c>
      <c r="DX62" s="437">
        <v>2.4</v>
      </c>
      <c r="DY62" s="437">
        <v>2</v>
      </c>
      <c r="DZ62" s="437">
        <v>4.4000000000000004</v>
      </c>
      <c r="EA62" s="437">
        <v>0.23</v>
      </c>
      <c r="EB62" s="437">
        <v>6.22</v>
      </c>
      <c r="EC62" s="437">
        <v>1.59</v>
      </c>
      <c r="ED62" s="435">
        <f t="shared" si="17"/>
        <v>0.34341252699784014</v>
      </c>
      <c r="EE62" s="371"/>
      <c r="EF62" s="445" t="str">
        <f t="shared" si="18"/>
        <v>2016/2017</v>
      </c>
      <c r="EG62" s="450">
        <v>2.4129999999999998</v>
      </c>
      <c r="EH62" s="450">
        <v>1.1299999999999999</v>
      </c>
      <c r="EI62" s="450">
        <v>2.7309999999999999</v>
      </c>
      <c r="EJ62" s="450">
        <v>6.8540000000000001</v>
      </c>
      <c r="EK62" s="450">
        <v>5.5</v>
      </c>
      <c r="EL62" s="450">
        <v>15.085000000000001</v>
      </c>
      <c r="EM62" s="450">
        <v>9.4</v>
      </c>
      <c r="EN62" s="450">
        <v>0.8</v>
      </c>
      <c r="EO62" s="450">
        <v>10.199999999999999</v>
      </c>
      <c r="EP62" s="450">
        <v>7.4999999999999997E-2</v>
      </c>
      <c r="EQ62" s="450">
        <v>15.085000000000001</v>
      </c>
      <c r="ER62" s="450">
        <v>4.8099999999999996</v>
      </c>
      <c r="ES62" s="448">
        <f t="shared" si="19"/>
        <v>0.46812652068126526</v>
      </c>
      <c r="ET62" s="371"/>
      <c r="EU62" s="458" t="str">
        <f t="shared" si="20"/>
        <v>2016/2017</v>
      </c>
      <c r="EV62" s="462">
        <v>7.8150000000000004</v>
      </c>
      <c r="EW62" s="462">
        <v>2.21</v>
      </c>
      <c r="EX62" s="462">
        <v>17.25</v>
      </c>
      <c r="EY62" s="462">
        <v>3.0979999999999999</v>
      </c>
      <c r="EZ62" s="462">
        <v>4.5</v>
      </c>
      <c r="FA62" s="462">
        <v>24.847999999999999</v>
      </c>
      <c r="FB62" s="462">
        <v>16.7</v>
      </c>
      <c r="FC62" s="462">
        <v>0.7</v>
      </c>
      <c r="FD62" s="462">
        <v>17.399999999999999</v>
      </c>
      <c r="FE62" s="462">
        <v>6</v>
      </c>
      <c r="FF62" s="462">
        <v>24.847999999999999</v>
      </c>
      <c r="FG62" s="462">
        <v>1.448</v>
      </c>
      <c r="FH62" s="460">
        <f t="shared" si="21"/>
        <v>6.1880341880341881E-2</v>
      </c>
      <c r="FI62" s="371"/>
      <c r="FJ62" s="470" t="str">
        <f t="shared" si="22"/>
        <v>2016/2017</v>
      </c>
      <c r="FK62" s="475">
        <v>0.72099999999999997</v>
      </c>
      <c r="FL62" s="475">
        <v>5.39</v>
      </c>
      <c r="FM62" s="475">
        <v>3.8839999999999999</v>
      </c>
      <c r="FN62" s="475">
        <v>0.51600000000000001</v>
      </c>
      <c r="FO62" s="475">
        <v>5.2</v>
      </c>
      <c r="FP62" s="475">
        <v>9.6</v>
      </c>
      <c r="FQ62" s="475">
        <v>6.9</v>
      </c>
      <c r="FR62" s="475">
        <v>0.5</v>
      </c>
      <c r="FS62" s="475">
        <v>7.4</v>
      </c>
      <c r="FT62" s="475">
        <v>1.5</v>
      </c>
      <c r="FU62" s="475">
        <v>9.6</v>
      </c>
      <c r="FV62" s="475">
        <v>0.7</v>
      </c>
      <c r="FW62" s="473">
        <f t="shared" si="23"/>
        <v>7.8651685393258425E-2</v>
      </c>
      <c r="FX62" s="371"/>
      <c r="FY62" s="419" t="str">
        <f t="shared" si="24"/>
        <v>2016/2017</v>
      </c>
      <c r="FZ62" s="422">
        <v>0.06</v>
      </c>
      <c r="GA62" s="422">
        <v>1</v>
      </c>
      <c r="GB62" s="422">
        <v>0.06</v>
      </c>
      <c r="GC62" s="422">
        <v>0.2</v>
      </c>
      <c r="GD62" s="422">
        <v>4.5</v>
      </c>
      <c r="GE62" s="422">
        <v>4.76</v>
      </c>
      <c r="GF62" s="422">
        <v>4.1100000000000003</v>
      </c>
      <c r="GG62" s="422">
        <v>0.05</v>
      </c>
      <c r="GH62" s="422">
        <v>4.16</v>
      </c>
      <c r="GI62" s="422">
        <v>0.4</v>
      </c>
      <c r="GJ62" s="422">
        <v>4.76</v>
      </c>
      <c r="GK62" s="422">
        <v>0.2</v>
      </c>
      <c r="GL62" s="420">
        <f t="shared" si="25"/>
        <v>4.3859649122807015E-2</v>
      </c>
      <c r="GM62" s="371"/>
      <c r="GN62" s="364" t="str">
        <f t="shared" si="26"/>
        <v>2016/2017</v>
      </c>
      <c r="GO62" s="402">
        <v>2.35</v>
      </c>
      <c r="GP62" s="402">
        <v>1.8</v>
      </c>
      <c r="GQ62" s="402">
        <v>4.2249999999999996</v>
      </c>
      <c r="GR62" s="402">
        <v>0.81</v>
      </c>
      <c r="GS62" s="402">
        <v>2.2999999999999998</v>
      </c>
      <c r="GT62" s="402">
        <v>7.335</v>
      </c>
      <c r="GU62" s="402">
        <v>5.85</v>
      </c>
      <c r="GV62" s="402">
        <v>0.65</v>
      </c>
      <c r="GW62" s="402">
        <v>6.5</v>
      </c>
      <c r="GX62" s="402">
        <v>0</v>
      </c>
      <c r="GY62" s="402">
        <v>7.335</v>
      </c>
      <c r="GZ62" s="402">
        <v>0.83499999999999996</v>
      </c>
      <c r="HA62" s="365">
        <f t="shared" si="27"/>
        <v>0.12846153846153846</v>
      </c>
      <c r="HB62" s="371"/>
      <c r="HC62" s="394" t="str">
        <f t="shared" si="28"/>
        <v>2016/2017</v>
      </c>
      <c r="HD62" s="412">
        <v>6.8</v>
      </c>
      <c r="HE62" s="412">
        <v>2.2799999999999998</v>
      </c>
      <c r="HF62" s="412">
        <v>15.5</v>
      </c>
      <c r="HG62" s="412">
        <v>8.2159999999999993</v>
      </c>
      <c r="HH62" s="412">
        <v>1.2</v>
      </c>
      <c r="HI62" s="412">
        <v>24.916</v>
      </c>
      <c r="HJ62" s="412">
        <v>15.25</v>
      </c>
      <c r="HK62" s="412">
        <v>3</v>
      </c>
      <c r="HL62" s="412">
        <v>18.25</v>
      </c>
      <c r="HM62" s="412">
        <v>0.2</v>
      </c>
      <c r="HN62" s="412">
        <v>24.916</v>
      </c>
      <c r="HO62" s="412">
        <v>6.4660000000000002</v>
      </c>
      <c r="HP62" s="395">
        <f t="shared" si="29"/>
        <v>0.35046070460704609</v>
      </c>
      <c r="HQ62" s="371"/>
      <c r="HR62" s="385" t="str">
        <f t="shared" si="30"/>
        <v>2016/2017</v>
      </c>
      <c r="HS62" s="409">
        <v>0</v>
      </c>
      <c r="HT62" s="409">
        <v>0</v>
      </c>
      <c r="HU62" s="409">
        <v>0</v>
      </c>
      <c r="HV62" s="409">
        <v>1.123</v>
      </c>
      <c r="HW62" s="409">
        <v>5.5</v>
      </c>
      <c r="HX62" s="409">
        <v>6.6230000000000002</v>
      </c>
      <c r="HY62" s="409">
        <v>2.875</v>
      </c>
      <c r="HZ62" s="409">
        <v>2.35</v>
      </c>
      <c r="IA62" s="409">
        <v>5.2249999999999996</v>
      </c>
      <c r="IB62" s="409">
        <v>0.05</v>
      </c>
      <c r="IC62" s="409">
        <v>6.6230000000000002</v>
      </c>
      <c r="ID62" s="409">
        <v>1.3480000000000001</v>
      </c>
      <c r="IE62" s="387">
        <f t="shared" si="31"/>
        <v>0.25554502369668253</v>
      </c>
      <c r="IF62" s="371"/>
      <c r="IG62" s="676" t="str">
        <f t="shared" si="32"/>
        <v>2016/2017</v>
      </c>
      <c r="IH62" s="681">
        <v>9.1999999999999993</v>
      </c>
      <c r="II62" s="681">
        <v>2.78</v>
      </c>
      <c r="IJ62" s="681">
        <v>25.6</v>
      </c>
      <c r="IK62" s="681">
        <v>3.8290000000000002</v>
      </c>
      <c r="IL62" s="681">
        <v>2.5000000000000001E-2</v>
      </c>
      <c r="IM62" s="681">
        <v>29.454000000000001</v>
      </c>
      <c r="IN62" s="681">
        <v>23.7</v>
      </c>
      <c r="IO62" s="681">
        <v>0.8</v>
      </c>
      <c r="IP62" s="681">
        <v>24.5</v>
      </c>
      <c r="IQ62" s="681">
        <v>0.7</v>
      </c>
      <c r="IR62" s="681">
        <v>29.454000000000001</v>
      </c>
      <c r="IS62" s="681">
        <v>4.2539999999999996</v>
      </c>
      <c r="IT62" s="678">
        <f t="shared" si="33"/>
        <v>0.1688095238095238</v>
      </c>
      <c r="IU62" s="371"/>
      <c r="IV62" s="690" t="str">
        <f t="shared" si="34"/>
        <v>2016/2017</v>
      </c>
      <c r="IW62" s="695">
        <v>24.19</v>
      </c>
      <c r="IX62" s="695">
        <v>5.33</v>
      </c>
      <c r="IY62" s="695">
        <v>128.85</v>
      </c>
      <c r="IZ62" s="695">
        <v>97.042000000000002</v>
      </c>
      <c r="JA62" s="695">
        <v>4.2</v>
      </c>
      <c r="JB62" s="695">
        <v>230.09200000000001</v>
      </c>
      <c r="JC62" s="695">
        <v>102</v>
      </c>
      <c r="JD62" s="695">
        <v>16.5</v>
      </c>
      <c r="JE62" s="695">
        <v>118.5</v>
      </c>
      <c r="JF62" s="695">
        <v>0.8</v>
      </c>
      <c r="JG62" s="695">
        <v>230.09200000000001</v>
      </c>
      <c r="JH62" s="695">
        <v>110.792</v>
      </c>
      <c r="JI62" s="692">
        <f t="shared" si="35"/>
        <v>0.92868398994132439</v>
      </c>
      <c r="JJ62" s="371"/>
      <c r="JK62" s="376" t="str">
        <f t="shared" si="36"/>
        <v>2016/2017</v>
      </c>
      <c r="JL62" s="643">
        <f t="shared" ref="JL62:JL63" si="74">B62-Q62-AF62-AU62-BJ62-BY62-CN62-DC62-DR62-EG62-EV62-FK62-FZ62-GO62-HD62-HS62-IH62-IW62</f>
        <v>136.45599999999999</v>
      </c>
      <c r="JM62" s="652">
        <f t="shared" ref="JM62:JM63" si="75">JN62/JL62</f>
        <v>2.8718121592308146</v>
      </c>
      <c r="JN62" s="643">
        <f t="shared" ref="JN62:JN63" si="76">D62-S62-AH62-AW62-BL62-CA62-CP62-DE62-DT62-EI62-EX62-FM62-GB62-GQ62-HF62-HU62-IJ62-IY62</f>
        <v>391.87599999999998</v>
      </c>
      <c r="JO62" s="643">
        <f t="shared" ref="JO62:JO63" si="77">E62-T62-AI62-AX62-BM62-CB62-CQ62-DF62-DU62-EJ62-EY62-FN62-GC62-GR62-HG62-HV62-IK62-IZ62</f>
        <v>90.333999999999975</v>
      </c>
      <c r="JP62" s="643">
        <f t="shared" ref="JP62:JP63" si="78">F62-U62-AJ62-AY62-BN62-CC62-CR62-DG62-DV62-EK62-EZ62-FO62-GD62-GS62-HH62-HW62-IL62-JA62</f>
        <v>91.175999999999959</v>
      </c>
      <c r="JQ62" s="643">
        <f t="shared" ref="JQ62:JQ63" si="79">G62-V62-AK62-AZ62-BO62-CD62-CS62-DH62-DW62-EL62-FA62-FP62-GE62-GT62-HI62-HX62-IM62-JB62</f>
        <v>573.38599999999985</v>
      </c>
      <c r="JR62" s="643">
        <f t="shared" ref="JR62:JR63" si="80">H62-W62-AL62-BA62-BP62-CE62-CT62-DI62-DX62-EM62-FB62-FQ62-GF62-GU62-HJ62-HY62-IN62-JC62</f>
        <v>273.86000000000018</v>
      </c>
      <c r="JS62" s="643">
        <f t="shared" ref="JS62:JS63" si="81">I62-X62-AM62-BB62-BQ62-CF62-CU62-DJ62-DY62-EN62-FC62-FR62-GG62-GV62-HK62-HZ62-IO62-JD62</f>
        <v>59.521000000000001</v>
      </c>
      <c r="JT62" s="643">
        <f t="shared" ref="JT62:JT63" si="82">J62-Y62-AN62-BC62-BR62-CG62-CV62-DK62-DZ62-EO62-FD62-FS62-GH62-GW62-HL62-IA62-IP62-JE62</f>
        <v>333.38099999999991</v>
      </c>
      <c r="JU62" s="643">
        <f t="shared" ref="JU62:JU63" si="83">K62-Z62-AO62-BD62-BS62-CH62-CW62-DL62-EA62-EP62-FE62-FT62-GI62-GX62-HM62-IB62-IQ62-JF62</f>
        <v>140.85399999999998</v>
      </c>
      <c r="JV62" s="643">
        <f t="shared" ref="JV62:JV63" si="84">L62-AA62-AP62-BE62-BT62-CI62-CX62-DM62-EB62-EQ62-FF62-FU62-GJ62-GY62-HN62-IC62-IR62-JG62</f>
        <v>573.38599999999985</v>
      </c>
      <c r="JW62" s="643">
        <f t="shared" ref="JW62:JW63" si="85">M62-AB62-AQ62-BF62-BU62-CJ62-CY62-DN62-EC62-ER62-FG62-FV62-GK62-GZ62-HO62-ID62-IS62-JH62</f>
        <v>99.150999999999982</v>
      </c>
      <c r="JX62" s="378">
        <f t="shared" si="49"/>
        <v>0.20907566923571647</v>
      </c>
      <c r="JY62" s="371"/>
    </row>
    <row r="63" spans="1:285" s="18" customFormat="1" ht="14.4" x14ac:dyDescent="0.3">
      <c r="A63" s="376" t="s">
        <v>502</v>
      </c>
      <c r="B63" s="406">
        <v>222.23500000000001</v>
      </c>
      <c r="C63" s="406">
        <v>3.32</v>
      </c>
      <c r="D63" s="406">
        <v>737.82600000000002</v>
      </c>
      <c r="E63" s="406">
        <v>255.351</v>
      </c>
      <c r="F63" s="406">
        <v>178.53299999999999</v>
      </c>
      <c r="G63" s="406">
        <v>1171.71</v>
      </c>
      <c r="H63" s="406">
        <v>596.53899999999999</v>
      </c>
      <c r="I63" s="406">
        <v>138.53700000000001</v>
      </c>
      <c r="J63" s="406">
        <v>735.07600000000002</v>
      </c>
      <c r="K63" s="406">
        <v>178.34700000000001</v>
      </c>
      <c r="L63" s="406">
        <v>1171.71</v>
      </c>
      <c r="M63" s="406">
        <v>258.28699999999998</v>
      </c>
      <c r="N63" s="946">
        <f t="shared" si="1"/>
        <v>0.2827682245794117</v>
      </c>
      <c r="O63" s="371"/>
      <c r="P63" s="364" t="str">
        <f t="shared" si="2"/>
        <v>2017/2018</v>
      </c>
      <c r="Q63" s="402">
        <v>1.26</v>
      </c>
      <c r="R63" s="402">
        <v>6.43</v>
      </c>
      <c r="S63" s="402">
        <v>8.1</v>
      </c>
      <c r="T63" s="402">
        <v>3.9569999999999999</v>
      </c>
      <c r="U63" s="402">
        <v>12</v>
      </c>
      <c r="V63" s="402">
        <v>24.056999999999999</v>
      </c>
      <c r="W63" s="402">
        <v>18.7</v>
      </c>
      <c r="X63" s="402">
        <v>1.3</v>
      </c>
      <c r="Y63" s="402">
        <v>20</v>
      </c>
      <c r="Z63" s="402">
        <v>0.55000000000000004</v>
      </c>
      <c r="AA63" s="402">
        <v>24.056999999999999</v>
      </c>
      <c r="AB63" s="402">
        <v>3.5070000000000001</v>
      </c>
      <c r="AC63" s="648">
        <f t="shared" si="58"/>
        <v>0.17065693430656934</v>
      </c>
      <c r="AD63" s="371"/>
      <c r="AE63" s="376" t="str">
        <f t="shared" si="4"/>
        <v>2017/2018</v>
      </c>
      <c r="AF63" s="406">
        <v>2.1</v>
      </c>
      <c r="AG63" s="406">
        <v>2.67</v>
      </c>
      <c r="AH63" s="406">
        <v>5.6</v>
      </c>
      <c r="AI63" s="406">
        <v>2.0259999999999998</v>
      </c>
      <c r="AJ63" s="406">
        <v>6.9</v>
      </c>
      <c r="AK63" s="406">
        <v>14.526</v>
      </c>
      <c r="AL63" s="406">
        <v>11.1</v>
      </c>
      <c r="AM63" s="406">
        <v>0.5</v>
      </c>
      <c r="AN63" s="406">
        <v>11.6</v>
      </c>
      <c r="AO63" s="406">
        <v>1</v>
      </c>
      <c r="AP63" s="406">
        <v>14.526</v>
      </c>
      <c r="AQ63" s="406">
        <v>1.9259999999999999</v>
      </c>
      <c r="AR63" s="644">
        <f t="shared" si="59"/>
        <v>0.15285714285714286</v>
      </c>
      <c r="AS63" s="371"/>
      <c r="AT63" s="385" t="str">
        <f t="shared" si="6"/>
        <v>2017/2018</v>
      </c>
      <c r="AU63" s="409">
        <v>0</v>
      </c>
      <c r="AV63" s="409">
        <v>0</v>
      </c>
      <c r="AW63" s="409">
        <v>0</v>
      </c>
      <c r="AX63" s="409">
        <v>1.4570000000000001</v>
      </c>
      <c r="AY63" s="409">
        <v>9.5</v>
      </c>
      <c r="AZ63" s="409">
        <v>10.957000000000001</v>
      </c>
      <c r="BA63" s="409">
        <v>8.6</v>
      </c>
      <c r="BB63" s="409">
        <v>0.5</v>
      </c>
      <c r="BC63" s="409">
        <v>9.1</v>
      </c>
      <c r="BD63" s="409">
        <v>0.3</v>
      </c>
      <c r="BE63" s="409">
        <v>10.957000000000001</v>
      </c>
      <c r="BF63" s="409">
        <v>1.5569999999999999</v>
      </c>
      <c r="BG63" s="649">
        <f t="shared" si="60"/>
        <v>0.16563829787234041</v>
      </c>
      <c r="BH63" s="371"/>
      <c r="BI63" s="394" t="str">
        <f t="shared" si="8"/>
        <v>2017/2018</v>
      </c>
      <c r="BJ63" s="412">
        <v>0.214</v>
      </c>
      <c r="BK63" s="412">
        <v>3.83</v>
      </c>
      <c r="BL63" s="412">
        <v>0.82</v>
      </c>
      <c r="BM63" s="412">
        <v>1.196</v>
      </c>
      <c r="BN63" s="412">
        <v>5.8</v>
      </c>
      <c r="BO63" s="412">
        <v>7.8159999999999998</v>
      </c>
      <c r="BP63" s="412">
        <v>5.8</v>
      </c>
      <c r="BQ63" s="412">
        <v>0.6</v>
      </c>
      <c r="BR63" s="412">
        <v>6.4</v>
      </c>
      <c r="BS63" s="412">
        <v>0.27</v>
      </c>
      <c r="BT63" s="412">
        <v>7.8159999999999998</v>
      </c>
      <c r="BU63" s="412">
        <v>1.1459999999999999</v>
      </c>
      <c r="BV63" s="650">
        <f t="shared" si="61"/>
        <v>0.17181409295352323</v>
      </c>
      <c r="BW63" s="371"/>
      <c r="BX63" s="364" t="str">
        <f t="shared" si="10"/>
        <v>2017/2018</v>
      </c>
      <c r="BY63" s="402">
        <v>26.5</v>
      </c>
      <c r="BZ63" s="402">
        <v>5.7</v>
      </c>
      <c r="CA63" s="402">
        <v>151</v>
      </c>
      <c r="CB63" s="402">
        <v>11.029</v>
      </c>
      <c r="CC63" s="402">
        <v>6.5</v>
      </c>
      <c r="CD63" s="402">
        <v>168.529</v>
      </c>
      <c r="CE63" s="402">
        <v>71.75</v>
      </c>
      <c r="CF63" s="402">
        <v>55.5</v>
      </c>
      <c r="CG63" s="402">
        <v>127.25</v>
      </c>
      <c r="CH63" s="402">
        <v>31</v>
      </c>
      <c r="CI63" s="402">
        <v>168.529</v>
      </c>
      <c r="CJ63" s="402">
        <v>10.279</v>
      </c>
      <c r="CK63" s="365">
        <f t="shared" si="11"/>
        <v>6.4954186413902049E-2</v>
      </c>
      <c r="CL63" s="371"/>
      <c r="CM63" s="385" t="str">
        <f t="shared" si="12"/>
        <v>2017/2018</v>
      </c>
      <c r="CN63" s="409">
        <v>0</v>
      </c>
      <c r="CO63" s="409">
        <v>0</v>
      </c>
      <c r="CP63" s="409">
        <v>0</v>
      </c>
      <c r="CQ63" s="409">
        <v>0</v>
      </c>
      <c r="CR63" s="409">
        <v>0</v>
      </c>
      <c r="CS63" s="409">
        <v>0</v>
      </c>
      <c r="CT63" s="409">
        <v>0</v>
      </c>
      <c r="CU63" s="409">
        <v>0</v>
      </c>
      <c r="CV63" s="409">
        <v>0</v>
      </c>
      <c r="CW63" s="409">
        <v>0</v>
      </c>
      <c r="CX63" s="409">
        <v>0</v>
      </c>
      <c r="CY63" s="409">
        <v>0</v>
      </c>
      <c r="CZ63" s="387" t="e">
        <f t="shared" si="13"/>
        <v>#DIV/0!</v>
      </c>
      <c r="DA63" s="371"/>
      <c r="DB63" s="419" t="str">
        <f t="shared" si="14"/>
        <v>2017/2018</v>
      </c>
      <c r="DC63" s="422">
        <v>2.1</v>
      </c>
      <c r="DD63" s="422">
        <v>1.19</v>
      </c>
      <c r="DE63" s="422">
        <v>2.5</v>
      </c>
      <c r="DF63" s="422">
        <v>4.0919999999999996</v>
      </c>
      <c r="DG63" s="422">
        <v>8</v>
      </c>
      <c r="DH63" s="422">
        <v>14.592000000000001</v>
      </c>
      <c r="DI63" s="422">
        <v>10.3</v>
      </c>
      <c r="DJ63" s="422">
        <v>0.05</v>
      </c>
      <c r="DK63" s="422">
        <v>10.35</v>
      </c>
      <c r="DL63" s="422">
        <v>1.4999999999999999E-2</v>
      </c>
      <c r="DM63" s="422">
        <v>14.592000000000001</v>
      </c>
      <c r="DN63" s="422">
        <v>4.2270000000000003</v>
      </c>
      <c r="DO63" s="420">
        <f t="shared" si="15"/>
        <v>0.40781476121562954</v>
      </c>
      <c r="DP63" s="371"/>
      <c r="DQ63" s="432" t="str">
        <f t="shared" si="16"/>
        <v>2017/2018</v>
      </c>
      <c r="DR63" s="437">
        <v>1.0999999999999999E-2</v>
      </c>
      <c r="DS63" s="437">
        <v>3.09</v>
      </c>
      <c r="DT63" s="437">
        <v>3.4000000000000002E-2</v>
      </c>
      <c r="DU63" s="437">
        <v>1.59</v>
      </c>
      <c r="DV63" s="437">
        <v>4.5</v>
      </c>
      <c r="DW63" s="437">
        <v>6.1239999999999997</v>
      </c>
      <c r="DX63" s="437">
        <v>2.4249999999999998</v>
      </c>
      <c r="DY63" s="437">
        <v>1.9</v>
      </c>
      <c r="DZ63" s="437">
        <v>4.3250000000000002</v>
      </c>
      <c r="EA63" s="437">
        <v>0.23</v>
      </c>
      <c r="EB63" s="437">
        <v>6.1239999999999997</v>
      </c>
      <c r="EC63" s="437">
        <v>1.569</v>
      </c>
      <c r="ED63" s="435">
        <f t="shared" si="17"/>
        <v>0.34445664105378698</v>
      </c>
      <c r="EE63" s="371"/>
      <c r="EF63" s="445" t="str">
        <f t="shared" si="18"/>
        <v>2017/2018</v>
      </c>
      <c r="EG63" s="450">
        <v>3.3</v>
      </c>
      <c r="EH63" s="450">
        <v>1.76</v>
      </c>
      <c r="EI63" s="450">
        <v>5.8</v>
      </c>
      <c r="EJ63" s="450">
        <v>4.8099999999999996</v>
      </c>
      <c r="EK63" s="450">
        <v>4.9000000000000004</v>
      </c>
      <c r="EL63" s="450">
        <v>15.51</v>
      </c>
      <c r="EM63" s="450">
        <v>9.5</v>
      </c>
      <c r="EN63" s="450">
        <v>0.8</v>
      </c>
      <c r="EO63" s="450">
        <v>10.3</v>
      </c>
      <c r="EP63" s="450">
        <v>0.1</v>
      </c>
      <c r="EQ63" s="450">
        <v>15.51</v>
      </c>
      <c r="ER63" s="450">
        <v>5.1100000000000003</v>
      </c>
      <c r="ES63" s="448">
        <f t="shared" si="19"/>
        <v>0.49134615384615388</v>
      </c>
      <c r="ET63" s="371"/>
      <c r="EU63" s="458" t="str">
        <f t="shared" si="20"/>
        <v>2017/2018</v>
      </c>
      <c r="EV63" s="462">
        <v>7.7</v>
      </c>
      <c r="EW63" s="462">
        <v>2.27</v>
      </c>
      <c r="EX63" s="462">
        <v>17.5</v>
      </c>
      <c r="EY63" s="462">
        <v>1.448</v>
      </c>
      <c r="EZ63" s="462">
        <v>5.8</v>
      </c>
      <c r="FA63" s="462">
        <v>24.748000000000001</v>
      </c>
      <c r="FB63" s="462">
        <v>16.7</v>
      </c>
      <c r="FC63" s="462">
        <v>0.7</v>
      </c>
      <c r="FD63" s="462">
        <v>17.399999999999999</v>
      </c>
      <c r="FE63" s="462">
        <v>6</v>
      </c>
      <c r="FF63" s="462">
        <v>24.748000000000001</v>
      </c>
      <c r="FG63" s="462">
        <v>1.3480000000000001</v>
      </c>
      <c r="FH63" s="460">
        <f t="shared" si="21"/>
        <v>5.7606837606837616E-2</v>
      </c>
      <c r="FI63" s="371"/>
      <c r="FJ63" s="470" t="str">
        <f t="shared" si="22"/>
        <v>2017/2018</v>
      </c>
      <c r="FK63" s="475">
        <v>0.68</v>
      </c>
      <c r="FL63" s="475">
        <v>5.37</v>
      </c>
      <c r="FM63" s="475">
        <v>3.65</v>
      </c>
      <c r="FN63" s="475">
        <v>0.7</v>
      </c>
      <c r="FO63" s="475">
        <v>5.2</v>
      </c>
      <c r="FP63" s="475">
        <v>9.5500000000000007</v>
      </c>
      <c r="FQ63" s="475">
        <v>7</v>
      </c>
      <c r="FR63" s="475">
        <v>0.4</v>
      </c>
      <c r="FS63" s="475">
        <v>7.4</v>
      </c>
      <c r="FT63" s="475">
        <v>1.4</v>
      </c>
      <c r="FU63" s="475">
        <v>9.5500000000000007</v>
      </c>
      <c r="FV63" s="475">
        <v>0.75</v>
      </c>
      <c r="FW63" s="473">
        <f t="shared" si="23"/>
        <v>8.5227272727272721E-2</v>
      </c>
      <c r="FX63" s="371"/>
      <c r="FY63" s="419" t="str">
        <f t="shared" si="24"/>
        <v>2017/2018</v>
      </c>
      <c r="FZ63" s="422">
        <v>0.06</v>
      </c>
      <c r="GA63" s="422">
        <v>1</v>
      </c>
      <c r="GB63" s="422">
        <v>0.06</v>
      </c>
      <c r="GC63" s="422">
        <v>0.2</v>
      </c>
      <c r="GD63" s="422">
        <v>4.5</v>
      </c>
      <c r="GE63" s="422">
        <v>4.76</v>
      </c>
      <c r="GF63" s="422">
        <v>4.1100000000000003</v>
      </c>
      <c r="GG63" s="422">
        <v>0.05</v>
      </c>
      <c r="GH63" s="422">
        <v>4.16</v>
      </c>
      <c r="GI63" s="422">
        <v>0.4</v>
      </c>
      <c r="GJ63" s="422">
        <v>4.76</v>
      </c>
      <c r="GK63" s="422">
        <v>0.2</v>
      </c>
      <c r="GL63" s="420">
        <f t="shared" si="25"/>
        <v>4.3859649122807015E-2</v>
      </c>
      <c r="GM63" s="371"/>
      <c r="GN63" s="364" t="str">
        <f t="shared" si="26"/>
        <v>2017/2018</v>
      </c>
      <c r="GO63" s="402">
        <v>2.2250000000000001</v>
      </c>
      <c r="GP63" s="402">
        <v>1.81</v>
      </c>
      <c r="GQ63" s="402">
        <v>4.0250000000000004</v>
      </c>
      <c r="GR63" s="402">
        <v>0.83499999999999996</v>
      </c>
      <c r="GS63" s="402">
        <v>2.5</v>
      </c>
      <c r="GT63" s="402">
        <v>7.36</v>
      </c>
      <c r="GU63" s="402">
        <v>6</v>
      </c>
      <c r="GV63" s="402">
        <v>0.7</v>
      </c>
      <c r="GW63" s="402">
        <v>6.7</v>
      </c>
      <c r="GX63" s="402">
        <v>0</v>
      </c>
      <c r="GY63" s="402">
        <v>7.36</v>
      </c>
      <c r="GZ63" s="402">
        <v>0.66</v>
      </c>
      <c r="HA63" s="365">
        <f t="shared" si="27"/>
        <v>9.8507462686567168E-2</v>
      </c>
      <c r="HB63" s="371"/>
      <c r="HC63" s="394" t="str">
        <f t="shared" si="28"/>
        <v>2017/2018</v>
      </c>
      <c r="HD63" s="412">
        <v>6.8</v>
      </c>
      <c r="HE63" s="412">
        <v>2.21</v>
      </c>
      <c r="HF63" s="412">
        <v>15</v>
      </c>
      <c r="HG63" s="412">
        <v>6.4660000000000002</v>
      </c>
      <c r="HH63" s="412">
        <v>2</v>
      </c>
      <c r="HI63" s="412">
        <v>23.466000000000001</v>
      </c>
      <c r="HJ63" s="412">
        <v>15.5</v>
      </c>
      <c r="HK63" s="412">
        <v>3</v>
      </c>
      <c r="HL63" s="412">
        <v>18.5</v>
      </c>
      <c r="HM63" s="412">
        <v>0.2</v>
      </c>
      <c r="HN63" s="412">
        <v>23.466000000000001</v>
      </c>
      <c r="HO63" s="412">
        <v>4.766</v>
      </c>
      <c r="HP63" s="395">
        <f t="shared" si="29"/>
        <v>0.25486631016042782</v>
      </c>
      <c r="HQ63" s="371"/>
      <c r="HR63" s="385" t="str">
        <f t="shared" si="30"/>
        <v>2017/2018</v>
      </c>
      <c r="HS63" s="409">
        <v>0</v>
      </c>
      <c r="HT63" s="409">
        <v>0</v>
      </c>
      <c r="HU63" s="409">
        <v>0</v>
      </c>
      <c r="HV63" s="409">
        <v>1.3480000000000001</v>
      </c>
      <c r="HW63" s="409">
        <v>5.65</v>
      </c>
      <c r="HX63" s="409">
        <v>6.9980000000000002</v>
      </c>
      <c r="HY63" s="409">
        <v>3</v>
      </c>
      <c r="HZ63" s="409">
        <v>2.4500000000000002</v>
      </c>
      <c r="IA63" s="409">
        <v>5.45</v>
      </c>
      <c r="IB63" s="409">
        <v>0.05</v>
      </c>
      <c r="IC63" s="409">
        <v>6.9980000000000002</v>
      </c>
      <c r="ID63" s="409">
        <v>1.498</v>
      </c>
      <c r="IE63" s="387">
        <f t="shared" si="31"/>
        <v>0.27236363636363636</v>
      </c>
      <c r="IF63" s="371"/>
      <c r="IG63" s="676" t="str">
        <f t="shared" si="32"/>
        <v>2017/2018</v>
      </c>
      <c r="IH63" s="681">
        <v>9.0500000000000007</v>
      </c>
      <c r="II63" s="681">
        <v>2.9</v>
      </c>
      <c r="IJ63" s="681">
        <v>26.2</v>
      </c>
      <c r="IK63" s="681">
        <v>4.2539999999999996</v>
      </c>
      <c r="IL63" s="681">
        <v>0.03</v>
      </c>
      <c r="IM63" s="681">
        <v>30.484000000000002</v>
      </c>
      <c r="IN63" s="681">
        <v>24.5</v>
      </c>
      <c r="IO63" s="681">
        <v>0.9</v>
      </c>
      <c r="IP63" s="681">
        <v>25.4</v>
      </c>
      <c r="IQ63" s="681">
        <v>0.6</v>
      </c>
      <c r="IR63" s="681">
        <v>30.484000000000002</v>
      </c>
      <c r="IS63" s="681">
        <v>4.484</v>
      </c>
      <c r="IT63" s="678">
        <f t="shared" si="33"/>
        <v>0.17246153846153847</v>
      </c>
      <c r="IU63" s="371"/>
      <c r="IV63" s="690" t="str">
        <f t="shared" si="34"/>
        <v>2017/2018</v>
      </c>
      <c r="IW63" s="695">
        <v>24.2</v>
      </c>
      <c r="IX63" s="695">
        <v>5.41</v>
      </c>
      <c r="IY63" s="695">
        <v>131</v>
      </c>
      <c r="IZ63" s="695">
        <v>110.792</v>
      </c>
      <c r="JA63" s="695">
        <v>3</v>
      </c>
      <c r="JB63" s="695">
        <v>244.792</v>
      </c>
      <c r="JC63" s="695">
        <v>103</v>
      </c>
      <c r="JD63" s="695">
        <v>13</v>
      </c>
      <c r="JE63" s="695">
        <v>116</v>
      </c>
      <c r="JF63" s="695">
        <v>0.8</v>
      </c>
      <c r="JG63" s="695">
        <v>244.792</v>
      </c>
      <c r="JH63" s="695">
        <v>127.992</v>
      </c>
      <c r="JI63" s="692">
        <f t="shared" si="35"/>
        <v>1.0958219178082191</v>
      </c>
      <c r="JJ63" s="371"/>
      <c r="JK63" s="376" t="str">
        <f t="shared" si="36"/>
        <v>2017/2018</v>
      </c>
      <c r="JL63" s="643">
        <f t="shared" si="74"/>
        <v>136.03500000000003</v>
      </c>
      <c r="JM63" s="652">
        <f t="shared" si="75"/>
        <v>2.6944315801080605</v>
      </c>
      <c r="JN63" s="643">
        <f t="shared" si="76"/>
        <v>366.53700000000009</v>
      </c>
      <c r="JO63" s="643">
        <f t="shared" si="77"/>
        <v>99.150999999999982</v>
      </c>
      <c r="JP63" s="643">
        <f t="shared" si="78"/>
        <v>91.752999999999957</v>
      </c>
      <c r="JQ63" s="643">
        <f t="shared" si="79"/>
        <v>557.44099999999969</v>
      </c>
      <c r="JR63" s="643">
        <f t="shared" si="80"/>
        <v>278.55399999999992</v>
      </c>
      <c r="JS63" s="643">
        <f t="shared" si="81"/>
        <v>56.186999999999983</v>
      </c>
      <c r="JT63" s="643">
        <f t="shared" si="82"/>
        <v>334.74100000000004</v>
      </c>
      <c r="JU63" s="643">
        <f t="shared" si="83"/>
        <v>135.43199999999999</v>
      </c>
      <c r="JV63" s="643">
        <f t="shared" si="84"/>
        <v>557.44099999999969</v>
      </c>
      <c r="JW63" s="643">
        <f t="shared" si="85"/>
        <v>87.268000000000015</v>
      </c>
      <c r="JX63" s="378">
        <f t="shared" si="49"/>
        <v>0.18560827610262609</v>
      </c>
      <c r="JY63" s="371"/>
    </row>
    <row r="64" spans="1:285" ht="14.4" x14ac:dyDescent="0.3">
      <c r="A64" s="379"/>
      <c r="B64" s="406"/>
      <c r="C64" s="406"/>
      <c r="D64" s="406"/>
      <c r="E64" s="406"/>
      <c r="F64" s="487"/>
      <c r="G64" s="406"/>
      <c r="H64" s="406"/>
      <c r="I64" s="406"/>
      <c r="J64" s="406"/>
      <c r="K64" s="406"/>
      <c r="L64" s="406"/>
      <c r="M64" s="406"/>
      <c r="N64" s="380"/>
      <c r="O64" s="371"/>
      <c r="P64" s="369"/>
      <c r="Q64" s="402"/>
      <c r="R64" s="402"/>
      <c r="S64" s="402"/>
      <c r="T64" s="402"/>
      <c r="U64" s="488"/>
      <c r="V64" s="402"/>
      <c r="W64" s="402"/>
      <c r="X64" s="402"/>
      <c r="Y64" s="402"/>
      <c r="Z64" s="402"/>
      <c r="AA64" s="402"/>
      <c r="AB64" s="402"/>
      <c r="AC64" s="370"/>
      <c r="AD64" s="371"/>
      <c r="AE64" s="379"/>
      <c r="AF64" s="406"/>
      <c r="AG64" s="406"/>
      <c r="AH64" s="406"/>
      <c r="AI64" s="406"/>
      <c r="AJ64" s="487"/>
      <c r="AK64" s="406"/>
      <c r="AL64" s="406"/>
      <c r="AM64" s="406"/>
      <c r="AN64" s="406"/>
      <c r="AO64" s="406"/>
      <c r="AP64" s="406"/>
      <c r="AQ64" s="406"/>
      <c r="AR64" s="380"/>
      <c r="AS64" s="371"/>
      <c r="AT64" s="388"/>
      <c r="AU64" s="409"/>
      <c r="AV64" s="409"/>
      <c r="AW64" s="409"/>
      <c r="AX64" s="409"/>
      <c r="AY64" s="485"/>
      <c r="AZ64" s="409"/>
      <c r="BA64" s="409"/>
      <c r="BB64" s="409"/>
      <c r="BC64" s="409"/>
      <c r="BD64" s="409"/>
      <c r="BE64" s="409"/>
      <c r="BF64" s="409"/>
      <c r="BG64" s="389"/>
      <c r="BH64" s="371"/>
      <c r="BI64" s="396"/>
      <c r="BJ64" s="412"/>
      <c r="BK64" s="412"/>
      <c r="BL64" s="412"/>
      <c r="BM64" s="412"/>
      <c r="BN64" s="486"/>
      <c r="BO64" s="412"/>
      <c r="BP64" s="412"/>
      <c r="BQ64" s="412"/>
      <c r="BR64" s="412"/>
      <c r="BS64" s="412"/>
      <c r="BT64" s="412"/>
      <c r="BU64" s="412"/>
      <c r="BV64" s="397"/>
      <c r="BW64" s="371"/>
      <c r="BX64" s="369"/>
      <c r="BY64" s="402"/>
      <c r="BZ64" s="402"/>
      <c r="CA64" s="402"/>
      <c r="CB64" s="402"/>
      <c r="CC64" s="488"/>
      <c r="CD64" s="402"/>
      <c r="CE64" s="402"/>
      <c r="CF64" s="402"/>
      <c r="CG64" s="402"/>
      <c r="CH64" s="402"/>
      <c r="CI64" s="402"/>
      <c r="CJ64" s="402"/>
      <c r="CK64" s="370"/>
      <c r="CL64" s="371"/>
      <c r="CM64" s="388"/>
      <c r="CN64" s="409"/>
      <c r="CO64" s="409"/>
      <c r="CP64" s="409"/>
      <c r="CQ64" s="409"/>
      <c r="CR64" s="485"/>
      <c r="CS64" s="409"/>
      <c r="CT64" s="409"/>
      <c r="CU64" s="409"/>
      <c r="CV64" s="409"/>
      <c r="CW64" s="409"/>
      <c r="CX64" s="409"/>
      <c r="CY64" s="409"/>
      <c r="CZ64" s="389"/>
      <c r="DA64" s="371"/>
      <c r="DB64" s="421"/>
      <c r="DC64" s="422"/>
      <c r="DD64" s="422"/>
      <c r="DE64" s="422"/>
      <c r="DF64" s="422"/>
      <c r="DG64" s="484"/>
      <c r="DH64" s="422"/>
      <c r="DI64" s="422"/>
      <c r="DJ64" s="422"/>
      <c r="DK64" s="422"/>
      <c r="DL64" s="422"/>
      <c r="DM64" s="422"/>
      <c r="DN64" s="422"/>
      <c r="DO64" s="423"/>
      <c r="DP64" s="371"/>
      <c r="DQ64" s="436"/>
      <c r="DR64" s="437"/>
      <c r="DS64" s="437"/>
      <c r="DT64" s="437"/>
      <c r="DU64" s="437"/>
      <c r="DV64" s="483"/>
      <c r="DW64" s="437"/>
      <c r="DX64" s="437"/>
      <c r="DY64" s="437"/>
      <c r="DZ64" s="437"/>
      <c r="EA64" s="437"/>
      <c r="EB64" s="437"/>
      <c r="EC64" s="437"/>
      <c r="ED64" s="438"/>
      <c r="EE64" s="371"/>
      <c r="EF64" s="449"/>
      <c r="EG64" s="450"/>
      <c r="EH64" s="450"/>
      <c r="EI64" s="450"/>
      <c r="EJ64" s="450"/>
      <c r="EK64" s="482"/>
      <c r="EL64" s="450"/>
      <c r="EM64" s="450"/>
      <c r="EN64" s="450"/>
      <c r="EO64" s="450"/>
      <c r="EP64" s="450"/>
      <c r="EQ64" s="450"/>
      <c r="ER64" s="450"/>
      <c r="ES64" s="451"/>
      <c r="ET64" s="371"/>
      <c r="EU64" s="461"/>
      <c r="EV64" s="462"/>
      <c r="EW64" s="462"/>
      <c r="EX64" s="462"/>
      <c r="EY64" s="462"/>
      <c r="EZ64" s="481"/>
      <c r="FA64" s="462"/>
      <c r="FB64" s="462"/>
      <c r="FC64" s="462"/>
      <c r="FD64" s="462"/>
      <c r="FE64" s="462"/>
      <c r="FF64" s="462"/>
      <c r="FG64" s="462"/>
      <c r="FH64" s="463"/>
      <c r="FI64" s="371"/>
      <c r="FJ64" s="474"/>
      <c r="FK64" s="475"/>
      <c r="FL64" s="475"/>
      <c r="FM64" s="475"/>
      <c r="FN64" s="475"/>
      <c r="FO64" s="480"/>
      <c r="FP64" s="475"/>
      <c r="FQ64" s="475"/>
      <c r="FR64" s="475"/>
      <c r="FS64" s="475"/>
      <c r="FT64" s="475"/>
      <c r="FU64" s="475"/>
      <c r="FV64" s="475"/>
      <c r="FW64" s="476"/>
      <c r="FX64" s="371"/>
      <c r="FY64" s="421"/>
      <c r="FZ64" s="422"/>
      <c r="GA64" s="422"/>
      <c r="GB64" s="422"/>
      <c r="GC64" s="422"/>
      <c r="GD64" s="484"/>
      <c r="GE64" s="422"/>
      <c r="GF64" s="422"/>
      <c r="GG64" s="422"/>
      <c r="GH64" s="422"/>
      <c r="GI64" s="422"/>
      <c r="GJ64" s="422"/>
      <c r="GK64" s="422"/>
      <c r="GL64" s="423"/>
      <c r="GM64" s="371"/>
      <c r="GN64" s="369"/>
      <c r="GO64" s="402"/>
      <c r="GP64" s="402"/>
      <c r="GQ64" s="402"/>
      <c r="GR64" s="402"/>
      <c r="GS64" s="488"/>
      <c r="GT64" s="402"/>
      <c r="GU64" s="402"/>
      <c r="GV64" s="402"/>
      <c r="GW64" s="402"/>
      <c r="GX64" s="402"/>
      <c r="GY64" s="402"/>
      <c r="GZ64" s="402"/>
      <c r="HA64" s="370"/>
      <c r="HB64" s="371"/>
      <c r="HC64" s="396"/>
      <c r="HD64" s="412"/>
      <c r="HE64" s="412"/>
      <c r="HF64" s="412"/>
      <c r="HG64" s="412"/>
      <c r="HH64" s="486"/>
      <c r="HI64" s="412"/>
      <c r="HJ64" s="412"/>
      <c r="HK64" s="412"/>
      <c r="HL64" s="412"/>
      <c r="HM64" s="412"/>
      <c r="HN64" s="412"/>
      <c r="HO64" s="412"/>
      <c r="HP64" s="397"/>
      <c r="HQ64" s="371"/>
      <c r="HR64" s="388"/>
      <c r="HS64" s="409"/>
      <c r="HT64" s="409"/>
      <c r="HU64" s="409"/>
      <c r="HV64" s="409"/>
      <c r="HW64" s="485"/>
      <c r="HX64" s="409"/>
      <c r="HY64" s="409"/>
      <c r="HZ64" s="409"/>
      <c r="IA64" s="409"/>
      <c r="IB64" s="409"/>
      <c r="IC64" s="409"/>
      <c r="ID64" s="409"/>
      <c r="IE64" s="389"/>
      <c r="IF64" s="371"/>
      <c r="IG64" s="680"/>
      <c r="IH64" s="681"/>
      <c r="II64" s="681"/>
      <c r="IJ64" s="681"/>
      <c r="IK64" s="681"/>
      <c r="IL64" s="682"/>
      <c r="IM64" s="681"/>
      <c r="IN64" s="681"/>
      <c r="IO64" s="681"/>
      <c r="IP64" s="681"/>
      <c r="IQ64" s="681"/>
      <c r="IR64" s="681"/>
      <c r="IS64" s="681"/>
      <c r="IT64" s="683"/>
      <c r="IU64" s="371"/>
      <c r="IV64" s="694"/>
      <c r="IW64" s="695"/>
      <c r="IX64" s="695"/>
      <c r="IY64" s="695"/>
      <c r="IZ64" s="695"/>
      <c r="JA64" s="696"/>
      <c r="JB64" s="695"/>
      <c r="JC64" s="695"/>
      <c r="JD64" s="695"/>
      <c r="JE64" s="695"/>
      <c r="JF64" s="695"/>
      <c r="JG64" s="695"/>
      <c r="JH64" s="695"/>
      <c r="JI64" s="697"/>
      <c r="JJ64" s="371"/>
      <c r="JK64" s="379"/>
      <c r="JL64" s="406"/>
      <c r="JM64" s="406"/>
      <c r="JN64" s="406"/>
      <c r="JO64" s="406"/>
      <c r="JP64" s="487"/>
      <c r="JQ64" s="406"/>
      <c r="JR64" s="406"/>
      <c r="JS64" s="406"/>
      <c r="JT64" s="406"/>
      <c r="JU64" s="406"/>
      <c r="JV64" s="406"/>
      <c r="JW64" s="406"/>
      <c r="JX64" s="380"/>
      <c r="JY64" s="371"/>
    </row>
    <row r="65" spans="1:285" ht="14.4" x14ac:dyDescent="0.3">
      <c r="A65" s="379"/>
      <c r="B65" s="406"/>
      <c r="C65" s="406"/>
      <c r="D65" s="406"/>
      <c r="E65" s="406"/>
      <c r="F65" s="487"/>
      <c r="G65" s="406"/>
      <c r="H65" s="406"/>
      <c r="I65" s="406"/>
      <c r="J65" s="406"/>
      <c r="K65" s="406"/>
      <c r="L65" s="406"/>
      <c r="M65" s="406"/>
      <c r="N65" s="380"/>
      <c r="O65" s="371"/>
      <c r="P65" s="369"/>
      <c r="Q65" s="402"/>
      <c r="R65" s="402"/>
      <c r="S65" s="402"/>
      <c r="T65" s="402"/>
      <c r="U65" s="488"/>
      <c r="V65" s="402"/>
      <c r="W65" s="402"/>
      <c r="X65" s="402"/>
      <c r="Y65" s="402"/>
      <c r="Z65" s="402"/>
      <c r="AA65" s="402"/>
      <c r="AB65" s="402"/>
      <c r="AC65" s="370"/>
      <c r="AD65" s="371"/>
      <c r="AE65" s="379"/>
      <c r="AF65" s="406"/>
      <c r="AG65" s="406"/>
      <c r="AH65" s="406"/>
      <c r="AI65" s="406"/>
      <c r="AJ65" s="487"/>
      <c r="AK65" s="406"/>
      <c r="AL65" s="406"/>
      <c r="AM65" s="406"/>
      <c r="AN65" s="406"/>
      <c r="AO65" s="406"/>
      <c r="AP65" s="406"/>
      <c r="AQ65" s="406"/>
      <c r="AR65" s="380"/>
      <c r="AS65" s="371"/>
      <c r="AT65" s="388"/>
      <c r="AU65" s="409"/>
      <c r="AV65" s="409"/>
      <c r="AW65" s="409"/>
      <c r="AX65" s="409"/>
      <c r="AY65" s="485"/>
      <c r="AZ65" s="409"/>
      <c r="BA65" s="409"/>
      <c r="BB65" s="409"/>
      <c r="BC65" s="409"/>
      <c r="BD65" s="409"/>
      <c r="BE65" s="409"/>
      <c r="BF65" s="409"/>
      <c r="BG65" s="389"/>
      <c r="BH65" s="371"/>
      <c r="BI65" s="396"/>
      <c r="BJ65" s="412"/>
      <c r="BK65" s="412"/>
      <c r="BL65" s="412"/>
      <c r="BM65" s="412"/>
      <c r="BN65" s="486"/>
      <c r="BO65" s="412"/>
      <c r="BP65" s="412"/>
      <c r="BQ65" s="412"/>
      <c r="BR65" s="412"/>
      <c r="BS65" s="412"/>
      <c r="BT65" s="412"/>
      <c r="BU65" s="412"/>
      <c r="BV65" s="397"/>
      <c r="BW65" s="371"/>
      <c r="BX65" s="369"/>
      <c r="BY65" s="402"/>
      <c r="BZ65" s="402"/>
      <c r="CA65" s="402"/>
      <c r="CB65" s="402"/>
      <c r="CC65" s="488"/>
      <c r="CD65" s="402"/>
      <c r="CE65" s="402"/>
      <c r="CF65" s="402"/>
      <c r="CG65" s="402"/>
      <c r="CH65" s="402"/>
      <c r="CI65" s="402"/>
      <c r="CJ65" s="402"/>
      <c r="CK65" s="370"/>
      <c r="CL65" s="371"/>
      <c r="CM65" s="388"/>
      <c r="CN65" s="409"/>
      <c r="CO65" s="409"/>
      <c r="CP65" s="409"/>
      <c r="CQ65" s="409"/>
      <c r="CR65" s="485"/>
      <c r="CS65" s="409"/>
      <c r="CT65" s="409"/>
      <c r="CU65" s="409"/>
      <c r="CV65" s="409"/>
      <c r="CW65" s="409"/>
      <c r="CX65" s="409"/>
      <c r="CY65" s="409"/>
      <c r="CZ65" s="389"/>
      <c r="DA65" s="371"/>
      <c r="DB65" s="421"/>
      <c r="DC65" s="422"/>
      <c r="DD65" s="422"/>
      <c r="DE65" s="422"/>
      <c r="DF65" s="422"/>
      <c r="DG65" s="484"/>
      <c r="DH65" s="422"/>
      <c r="DI65" s="422"/>
      <c r="DJ65" s="422"/>
      <c r="DK65" s="422"/>
      <c r="DL65" s="422"/>
      <c r="DM65" s="422"/>
      <c r="DN65" s="422"/>
      <c r="DO65" s="423"/>
      <c r="DP65" s="371"/>
      <c r="DQ65" s="436"/>
      <c r="DR65" s="437"/>
      <c r="DS65" s="437"/>
      <c r="DT65" s="437"/>
      <c r="DU65" s="437"/>
      <c r="DV65" s="483"/>
      <c r="DW65" s="437"/>
      <c r="DX65" s="437"/>
      <c r="DY65" s="437"/>
      <c r="DZ65" s="437"/>
      <c r="EA65" s="437"/>
      <c r="EB65" s="437"/>
      <c r="EC65" s="437"/>
      <c r="ED65" s="438"/>
      <c r="EE65" s="371"/>
      <c r="EF65" s="449"/>
      <c r="EG65" s="450"/>
      <c r="EH65" s="450"/>
      <c r="EI65" s="450"/>
      <c r="EJ65" s="450"/>
      <c r="EK65" s="482"/>
      <c r="EL65" s="450"/>
      <c r="EM65" s="450"/>
      <c r="EN65" s="450"/>
      <c r="EO65" s="450"/>
      <c r="EP65" s="450"/>
      <c r="EQ65" s="450"/>
      <c r="ER65" s="450"/>
      <c r="ES65" s="451"/>
      <c r="ET65" s="371"/>
      <c r="EU65" s="461"/>
      <c r="EV65" s="462"/>
      <c r="EW65" s="462"/>
      <c r="EX65" s="462"/>
      <c r="EY65" s="462"/>
      <c r="EZ65" s="481"/>
      <c r="FA65" s="462"/>
      <c r="FB65" s="462"/>
      <c r="FC65" s="462"/>
      <c r="FD65" s="462"/>
      <c r="FE65" s="462"/>
      <c r="FF65" s="462"/>
      <c r="FG65" s="462"/>
      <c r="FH65" s="463"/>
      <c r="FI65" s="371"/>
      <c r="FJ65" s="474"/>
      <c r="FK65" s="475"/>
      <c r="FL65" s="475"/>
      <c r="FM65" s="475"/>
      <c r="FN65" s="475"/>
      <c r="FO65" s="480"/>
      <c r="FP65" s="475"/>
      <c r="FQ65" s="475"/>
      <c r="FR65" s="475"/>
      <c r="FS65" s="475"/>
      <c r="FT65" s="475"/>
      <c r="FU65" s="475"/>
      <c r="FV65" s="475"/>
      <c r="FW65" s="476"/>
      <c r="FX65" s="371"/>
      <c r="FY65" s="421"/>
      <c r="FZ65" s="422"/>
      <c r="GA65" s="422"/>
      <c r="GB65" s="422"/>
      <c r="GC65" s="422"/>
      <c r="GD65" s="484"/>
      <c r="GE65" s="422"/>
      <c r="GF65" s="422"/>
      <c r="GG65" s="422"/>
      <c r="GH65" s="422"/>
      <c r="GI65" s="422"/>
      <c r="GJ65" s="422"/>
      <c r="GK65" s="422"/>
      <c r="GL65" s="423"/>
      <c r="GM65" s="371"/>
      <c r="GN65" s="369"/>
      <c r="GO65" s="402"/>
      <c r="GP65" s="402"/>
      <c r="GQ65" s="402"/>
      <c r="GR65" s="402"/>
      <c r="GS65" s="488"/>
      <c r="GT65" s="402"/>
      <c r="GU65" s="402"/>
      <c r="GV65" s="402"/>
      <c r="GW65" s="402"/>
      <c r="GX65" s="402"/>
      <c r="GY65" s="402"/>
      <c r="GZ65" s="402"/>
      <c r="HA65" s="370"/>
      <c r="HB65" s="371"/>
      <c r="HC65" s="396"/>
      <c r="HD65" s="412"/>
      <c r="HE65" s="412"/>
      <c r="HF65" s="412"/>
      <c r="HG65" s="412"/>
      <c r="HH65" s="486"/>
      <c r="HI65" s="412"/>
      <c r="HJ65" s="412"/>
      <c r="HK65" s="412"/>
      <c r="HL65" s="412"/>
      <c r="HM65" s="412"/>
      <c r="HN65" s="412"/>
      <c r="HO65" s="412"/>
      <c r="HP65" s="397"/>
      <c r="HQ65" s="371"/>
      <c r="HR65" s="388"/>
      <c r="HS65" s="409"/>
      <c r="HT65" s="409"/>
      <c r="HU65" s="409"/>
      <c r="HV65" s="409"/>
      <c r="HW65" s="485"/>
      <c r="HX65" s="409"/>
      <c r="HY65" s="409"/>
      <c r="HZ65" s="409"/>
      <c r="IA65" s="409"/>
      <c r="IB65" s="409"/>
      <c r="IC65" s="409"/>
      <c r="ID65" s="409"/>
      <c r="IE65" s="389"/>
      <c r="IF65" s="371"/>
      <c r="IG65" s="680"/>
      <c r="IH65" s="681"/>
      <c r="II65" s="681"/>
      <c r="IJ65" s="681"/>
      <c r="IK65" s="681"/>
      <c r="IL65" s="682"/>
      <c r="IM65" s="681"/>
      <c r="IN65" s="681"/>
      <c r="IO65" s="681"/>
      <c r="IP65" s="681"/>
      <c r="IQ65" s="681"/>
      <c r="IR65" s="681"/>
      <c r="IS65" s="681"/>
      <c r="IT65" s="683"/>
      <c r="IU65" s="371"/>
      <c r="IV65" s="694"/>
      <c r="IW65" s="695"/>
      <c r="IX65" s="695"/>
      <c r="IY65" s="695"/>
      <c r="IZ65" s="695"/>
      <c r="JA65" s="696"/>
      <c r="JB65" s="695"/>
      <c r="JC65" s="695"/>
      <c r="JD65" s="695"/>
      <c r="JE65" s="695"/>
      <c r="JF65" s="695"/>
      <c r="JG65" s="695"/>
      <c r="JH65" s="695"/>
      <c r="JI65" s="697"/>
      <c r="JJ65" s="371"/>
      <c r="JK65" s="379"/>
      <c r="JL65" s="406"/>
      <c r="JM65" s="406"/>
      <c r="JN65" s="406"/>
      <c r="JO65" s="406"/>
      <c r="JP65" s="487"/>
      <c r="JQ65" s="406"/>
      <c r="JR65" s="406"/>
      <c r="JS65" s="406"/>
      <c r="JT65" s="406"/>
      <c r="JU65" s="406"/>
      <c r="JV65" s="406"/>
      <c r="JW65" s="406"/>
      <c r="JX65" s="380"/>
      <c r="JY65" s="371"/>
    </row>
  </sheetData>
  <mergeCells count="19">
    <mergeCell ref="CM3:CZ3"/>
    <mergeCell ref="BX3:CK3"/>
    <mergeCell ref="A3:N3"/>
    <mergeCell ref="P3:AC3"/>
    <mergeCell ref="AE3:AR3"/>
    <mergeCell ref="AT3:BG3"/>
    <mergeCell ref="BI3:BV3"/>
    <mergeCell ref="DB3:DO3"/>
    <mergeCell ref="DQ3:ED3"/>
    <mergeCell ref="EF3:ES3"/>
    <mergeCell ref="EU3:FH3"/>
    <mergeCell ref="FJ3:FW3"/>
    <mergeCell ref="FY3:GL3"/>
    <mergeCell ref="GN3:HA3"/>
    <mergeCell ref="HC3:HP3"/>
    <mergeCell ref="HR3:IE3"/>
    <mergeCell ref="JK3:JX3"/>
    <mergeCell ref="IG3:IT3"/>
    <mergeCell ref="IV3:J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pane xSplit="1" ySplit="3" topLeftCell="C52" activePane="bottomRight" state="frozen"/>
      <selection pane="topRight" activeCell="B1" sqref="B1"/>
      <selection pane="bottomLeft" activeCell="A4" sqref="A4"/>
      <selection pane="bottomRight" activeCell="H67" sqref="H67"/>
    </sheetView>
  </sheetViews>
  <sheetFormatPr defaultRowHeight="15.6" x14ac:dyDescent="0.3"/>
  <cols>
    <col min="1" max="1" width="12.6640625" style="49" customWidth="1"/>
    <col min="2" max="5" width="12.6640625" style="294" customWidth="1"/>
    <col min="6" max="6" width="14.6640625" style="294" customWidth="1"/>
    <col min="7" max="8" width="12.6640625" style="294" customWidth="1"/>
    <col min="9" max="9" width="14.6640625" style="348" customWidth="1"/>
    <col min="10" max="14" width="14.6640625" style="49" customWidth="1"/>
  </cols>
  <sheetData>
    <row r="1" spans="1:14" ht="18" thickBot="1" x14ac:dyDescent="0.35">
      <c r="A1" s="878" t="s">
        <v>421</v>
      </c>
      <c r="B1" s="878"/>
      <c r="C1" s="878"/>
      <c r="D1" s="878"/>
      <c r="E1" s="878"/>
      <c r="F1" s="878"/>
      <c r="G1" s="878"/>
      <c r="H1" s="345"/>
      <c r="I1" s="347"/>
      <c r="J1" s="73"/>
      <c r="K1" s="73"/>
      <c r="L1" s="73"/>
      <c r="M1" s="74"/>
      <c r="N1" s="74"/>
    </row>
    <row r="2" spans="1:14" ht="47.4" thickBot="1" x14ac:dyDescent="0.35">
      <c r="A2" s="861" t="s">
        <v>105</v>
      </c>
      <c r="B2" s="292" t="s">
        <v>116</v>
      </c>
      <c r="C2" s="292" t="s">
        <v>122</v>
      </c>
      <c r="D2" s="292" t="s">
        <v>117</v>
      </c>
      <c r="E2" s="292" t="s">
        <v>118</v>
      </c>
      <c r="F2" s="292" t="s">
        <v>119</v>
      </c>
      <c r="G2" s="292" t="s">
        <v>120</v>
      </c>
      <c r="H2" s="292" t="s">
        <v>121</v>
      </c>
      <c r="I2" s="352" t="s">
        <v>111</v>
      </c>
      <c r="J2" s="75" t="s">
        <v>106</v>
      </c>
      <c r="K2" s="76" t="s">
        <v>107</v>
      </c>
      <c r="L2" s="76" t="s">
        <v>108</v>
      </c>
      <c r="M2" s="81" t="s">
        <v>110</v>
      </c>
      <c r="N2" s="349" t="s">
        <v>109</v>
      </c>
    </row>
    <row r="3" spans="1:14" s="48" customFormat="1" ht="21" thickBot="1" x14ac:dyDescent="0.25">
      <c r="A3" s="862"/>
      <c r="B3" s="293" t="s">
        <v>112</v>
      </c>
      <c r="C3" s="293" t="s">
        <v>113</v>
      </c>
      <c r="D3" s="293" t="s">
        <v>114</v>
      </c>
      <c r="E3" s="293" t="s">
        <v>114</v>
      </c>
      <c r="F3" s="293" t="s">
        <v>114</v>
      </c>
      <c r="G3" s="293" t="s">
        <v>114</v>
      </c>
      <c r="H3" s="293" t="s">
        <v>114</v>
      </c>
      <c r="I3" s="353" t="s">
        <v>115</v>
      </c>
      <c r="J3" s="77" t="s">
        <v>115</v>
      </c>
      <c r="K3" s="78" t="s">
        <v>115</v>
      </c>
      <c r="L3" s="78" t="s">
        <v>115</v>
      </c>
      <c r="M3" s="82" t="s">
        <v>115</v>
      </c>
      <c r="N3" s="350" t="s">
        <v>115</v>
      </c>
    </row>
    <row r="4" spans="1:14" x14ac:dyDescent="0.3">
      <c r="A4" s="863">
        <v>1960</v>
      </c>
      <c r="B4" s="553">
        <v>202.2</v>
      </c>
      <c r="C4" s="553">
        <v>1.1599999999999999</v>
      </c>
      <c r="D4" s="553">
        <v>233.45099999999999</v>
      </c>
      <c r="E4" s="553">
        <v>29.977</v>
      </c>
      <c r="F4" s="553">
        <v>228.55</v>
      </c>
      <c r="G4" s="294">
        <v>43.856999999999999</v>
      </c>
      <c r="H4" s="346">
        <v>82.849000000000004</v>
      </c>
      <c r="I4" s="354">
        <f t="shared" ref="I4:I35" si="0">H4/F4</f>
        <v>0.36249835922117696</v>
      </c>
      <c r="J4" s="79">
        <f>(F4-E4)/(F4+H4)</f>
        <v>0.63768027514539227</v>
      </c>
      <c r="K4" s="80">
        <f>E4/(F4+H4)</f>
        <v>9.6265562830966059E-2</v>
      </c>
      <c r="L4" s="80">
        <f>G4/(F4+H4)</f>
        <v>0.14083860256455544</v>
      </c>
      <c r="M4" s="83">
        <f>F4/H4</f>
        <v>2.7586331760190226</v>
      </c>
      <c r="N4" s="351">
        <f>G4/H4</f>
        <v>0.52936064406329586</v>
      </c>
    </row>
    <row r="5" spans="1:14" x14ac:dyDescent="0.3">
      <c r="A5" s="863">
        <v>1961</v>
      </c>
      <c r="B5" s="553">
        <v>203.458</v>
      </c>
      <c r="C5" s="553">
        <v>1.08</v>
      </c>
      <c r="D5" s="553">
        <v>220.04900000000001</v>
      </c>
      <c r="E5" s="553">
        <v>33.274999999999999</v>
      </c>
      <c r="F5" s="553">
        <v>232.23099999999999</v>
      </c>
      <c r="G5" s="294">
        <v>46.948999999999998</v>
      </c>
      <c r="H5" s="346">
        <v>69.849999999999994</v>
      </c>
      <c r="I5" s="354">
        <f t="shared" si="0"/>
        <v>0.30077810455968407</v>
      </c>
      <c r="J5" s="79">
        <f t="shared" ref="J5:J54" si="1">(F5-E5)/(F5+H5)</f>
        <v>0.65861805277392482</v>
      </c>
      <c r="K5" s="80">
        <f t="shared" ref="K5:K54" si="2">E5/(F5+H5)</f>
        <v>0.11015257497161356</v>
      </c>
      <c r="L5" s="80">
        <f t="shared" ref="L5:L54" si="3">G5/(F5+H5)</f>
        <v>0.15541857978489212</v>
      </c>
      <c r="M5" s="83">
        <f t="shared" ref="M5:M54" si="4">F5/H5</f>
        <v>3.3247100930565501</v>
      </c>
      <c r="N5" s="351">
        <f t="shared" ref="N5:N54" si="5">G5/H5</f>
        <v>0.67214030064423769</v>
      </c>
    </row>
    <row r="6" spans="1:14" x14ac:dyDescent="0.3">
      <c r="A6" s="863">
        <v>1962</v>
      </c>
      <c r="B6" s="553">
        <v>206.87799999999999</v>
      </c>
      <c r="C6" s="553">
        <v>1.19</v>
      </c>
      <c r="D6" s="553">
        <v>246.78</v>
      </c>
      <c r="E6" s="553">
        <v>29.957999999999998</v>
      </c>
      <c r="F6" s="553">
        <v>237.72499999999999</v>
      </c>
      <c r="G6" s="294">
        <v>46.226999999999997</v>
      </c>
      <c r="H6" s="346">
        <v>75.846000000000004</v>
      </c>
      <c r="I6" s="354">
        <f t="shared" si="0"/>
        <v>0.31904932169523609</v>
      </c>
      <c r="J6" s="79">
        <f t="shared" si="1"/>
        <v>0.66258359350832818</v>
      </c>
      <c r="K6" s="80">
        <f t="shared" si="2"/>
        <v>9.553817157836661E-2</v>
      </c>
      <c r="L6" s="80">
        <f t="shared" si="3"/>
        <v>0.14742115820659435</v>
      </c>
      <c r="M6" s="83">
        <f t="shared" si="4"/>
        <v>3.1343116314637554</v>
      </c>
      <c r="N6" s="351">
        <f t="shared" si="5"/>
        <v>0.60948500909738146</v>
      </c>
    </row>
    <row r="7" spans="1:14" x14ac:dyDescent="0.3">
      <c r="A7" s="863">
        <v>1963</v>
      </c>
      <c r="B7" s="553">
        <v>206.30699999999999</v>
      </c>
      <c r="C7" s="553">
        <v>1.1200000000000001</v>
      </c>
      <c r="D7" s="553">
        <v>230.387</v>
      </c>
      <c r="E7" s="553">
        <v>23.646000000000001</v>
      </c>
      <c r="F7" s="553">
        <v>234.28200000000001</v>
      </c>
      <c r="G7" s="294">
        <v>58.265000000000001</v>
      </c>
      <c r="H7" s="346">
        <v>70.326999999999998</v>
      </c>
      <c r="I7" s="354">
        <f t="shared" si="0"/>
        <v>0.30018097847892711</v>
      </c>
      <c r="J7" s="79">
        <f t="shared" si="1"/>
        <v>0.69149631166511827</v>
      </c>
      <c r="K7" s="80">
        <f t="shared" si="2"/>
        <v>7.7627384614374489E-2</v>
      </c>
      <c r="L7" s="80">
        <f t="shared" si="3"/>
        <v>0.19127799900856507</v>
      </c>
      <c r="M7" s="83">
        <f t="shared" si="4"/>
        <v>3.3313236736957359</v>
      </c>
      <c r="N7" s="351">
        <f t="shared" si="5"/>
        <v>0.82848692536294744</v>
      </c>
    </row>
    <row r="8" spans="1:14" x14ac:dyDescent="0.3">
      <c r="A8" s="863">
        <v>1964</v>
      </c>
      <c r="B8" s="553">
        <v>215.94</v>
      </c>
      <c r="C8" s="553">
        <v>1.23</v>
      </c>
      <c r="D8" s="553">
        <v>264.911</v>
      </c>
      <c r="E8" s="553">
        <v>33.606000000000002</v>
      </c>
      <c r="F8" s="553">
        <v>250.976</v>
      </c>
      <c r="G8" s="294">
        <v>54.869</v>
      </c>
      <c r="H8" s="346">
        <v>78.478999999999999</v>
      </c>
      <c r="I8" s="354">
        <f t="shared" si="0"/>
        <v>0.31269523779166136</v>
      </c>
      <c r="J8" s="79">
        <f t="shared" si="1"/>
        <v>0.65978661729219468</v>
      </c>
      <c r="K8" s="80">
        <f t="shared" si="2"/>
        <v>0.10200482615228181</v>
      </c>
      <c r="L8" s="80">
        <f t="shared" si="3"/>
        <v>0.16654474814466316</v>
      </c>
      <c r="M8" s="83">
        <f t="shared" si="4"/>
        <v>3.1980020132774372</v>
      </c>
      <c r="N8" s="351">
        <f t="shared" si="5"/>
        <v>0.69915518801207965</v>
      </c>
    </row>
    <row r="9" spans="1:14" x14ac:dyDescent="0.3">
      <c r="A9" s="863">
        <v>1965</v>
      </c>
      <c r="B9" s="553">
        <v>215.24799999999999</v>
      </c>
      <c r="C9" s="553">
        <v>1.21</v>
      </c>
      <c r="D9" s="553">
        <v>259.31200000000001</v>
      </c>
      <c r="E9" s="553">
        <v>48.348999999999997</v>
      </c>
      <c r="F9" s="553">
        <v>276.08100000000002</v>
      </c>
      <c r="G9" s="294">
        <v>61.066000000000003</v>
      </c>
      <c r="H9" s="346">
        <v>60.734000000000002</v>
      </c>
      <c r="I9" s="354">
        <f t="shared" si="0"/>
        <v>0.21998616348100739</v>
      </c>
      <c r="J9" s="79">
        <f t="shared" si="1"/>
        <v>0.67613378264032198</v>
      </c>
      <c r="K9" s="80">
        <f t="shared" si="2"/>
        <v>0.14354764484954649</v>
      </c>
      <c r="L9" s="80">
        <f t="shared" si="3"/>
        <v>0.18130427682852607</v>
      </c>
      <c r="M9" s="83">
        <f t="shared" si="4"/>
        <v>4.5457404419270917</v>
      </c>
      <c r="N9" s="351">
        <f t="shared" si="5"/>
        <v>1.0054664603023018</v>
      </c>
    </row>
    <row r="10" spans="1:14" x14ac:dyDescent="0.3">
      <c r="A10" s="863">
        <v>1966</v>
      </c>
      <c r="B10" s="553">
        <v>213.84</v>
      </c>
      <c r="C10" s="553">
        <v>1.41</v>
      </c>
      <c r="D10" s="553">
        <v>300.65100000000001</v>
      </c>
      <c r="E10" s="553">
        <v>43.448</v>
      </c>
      <c r="F10" s="553">
        <v>272.97000000000003</v>
      </c>
      <c r="G10" s="294">
        <v>58.404000000000003</v>
      </c>
      <c r="H10" s="346">
        <v>87.622</v>
      </c>
      <c r="I10" s="354">
        <f t="shared" si="0"/>
        <v>0.32099498113345787</v>
      </c>
      <c r="J10" s="79">
        <f t="shared" si="1"/>
        <v>0.63651439854461556</v>
      </c>
      <c r="K10" s="80">
        <f t="shared" si="2"/>
        <v>0.12049074854683409</v>
      </c>
      <c r="L10" s="80">
        <f t="shared" si="3"/>
        <v>0.16196698762035763</v>
      </c>
      <c r="M10" s="83">
        <f t="shared" si="4"/>
        <v>3.1153135057405676</v>
      </c>
      <c r="N10" s="351">
        <f t="shared" si="5"/>
        <v>0.66654493163817308</v>
      </c>
    </row>
    <row r="11" spans="1:14" x14ac:dyDescent="0.3">
      <c r="A11" s="863">
        <v>1967</v>
      </c>
      <c r="B11" s="553">
        <v>219.20099999999999</v>
      </c>
      <c r="C11" s="553">
        <v>1.33</v>
      </c>
      <c r="D11" s="553">
        <v>291.94799999999998</v>
      </c>
      <c r="E11" s="553">
        <v>49.04</v>
      </c>
      <c r="F11" s="553">
        <v>280.64499999999998</v>
      </c>
      <c r="G11" s="294">
        <v>53.551000000000002</v>
      </c>
      <c r="H11" s="346">
        <v>97.664000000000001</v>
      </c>
      <c r="I11" s="354">
        <f t="shared" si="0"/>
        <v>0.34799836091859826</v>
      </c>
      <c r="J11" s="79">
        <f t="shared" si="1"/>
        <v>0.61221118186456047</v>
      </c>
      <c r="K11" s="80">
        <f t="shared" si="2"/>
        <v>0.1296294827773064</v>
      </c>
      <c r="L11" s="80">
        <f t="shared" si="3"/>
        <v>0.14155359772038204</v>
      </c>
      <c r="M11" s="83">
        <f t="shared" si="4"/>
        <v>2.8735767529488858</v>
      </c>
      <c r="N11" s="351">
        <f t="shared" si="5"/>
        <v>0.54831872542595017</v>
      </c>
    </row>
    <row r="12" spans="1:14" x14ac:dyDescent="0.3">
      <c r="A12" s="863">
        <v>1968</v>
      </c>
      <c r="B12" s="553">
        <v>223.89400000000001</v>
      </c>
      <c r="C12" s="553">
        <v>1.45</v>
      </c>
      <c r="D12" s="553">
        <v>323.774</v>
      </c>
      <c r="E12" s="553">
        <v>61.276000000000003</v>
      </c>
      <c r="F12" s="553">
        <v>298.35899999999998</v>
      </c>
      <c r="G12" s="294">
        <v>50.268000000000001</v>
      </c>
      <c r="H12" s="346">
        <v>121.31100000000001</v>
      </c>
      <c r="I12" s="354">
        <f t="shared" si="0"/>
        <v>0.40659406956049599</v>
      </c>
      <c r="J12" s="79">
        <f t="shared" si="1"/>
        <v>0.56492720470846136</v>
      </c>
      <c r="K12" s="80">
        <f t="shared" si="2"/>
        <v>0.14600996020682919</v>
      </c>
      <c r="L12" s="80">
        <f t="shared" si="3"/>
        <v>0.11977982700693403</v>
      </c>
      <c r="M12" s="83">
        <f t="shared" si="4"/>
        <v>2.4594554492173009</v>
      </c>
      <c r="N12" s="351">
        <f t="shared" si="5"/>
        <v>0.41437297524544353</v>
      </c>
    </row>
    <row r="13" spans="1:14" x14ac:dyDescent="0.3">
      <c r="A13" s="863">
        <v>1969</v>
      </c>
      <c r="B13" s="553">
        <v>217.82400000000001</v>
      </c>
      <c r="C13" s="553">
        <v>1.4</v>
      </c>
      <c r="D13" s="553">
        <v>304.02100000000002</v>
      </c>
      <c r="E13" s="553">
        <v>70.009</v>
      </c>
      <c r="F13" s="553">
        <v>317.39</v>
      </c>
      <c r="G13" s="294">
        <v>55.817</v>
      </c>
      <c r="H13" s="346">
        <v>103.54300000000001</v>
      </c>
      <c r="I13" s="354">
        <f t="shared" si="0"/>
        <v>0.32623271054538583</v>
      </c>
      <c r="J13" s="79">
        <f t="shared" si="1"/>
        <v>0.58769685436874741</v>
      </c>
      <c r="K13" s="80">
        <f t="shared" si="2"/>
        <v>0.16631863028082855</v>
      </c>
      <c r="L13" s="80">
        <f t="shared" si="3"/>
        <v>0.13260305084182045</v>
      </c>
      <c r="M13" s="83">
        <f t="shared" si="4"/>
        <v>3.0652965434650334</v>
      </c>
      <c r="N13" s="351">
        <f t="shared" si="5"/>
        <v>0.53907072424017077</v>
      </c>
    </row>
    <row r="14" spans="1:14" x14ac:dyDescent="0.3">
      <c r="A14" s="863">
        <v>1970</v>
      </c>
      <c r="B14" s="553">
        <v>206.97900000000001</v>
      </c>
      <c r="C14" s="553">
        <v>1.48</v>
      </c>
      <c r="D14" s="553">
        <v>306.53100000000001</v>
      </c>
      <c r="E14" s="553">
        <v>78.680000000000007</v>
      </c>
      <c r="F14" s="553">
        <v>328.87400000000002</v>
      </c>
      <c r="G14" s="294">
        <v>56.478999999999999</v>
      </c>
      <c r="H14" s="346">
        <v>80.528999999999996</v>
      </c>
      <c r="I14" s="354">
        <f t="shared" si="0"/>
        <v>0.24486277419315602</v>
      </c>
      <c r="J14" s="79">
        <f t="shared" si="1"/>
        <v>0.61111911734892022</v>
      </c>
      <c r="K14" s="80">
        <f t="shared" si="2"/>
        <v>0.19218227516652298</v>
      </c>
      <c r="L14" s="80">
        <f t="shared" si="3"/>
        <v>0.13795453379677236</v>
      </c>
      <c r="M14" s="83">
        <f t="shared" si="4"/>
        <v>4.0839200784810448</v>
      </c>
      <c r="N14" s="351">
        <f t="shared" si="5"/>
        <v>0.70134982428690285</v>
      </c>
    </row>
    <row r="15" spans="1:14" x14ac:dyDescent="0.3">
      <c r="A15" s="863">
        <v>1971</v>
      </c>
      <c r="B15" s="553">
        <v>212.73599999999999</v>
      </c>
      <c r="C15" s="553">
        <v>1.62</v>
      </c>
      <c r="D15" s="553">
        <v>344.11900000000003</v>
      </c>
      <c r="E15" s="553">
        <v>81.204999999999998</v>
      </c>
      <c r="F15" s="553">
        <v>335.67399999999998</v>
      </c>
      <c r="G15" s="294">
        <v>56.06</v>
      </c>
      <c r="H15" s="346">
        <v>89.244</v>
      </c>
      <c r="I15" s="354">
        <f t="shared" si="0"/>
        <v>0.26586509530079783</v>
      </c>
      <c r="J15" s="79">
        <f t="shared" si="1"/>
        <v>0.59886613417176959</v>
      </c>
      <c r="K15" s="80">
        <f t="shared" si="2"/>
        <v>0.19110746073360035</v>
      </c>
      <c r="L15" s="80">
        <f t="shared" si="3"/>
        <v>0.13193133734038098</v>
      </c>
      <c r="M15" s="83">
        <f t="shared" si="4"/>
        <v>3.7613060822016045</v>
      </c>
      <c r="N15" s="351">
        <f t="shared" si="5"/>
        <v>0.62816547891174757</v>
      </c>
    </row>
    <row r="16" spans="1:14" x14ac:dyDescent="0.3">
      <c r="A16" s="863">
        <v>1972</v>
      </c>
      <c r="B16" s="553">
        <v>210.9</v>
      </c>
      <c r="C16" s="553">
        <v>1.6</v>
      </c>
      <c r="D16" s="553">
        <v>337.48599999999999</v>
      </c>
      <c r="E16" s="553">
        <v>84.125</v>
      </c>
      <c r="F16" s="553">
        <v>352.61900000000003</v>
      </c>
      <c r="G16" s="294">
        <v>64.801000000000002</v>
      </c>
      <c r="H16" s="346">
        <v>74.927999999999997</v>
      </c>
      <c r="I16" s="354">
        <f t="shared" si="0"/>
        <v>0.2124899679257215</v>
      </c>
      <c r="J16" s="79">
        <f t="shared" si="1"/>
        <v>0.62798709849443457</v>
      </c>
      <c r="K16" s="80">
        <f t="shared" si="2"/>
        <v>0.19676199341826744</v>
      </c>
      <c r="L16" s="80">
        <f t="shared" si="3"/>
        <v>0.15156462330457235</v>
      </c>
      <c r="M16" s="83">
        <f t="shared" si="4"/>
        <v>4.7061045270125996</v>
      </c>
      <c r="N16" s="351">
        <f t="shared" si="5"/>
        <v>0.86484358317317966</v>
      </c>
    </row>
    <row r="17" spans="1:14" x14ac:dyDescent="0.3">
      <c r="A17" s="863">
        <v>1973</v>
      </c>
      <c r="B17" s="553">
        <v>217.03</v>
      </c>
      <c r="C17" s="553">
        <v>1.69</v>
      </c>
      <c r="D17" s="553">
        <v>366.06900000000002</v>
      </c>
      <c r="E17" s="553">
        <v>70.037000000000006</v>
      </c>
      <c r="F17" s="553">
        <v>351.58199999999999</v>
      </c>
      <c r="G17" s="294">
        <v>65.867000000000004</v>
      </c>
      <c r="H17" s="346">
        <v>82.667000000000002</v>
      </c>
      <c r="I17" s="354">
        <f t="shared" si="0"/>
        <v>0.23512864708659717</v>
      </c>
      <c r="J17" s="79">
        <f t="shared" si="1"/>
        <v>0.64834921899647424</v>
      </c>
      <c r="K17" s="80">
        <f t="shared" si="2"/>
        <v>0.16128304267827906</v>
      </c>
      <c r="L17" s="80">
        <f t="shared" si="3"/>
        <v>0.15168025717963657</v>
      </c>
      <c r="M17" s="83">
        <f t="shared" si="4"/>
        <v>4.252990915359212</v>
      </c>
      <c r="N17" s="351">
        <f t="shared" si="5"/>
        <v>0.7967750130039799</v>
      </c>
    </row>
    <row r="18" spans="1:14" x14ac:dyDescent="0.3">
      <c r="A18" s="863">
        <v>1974</v>
      </c>
      <c r="B18" s="553">
        <v>220.02600000000001</v>
      </c>
      <c r="C18" s="553">
        <v>1.61</v>
      </c>
      <c r="D18" s="553">
        <v>355.226</v>
      </c>
      <c r="E18" s="553">
        <v>72.816000000000003</v>
      </c>
      <c r="F18" s="553">
        <v>353.32799999999997</v>
      </c>
      <c r="G18" s="294">
        <v>61.634</v>
      </c>
      <c r="H18" s="346">
        <v>81.352999999999994</v>
      </c>
      <c r="I18" s="354">
        <f t="shared" si="0"/>
        <v>0.23024781506135941</v>
      </c>
      <c r="J18" s="79">
        <f t="shared" si="1"/>
        <v>0.64532841325017642</v>
      </c>
      <c r="K18" s="80">
        <f t="shared" si="2"/>
        <v>0.16751594847715912</v>
      </c>
      <c r="L18" s="80">
        <f t="shared" si="3"/>
        <v>0.14179133663537169</v>
      </c>
      <c r="M18" s="83">
        <f t="shared" si="4"/>
        <v>4.3431465342396711</v>
      </c>
      <c r="N18" s="351">
        <f t="shared" si="5"/>
        <v>0.75761188892849685</v>
      </c>
    </row>
    <row r="19" spans="1:14" x14ac:dyDescent="0.3">
      <c r="A19" s="863">
        <v>1975</v>
      </c>
      <c r="B19" s="553">
        <v>225.33799999999999</v>
      </c>
      <c r="C19" s="553">
        <v>1.57</v>
      </c>
      <c r="D19" s="553">
        <v>352.64699999999999</v>
      </c>
      <c r="E19" s="553">
        <v>63.533999999999999</v>
      </c>
      <c r="F19" s="553">
        <v>346.79599999999999</v>
      </c>
      <c r="G19" s="294">
        <v>66.891000000000005</v>
      </c>
      <c r="H19" s="346">
        <v>86.718999999999994</v>
      </c>
      <c r="I19" s="354">
        <f t="shared" si="0"/>
        <v>0.25005767079205066</v>
      </c>
      <c r="J19" s="79">
        <f t="shared" si="1"/>
        <v>0.6534076098866245</v>
      </c>
      <c r="K19" s="80">
        <f t="shared" si="2"/>
        <v>0.14655548250925574</v>
      </c>
      <c r="L19" s="80">
        <f t="shared" si="3"/>
        <v>0.15429915919864368</v>
      </c>
      <c r="M19" s="83">
        <f t="shared" si="4"/>
        <v>3.9990774801369944</v>
      </c>
      <c r="N19" s="351">
        <f t="shared" si="5"/>
        <v>0.7713534519540125</v>
      </c>
    </row>
    <row r="20" spans="1:14" x14ac:dyDescent="0.3">
      <c r="A20" s="863">
        <v>1976</v>
      </c>
      <c r="B20" s="553">
        <v>233.072</v>
      </c>
      <c r="C20" s="553">
        <v>1.78</v>
      </c>
      <c r="D20" s="553">
        <v>414.34800000000001</v>
      </c>
      <c r="E20" s="553">
        <v>69.23</v>
      </c>
      <c r="F20" s="553">
        <v>369.48099999999999</v>
      </c>
      <c r="G20" s="294">
        <v>63.832999999999998</v>
      </c>
      <c r="H20" s="346">
        <v>127.352</v>
      </c>
      <c r="I20" s="354">
        <f t="shared" si="0"/>
        <v>0.34467807546260837</v>
      </c>
      <c r="J20" s="79">
        <f t="shared" si="1"/>
        <v>0.60432982511226108</v>
      </c>
      <c r="K20" s="80">
        <f t="shared" si="2"/>
        <v>0.13934259600308355</v>
      </c>
      <c r="L20" s="80">
        <f t="shared" si="3"/>
        <v>0.12847979099616974</v>
      </c>
      <c r="M20" s="83">
        <f t="shared" si="4"/>
        <v>2.9012579307745461</v>
      </c>
      <c r="N20" s="351">
        <f t="shared" si="5"/>
        <v>0.50123280356806332</v>
      </c>
    </row>
    <row r="21" spans="1:14" x14ac:dyDescent="0.3">
      <c r="A21" s="863">
        <v>1977</v>
      </c>
      <c r="B21" s="553">
        <v>227.15600000000001</v>
      </c>
      <c r="C21" s="553">
        <v>1.66</v>
      </c>
      <c r="D21" s="553">
        <v>377.84399999999999</v>
      </c>
      <c r="E21" s="553">
        <v>86.271000000000001</v>
      </c>
      <c r="F21" s="553">
        <v>398.98399999999998</v>
      </c>
      <c r="G21" s="294">
        <v>66.909000000000006</v>
      </c>
      <c r="H21" s="346">
        <v>109.20699999999999</v>
      </c>
      <c r="I21" s="354">
        <f t="shared" si="0"/>
        <v>0.273712730335051</v>
      </c>
      <c r="J21" s="79">
        <f t="shared" si="1"/>
        <v>0.61534541146930977</v>
      </c>
      <c r="K21" s="80">
        <f t="shared" si="2"/>
        <v>0.16976097569614576</v>
      </c>
      <c r="L21" s="80">
        <f t="shared" si="3"/>
        <v>0.131661127410757</v>
      </c>
      <c r="M21" s="83">
        <f t="shared" si="4"/>
        <v>3.6534654371972493</v>
      </c>
      <c r="N21" s="351">
        <f t="shared" si="5"/>
        <v>0.61268050582838107</v>
      </c>
    </row>
    <row r="22" spans="1:14" x14ac:dyDescent="0.3">
      <c r="A22" s="863">
        <v>1978</v>
      </c>
      <c r="B22" s="553">
        <v>228.90199999999999</v>
      </c>
      <c r="C22" s="553">
        <v>1.92</v>
      </c>
      <c r="D22" s="553">
        <v>438.94200000000001</v>
      </c>
      <c r="E22" s="553">
        <v>90.757000000000005</v>
      </c>
      <c r="F22" s="553">
        <v>405.214</v>
      </c>
      <c r="G22" s="294">
        <v>76.763000000000005</v>
      </c>
      <c r="H22" s="346">
        <v>134.84800000000001</v>
      </c>
      <c r="I22" s="354">
        <f t="shared" si="0"/>
        <v>0.33278218422858047</v>
      </c>
      <c r="J22" s="79">
        <f t="shared" si="1"/>
        <v>0.58226092559743137</v>
      </c>
      <c r="K22" s="80">
        <f t="shared" si="2"/>
        <v>0.16804922397798772</v>
      </c>
      <c r="L22" s="80">
        <f t="shared" si="3"/>
        <v>0.14213738422625552</v>
      </c>
      <c r="M22" s="83">
        <f t="shared" si="4"/>
        <v>3.0049685571903177</v>
      </c>
      <c r="N22" s="351">
        <f t="shared" si="5"/>
        <v>0.56925575462743239</v>
      </c>
    </row>
    <row r="23" spans="1:14" x14ac:dyDescent="0.3">
      <c r="A23" s="863">
        <v>1979</v>
      </c>
      <c r="B23" s="553">
        <v>227.83</v>
      </c>
      <c r="C23" s="553">
        <v>1.83</v>
      </c>
      <c r="D23" s="553">
        <v>417.54199999999997</v>
      </c>
      <c r="E23" s="553">
        <v>94.947999999999993</v>
      </c>
      <c r="F23" s="553">
        <v>428.57600000000002</v>
      </c>
      <c r="G23" s="294">
        <v>85.602999999999994</v>
      </c>
      <c r="H23" s="346">
        <v>120.453</v>
      </c>
      <c r="I23" s="354">
        <f t="shared" si="0"/>
        <v>0.28105400209064435</v>
      </c>
      <c r="J23" s="79">
        <f t="shared" si="1"/>
        <v>0.60766917594516878</v>
      </c>
      <c r="K23" s="80">
        <f t="shared" si="2"/>
        <v>0.17293804152421821</v>
      </c>
      <c r="L23" s="80">
        <f t="shared" si="3"/>
        <v>0.1559170827041923</v>
      </c>
      <c r="M23" s="83">
        <f t="shared" si="4"/>
        <v>3.5580350842237221</v>
      </c>
      <c r="N23" s="351">
        <f t="shared" si="5"/>
        <v>0.71067553319552013</v>
      </c>
    </row>
    <row r="24" spans="1:14" x14ac:dyDescent="0.3">
      <c r="A24" s="863">
        <v>1980</v>
      </c>
      <c r="B24" s="553">
        <v>236.90100000000001</v>
      </c>
      <c r="C24" s="553">
        <v>1.84</v>
      </c>
      <c r="D24" s="553">
        <v>435.86700000000002</v>
      </c>
      <c r="E24" s="553">
        <v>91.71</v>
      </c>
      <c r="F24" s="553">
        <v>443.44799999999998</v>
      </c>
      <c r="G24" s="294">
        <v>90.126000000000005</v>
      </c>
      <c r="H24" s="346">
        <v>112.642</v>
      </c>
      <c r="I24" s="354">
        <f t="shared" si="0"/>
        <v>0.25401399938662483</v>
      </c>
      <c r="J24" s="79">
        <f t="shared" si="1"/>
        <v>0.63251991584096112</v>
      </c>
      <c r="K24" s="80">
        <f t="shared" si="2"/>
        <v>0.16491934758762072</v>
      </c>
      <c r="L24" s="80">
        <f t="shared" si="3"/>
        <v>0.16207088780593074</v>
      </c>
      <c r="M24" s="83">
        <f t="shared" si="4"/>
        <v>3.9367908950480284</v>
      </c>
      <c r="N24" s="351">
        <f t="shared" si="5"/>
        <v>0.80011008327266919</v>
      </c>
    </row>
    <row r="25" spans="1:14" x14ac:dyDescent="0.3">
      <c r="A25" s="863">
        <v>1981</v>
      </c>
      <c r="B25" s="553">
        <v>238.911</v>
      </c>
      <c r="C25" s="553">
        <v>1.86</v>
      </c>
      <c r="D25" s="553">
        <v>444.995</v>
      </c>
      <c r="E25" s="553">
        <v>91.662000000000006</v>
      </c>
      <c r="F25" s="553">
        <v>441.67099999999999</v>
      </c>
      <c r="G25" s="294">
        <v>100.376</v>
      </c>
      <c r="H25" s="346">
        <v>112.63200000000001</v>
      </c>
      <c r="I25" s="354">
        <f t="shared" si="0"/>
        <v>0.25501334703885925</v>
      </c>
      <c r="J25" s="79">
        <f t="shared" si="1"/>
        <v>0.63143984427289768</v>
      </c>
      <c r="K25" s="80">
        <f t="shared" si="2"/>
        <v>0.16536443064533299</v>
      </c>
      <c r="L25" s="80">
        <f t="shared" si="3"/>
        <v>0.18108507440876201</v>
      </c>
      <c r="M25" s="83">
        <f t="shared" si="4"/>
        <v>3.9213633780808292</v>
      </c>
      <c r="N25" s="351">
        <f t="shared" si="5"/>
        <v>0.89118545351232337</v>
      </c>
    </row>
    <row r="26" spans="1:14" x14ac:dyDescent="0.3">
      <c r="A26" s="863">
        <v>1982</v>
      </c>
      <c r="B26" s="553">
        <v>238.35300000000001</v>
      </c>
      <c r="C26" s="553">
        <v>1.98</v>
      </c>
      <c r="D26" s="553">
        <v>472.73899999999998</v>
      </c>
      <c r="E26" s="553">
        <v>93.947999999999993</v>
      </c>
      <c r="F26" s="553">
        <v>447.73700000000002</v>
      </c>
      <c r="G26" s="294">
        <v>100.949</v>
      </c>
      <c r="H26" s="346">
        <v>130.131</v>
      </c>
      <c r="I26" s="354">
        <f t="shared" si="0"/>
        <v>0.29064160433468755</v>
      </c>
      <c r="J26" s="79">
        <f t="shared" si="1"/>
        <v>0.6122315130791115</v>
      </c>
      <c r="K26" s="80">
        <f t="shared" si="2"/>
        <v>0.1625769206808475</v>
      </c>
      <c r="L26" s="80">
        <f t="shared" si="3"/>
        <v>0.1746921442267092</v>
      </c>
      <c r="M26" s="83">
        <f t="shared" si="4"/>
        <v>3.4406636389484446</v>
      </c>
      <c r="N26" s="351">
        <f t="shared" si="5"/>
        <v>0.77574905287748497</v>
      </c>
    </row>
    <row r="27" spans="1:14" x14ac:dyDescent="0.3">
      <c r="A27" s="863">
        <v>1983</v>
      </c>
      <c r="B27" s="553">
        <v>229.923</v>
      </c>
      <c r="C27" s="553">
        <v>2.11</v>
      </c>
      <c r="D27" s="553">
        <v>484.44499999999999</v>
      </c>
      <c r="E27" s="553">
        <v>96.998000000000005</v>
      </c>
      <c r="F27" s="553">
        <v>464.959</v>
      </c>
      <c r="G27" s="294">
        <v>101.794</v>
      </c>
      <c r="H27" s="346">
        <v>145.81399999999999</v>
      </c>
      <c r="I27" s="354">
        <f t="shared" si="0"/>
        <v>0.31360614591824226</v>
      </c>
      <c r="J27" s="79">
        <f t="shared" si="1"/>
        <v>0.60245131988480172</v>
      </c>
      <c r="K27" s="80">
        <f t="shared" si="2"/>
        <v>0.15881186627437691</v>
      </c>
      <c r="L27" s="80">
        <f t="shared" si="3"/>
        <v>0.16666421076242727</v>
      </c>
      <c r="M27" s="83">
        <f t="shared" si="4"/>
        <v>3.1887130179543806</v>
      </c>
      <c r="N27" s="351">
        <f t="shared" si="5"/>
        <v>0.69810854924767174</v>
      </c>
    </row>
    <row r="28" spans="1:14" x14ac:dyDescent="0.3">
      <c r="A28" s="863">
        <v>1984</v>
      </c>
      <c r="B28" s="553">
        <v>231.66499999999999</v>
      </c>
      <c r="C28" s="553">
        <v>2.2000000000000002</v>
      </c>
      <c r="D28" s="553">
        <v>508.928</v>
      </c>
      <c r="E28" s="553">
        <v>101.533</v>
      </c>
      <c r="F28" s="553">
        <v>484.15</v>
      </c>
      <c r="G28" s="294">
        <v>103.646</v>
      </c>
      <c r="H28" s="346">
        <v>168.51900000000001</v>
      </c>
      <c r="I28" s="354">
        <f t="shared" si="0"/>
        <v>0.34807187855003618</v>
      </c>
      <c r="J28" s="79">
        <f t="shared" si="1"/>
        <v>0.58623436994862632</v>
      </c>
      <c r="K28" s="80">
        <f t="shared" si="2"/>
        <v>0.15556583812008845</v>
      </c>
      <c r="L28" s="80">
        <f t="shared" si="3"/>
        <v>0.15880331377773421</v>
      </c>
      <c r="M28" s="83">
        <f t="shared" si="4"/>
        <v>2.8729698134928405</v>
      </c>
      <c r="N28" s="351">
        <f t="shared" si="5"/>
        <v>0.61504044054379625</v>
      </c>
    </row>
    <row r="29" spans="1:14" x14ac:dyDescent="0.3">
      <c r="A29" s="863">
        <v>1985</v>
      </c>
      <c r="B29" s="553">
        <v>229.82499999999999</v>
      </c>
      <c r="C29" s="553">
        <v>2.15</v>
      </c>
      <c r="D29" s="553">
        <v>494.83699999999999</v>
      </c>
      <c r="E29" s="553">
        <v>98.754999999999995</v>
      </c>
      <c r="F29" s="553">
        <v>482.77</v>
      </c>
      <c r="G29" s="294">
        <v>82.451999999999998</v>
      </c>
      <c r="H29" s="346">
        <v>178.63900000000001</v>
      </c>
      <c r="I29" s="354">
        <f t="shared" si="0"/>
        <v>0.37002920645441933</v>
      </c>
      <c r="J29" s="79">
        <f t="shared" si="1"/>
        <v>0.58060141304397128</v>
      </c>
      <c r="K29" s="80">
        <f t="shared" si="2"/>
        <v>0.14931003357982731</v>
      </c>
      <c r="L29" s="80">
        <f t="shared" si="3"/>
        <v>0.12466114008125079</v>
      </c>
      <c r="M29" s="83">
        <f t="shared" si="4"/>
        <v>2.7024893780193571</v>
      </c>
      <c r="N29" s="351">
        <f t="shared" si="5"/>
        <v>0.46155654700261417</v>
      </c>
    </row>
    <row r="30" spans="1:14" x14ac:dyDescent="0.3">
      <c r="A30" s="863">
        <v>1986</v>
      </c>
      <c r="B30" s="553">
        <v>227.89500000000001</v>
      </c>
      <c r="C30" s="553">
        <v>2.2999999999999998</v>
      </c>
      <c r="D30" s="553">
        <v>524.08199999999999</v>
      </c>
      <c r="E30" s="553">
        <v>114.907</v>
      </c>
      <c r="F30" s="553">
        <v>508.745</v>
      </c>
      <c r="G30" s="294">
        <v>89.274000000000001</v>
      </c>
      <c r="H30" s="346">
        <v>191.19</v>
      </c>
      <c r="I30" s="354">
        <f t="shared" si="0"/>
        <v>0.37580713323963871</v>
      </c>
      <c r="J30" s="79">
        <f t="shared" si="1"/>
        <v>0.56267796295370287</v>
      </c>
      <c r="K30" s="80">
        <f t="shared" si="2"/>
        <v>0.16416810132369436</v>
      </c>
      <c r="L30" s="80">
        <f t="shared" si="3"/>
        <v>0.12754612928343348</v>
      </c>
      <c r="M30" s="83">
        <f t="shared" si="4"/>
        <v>2.6609393796746694</v>
      </c>
      <c r="N30" s="351">
        <f t="shared" si="5"/>
        <v>0.46693864741879809</v>
      </c>
    </row>
    <row r="31" spans="1:14" x14ac:dyDescent="0.3">
      <c r="A31" s="863">
        <v>1987</v>
      </c>
      <c r="B31" s="553">
        <v>220.08699999999999</v>
      </c>
      <c r="C31" s="553">
        <v>2.27</v>
      </c>
      <c r="D31" s="553">
        <v>498.71</v>
      </c>
      <c r="E31" s="553">
        <v>115.241</v>
      </c>
      <c r="F31" s="553">
        <v>531.44899999999996</v>
      </c>
      <c r="G31" s="294">
        <v>111.565</v>
      </c>
      <c r="H31" s="346">
        <v>159.13300000000001</v>
      </c>
      <c r="I31" s="354">
        <f t="shared" si="0"/>
        <v>0.29943230676885274</v>
      </c>
      <c r="J31" s="79">
        <f t="shared" si="1"/>
        <v>0.60269164270137354</v>
      </c>
      <c r="K31" s="80">
        <f t="shared" si="2"/>
        <v>0.16687518643694738</v>
      </c>
      <c r="L31" s="80">
        <f t="shared" si="3"/>
        <v>0.16155214007894789</v>
      </c>
      <c r="M31" s="83">
        <f t="shared" si="4"/>
        <v>3.3396529946648394</v>
      </c>
      <c r="N31" s="351">
        <f t="shared" si="5"/>
        <v>0.70108022848811991</v>
      </c>
    </row>
    <row r="32" spans="1:14" x14ac:dyDescent="0.3">
      <c r="A32" s="863">
        <v>1988</v>
      </c>
      <c r="B32" s="553">
        <v>217.87799999999999</v>
      </c>
      <c r="C32" s="553">
        <v>2.27</v>
      </c>
      <c r="D32" s="553">
        <v>495.28199999999998</v>
      </c>
      <c r="E32" s="553">
        <v>105.271</v>
      </c>
      <c r="F32" s="553">
        <v>516.53599999999994</v>
      </c>
      <c r="G32" s="294">
        <v>105.151</v>
      </c>
      <c r="H32" s="346">
        <v>135.11199999999999</v>
      </c>
      <c r="I32" s="354">
        <f t="shared" si="0"/>
        <v>0.26157324949277494</v>
      </c>
      <c r="J32" s="79">
        <f t="shared" si="1"/>
        <v>0.63111526468277346</v>
      </c>
      <c r="K32" s="80">
        <f t="shared" si="2"/>
        <v>0.16154580386957379</v>
      </c>
      <c r="L32" s="80">
        <f t="shared" si="3"/>
        <v>0.16136165537222552</v>
      </c>
      <c r="M32" s="83">
        <f t="shared" si="4"/>
        <v>3.8230209011782814</v>
      </c>
      <c r="N32" s="351">
        <f t="shared" si="5"/>
        <v>0.77825063650897031</v>
      </c>
    </row>
    <row r="33" spans="1:14" x14ac:dyDescent="0.3">
      <c r="A33" s="863">
        <v>1989</v>
      </c>
      <c r="B33" s="553">
        <v>226.333</v>
      </c>
      <c r="C33" s="553">
        <v>2.36</v>
      </c>
      <c r="D33" s="553">
        <v>533.13300000000004</v>
      </c>
      <c r="E33" s="553">
        <v>105.248</v>
      </c>
      <c r="F33" s="553">
        <v>526.73400000000004</v>
      </c>
      <c r="G33" s="294">
        <v>103.419</v>
      </c>
      <c r="H33" s="346">
        <v>136.88900000000001</v>
      </c>
      <c r="I33" s="354">
        <f t="shared" si="0"/>
        <v>0.25988259728819479</v>
      </c>
      <c r="J33" s="79">
        <f t="shared" si="1"/>
        <v>0.63512867998848743</v>
      </c>
      <c r="K33" s="80">
        <f t="shared" si="2"/>
        <v>0.15859607035922504</v>
      </c>
      <c r="L33" s="80">
        <f t="shared" si="3"/>
        <v>0.15583998746276123</v>
      </c>
      <c r="M33" s="83">
        <f t="shared" si="4"/>
        <v>3.8478913572310414</v>
      </c>
      <c r="N33" s="351">
        <f t="shared" si="5"/>
        <v>0.75549532833171396</v>
      </c>
    </row>
    <row r="34" spans="1:14" x14ac:dyDescent="0.3">
      <c r="A34" s="863">
        <v>1990</v>
      </c>
      <c r="B34" s="553">
        <v>231.00399999999999</v>
      </c>
      <c r="C34" s="553">
        <v>2.5499999999999998</v>
      </c>
      <c r="D34" s="553">
        <v>588.78099999999995</v>
      </c>
      <c r="E34" s="553">
        <v>132.53399999999999</v>
      </c>
      <c r="F34" s="553">
        <v>549.65800000000002</v>
      </c>
      <c r="G34" s="294">
        <v>103.843</v>
      </c>
      <c r="H34" s="346">
        <v>171.172</v>
      </c>
      <c r="I34" s="354">
        <f t="shared" si="0"/>
        <v>0.31141546197817549</v>
      </c>
      <c r="J34" s="79">
        <f t="shared" si="1"/>
        <v>0.57867180888697756</v>
      </c>
      <c r="K34" s="80">
        <f t="shared" si="2"/>
        <v>0.18386304676553417</v>
      </c>
      <c r="L34" s="80">
        <f t="shared" si="3"/>
        <v>0.14406031935407793</v>
      </c>
      <c r="M34" s="83">
        <f t="shared" si="4"/>
        <v>3.2111443460379037</v>
      </c>
      <c r="N34" s="351">
        <f t="shared" si="5"/>
        <v>0.60665879933634004</v>
      </c>
    </row>
    <row r="35" spans="1:14" x14ac:dyDescent="0.3">
      <c r="A35" s="863">
        <v>1991</v>
      </c>
      <c r="B35" s="553">
        <v>222.791</v>
      </c>
      <c r="C35" s="553">
        <v>2.44</v>
      </c>
      <c r="D35" s="553">
        <v>543.43399999999997</v>
      </c>
      <c r="E35" s="553">
        <v>117.215</v>
      </c>
      <c r="F35" s="553">
        <v>551.375</v>
      </c>
      <c r="G35" s="294">
        <v>109.94799999999999</v>
      </c>
      <c r="H35" s="346">
        <v>161.64400000000001</v>
      </c>
      <c r="I35" s="354">
        <f t="shared" si="0"/>
        <v>0.29316526864656539</v>
      </c>
      <c r="J35" s="79">
        <f t="shared" si="1"/>
        <v>0.6089038300522146</v>
      </c>
      <c r="K35" s="80">
        <f t="shared" si="2"/>
        <v>0.1643925337192978</v>
      </c>
      <c r="L35" s="80">
        <f t="shared" si="3"/>
        <v>0.15420065944946768</v>
      </c>
      <c r="M35" s="83">
        <f t="shared" si="4"/>
        <v>3.4110452599539727</v>
      </c>
      <c r="N35" s="351">
        <f t="shared" si="5"/>
        <v>0.68018608794635116</v>
      </c>
    </row>
    <row r="36" spans="1:14" x14ac:dyDescent="0.3">
      <c r="A36" s="863">
        <v>1992</v>
      </c>
      <c r="B36" s="553">
        <v>222.17500000000001</v>
      </c>
      <c r="C36" s="553">
        <v>2.5299999999999998</v>
      </c>
      <c r="D36" s="553">
        <v>562.62</v>
      </c>
      <c r="E36" s="553">
        <v>112.78400000000001</v>
      </c>
      <c r="F36" s="553">
        <v>545.54200000000003</v>
      </c>
      <c r="G36" s="294">
        <v>110.039</v>
      </c>
      <c r="H36" s="346">
        <v>177.19300000000001</v>
      </c>
      <c r="I36" s="354">
        <f t="shared" ref="I36:I56" si="6">H36/F36</f>
        <v>0.32480175678499545</v>
      </c>
      <c r="J36" s="79">
        <f t="shared" si="1"/>
        <v>0.59877825205642454</v>
      </c>
      <c r="K36" s="80">
        <f t="shared" si="2"/>
        <v>0.1560516648564135</v>
      </c>
      <c r="L36" s="80">
        <f t="shared" si="3"/>
        <v>0.15225359225718971</v>
      </c>
      <c r="M36" s="83">
        <f t="shared" si="4"/>
        <v>3.0788010813068234</v>
      </c>
      <c r="N36" s="351">
        <f t="shared" si="5"/>
        <v>0.62101211673147361</v>
      </c>
    </row>
    <row r="37" spans="1:14" x14ac:dyDescent="0.3">
      <c r="A37" s="863">
        <v>1993</v>
      </c>
      <c r="B37" s="553">
        <v>221.05500000000001</v>
      </c>
      <c r="C37" s="553">
        <v>2.5299999999999998</v>
      </c>
      <c r="D37" s="553">
        <v>558.57000000000005</v>
      </c>
      <c r="E37" s="553">
        <v>110.96599999999999</v>
      </c>
      <c r="F37" s="553">
        <v>547.33699999999999</v>
      </c>
      <c r="G37" s="294">
        <v>103.717</v>
      </c>
      <c r="H37" s="346">
        <v>183.27</v>
      </c>
      <c r="I37" s="354">
        <f t="shared" si="6"/>
        <v>0.3348394133778641</v>
      </c>
      <c r="J37" s="79">
        <f t="shared" si="1"/>
        <v>0.59727185751026202</v>
      </c>
      <c r="K37" s="80">
        <f t="shared" si="2"/>
        <v>0.15188192831440159</v>
      </c>
      <c r="L37" s="80">
        <f t="shared" si="3"/>
        <v>0.14196004144499028</v>
      </c>
      <c r="M37" s="83">
        <f t="shared" si="4"/>
        <v>2.9865062476128115</v>
      </c>
      <c r="N37" s="351">
        <f t="shared" si="5"/>
        <v>0.56592459213182733</v>
      </c>
    </row>
    <row r="38" spans="1:14" x14ac:dyDescent="0.3">
      <c r="A38" s="863">
        <v>1994</v>
      </c>
      <c r="B38" s="553">
        <v>213.352</v>
      </c>
      <c r="C38" s="553">
        <v>2.4500000000000002</v>
      </c>
      <c r="D38" s="553">
        <v>523.13699999999994</v>
      </c>
      <c r="E38" s="553">
        <v>102.95399999999999</v>
      </c>
      <c r="F38" s="553">
        <v>543.36500000000001</v>
      </c>
      <c r="G38" s="294">
        <v>98.215000000000003</v>
      </c>
      <c r="H38" s="346">
        <v>164.70400000000001</v>
      </c>
      <c r="I38" s="354">
        <f t="shared" si="6"/>
        <v>0.30311852990163152</v>
      </c>
      <c r="J38" s="79">
        <f t="shared" si="1"/>
        <v>0.62198881747400325</v>
      </c>
      <c r="K38" s="80">
        <f t="shared" si="2"/>
        <v>0.14540108379268121</v>
      </c>
      <c r="L38" s="80">
        <f t="shared" si="3"/>
        <v>0.13870823323715628</v>
      </c>
      <c r="M38" s="83">
        <f t="shared" si="4"/>
        <v>3.2990394890227317</v>
      </c>
      <c r="N38" s="351">
        <f t="shared" si="5"/>
        <v>0.59631217213911014</v>
      </c>
    </row>
    <row r="39" spans="1:14" x14ac:dyDescent="0.3">
      <c r="A39" s="863">
        <v>1995</v>
      </c>
      <c r="B39" s="553">
        <v>216.739</v>
      </c>
      <c r="C39" s="553">
        <v>2.48</v>
      </c>
      <c r="D39" s="553">
        <v>537.52300000000002</v>
      </c>
      <c r="E39" s="553">
        <v>96.912000000000006</v>
      </c>
      <c r="F39" s="553">
        <v>543.62400000000002</v>
      </c>
      <c r="G39" s="294">
        <v>99.197000000000003</v>
      </c>
      <c r="H39" s="346">
        <v>156.59399999999999</v>
      </c>
      <c r="I39" s="354">
        <f t="shared" si="6"/>
        <v>0.28805571497947108</v>
      </c>
      <c r="J39" s="79">
        <f t="shared" si="1"/>
        <v>0.63796132061729338</v>
      </c>
      <c r="K39" s="80">
        <f t="shared" si="2"/>
        <v>0.13840261175805249</v>
      </c>
      <c r="L39" s="80">
        <f t="shared" si="3"/>
        <v>0.14166588119699863</v>
      </c>
      <c r="M39" s="83">
        <f t="shared" si="4"/>
        <v>3.4715506341239131</v>
      </c>
      <c r="N39" s="351">
        <f t="shared" si="5"/>
        <v>0.63346616090016228</v>
      </c>
    </row>
    <row r="40" spans="1:14" x14ac:dyDescent="0.3">
      <c r="A40" s="863">
        <v>1996</v>
      </c>
      <c r="B40" s="553">
        <v>227.101</v>
      </c>
      <c r="C40" s="553">
        <v>2.56</v>
      </c>
      <c r="D40" s="553">
        <v>581.31600000000003</v>
      </c>
      <c r="E40" s="553">
        <v>101.392</v>
      </c>
      <c r="F40" s="553">
        <v>563.94399999999996</v>
      </c>
      <c r="G40" s="294">
        <v>106.943</v>
      </c>
      <c r="H40" s="346">
        <v>165.27699999999999</v>
      </c>
      <c r="I40" s="354">
        <f t="shared" si="6"/>
        <v>0.29307342573021433</v>
      </c>
      <c r="J40" s="79">
        <f t="shared" si="1"/>
        <v>0.6343097634324848</v>
      </c>
      <c r="K40" s="80">
        <f t="shared" si="2"/>
        <v>0.13904152513435569</v>
      </c>
      <c r="L40" s="80">
        <f t="shared" si="3"/>
        <v>0.14665375791426741</v>
      </c>
      <c r="M40" s="83">
        <f t="shared" si="4"/>
        <v>3.4121142082685432</v>
      </c>
      <c r="N40" s="351">
        <f t="shared" si="5"/>
        <v>0.64705312898951461</v>
      </c>
    </row>
    <row r="41" spans="1:14" x14ac:dyDescent="0.3">
      <c r="A41" s="863">
        <v>1997</v>
      </c>
      <c r="B41" s="553">
        <v>226.39599999999999</v>
      </c>
      <c r="C41" s="553">
        <v>2.7</v>
      </c>
      <c r="D41" s="553">
        <v>610.19200000000001</v>
      </c>
      <c r="E41" s="553">
        <v>106.188</v>
      </c>
      <c r="F41" s="553">
        <v>575.63300000000004</v>
      </c>
      <c r="G41" s="294">
        <v>104.4</v>
      </c>
      <c r="H41" s="346">
        <v>198.96899999999999</v>
      </c>
      <c r="I41" s="354">
        <f t="shared" si="6"/>
        <v>0.34565252513320116</v>
      </c>
      <c r="J41" s="79">
        <f t="shared" si="1"/>
        <v>0.60604671818559719</v>
      </c>
      <c r="K41" s="80">
        <f t="shared" si="2"/>
        <v>0.13708717509120813</v>
      </c>
      <c r="L41" s="80">
        <f t="shared" si="3"/>
        <v>0.13477889290241957</v>
      </c>
      <c r="M41" s="83">
        <f t="shared" si="4"/>
        <v>2.8930788213239249</v>
      </c>
      <c r="N41" s="351">
        <f t="shared" si="5"/>
        <v>0.52470485351989515</v>
      </c>
    </row>
    <row r="42" spans="1:14" x14ac:dyDescent="0.3">
      <c r="A42" s="863">
        <v>1998</v>
      </c>
      <c r="B42" s="553">
        <v>219.19200000000001</v>
      </c>
      <c r="C42" s="553">
        <v>2.69</v>
      </c>
      <c r="D42" s="553">
        <v>590.49699999999996</v>
      </c>
      <c r="E42" s="553">
        <v>109.446</v>
      </c>
      <c r="F42" s="553">
        <v>577.30700000000002</v>
      </c>
      <c r="G42" s="294">
        <v>101.319</v>
      </c>
      <c r="H42" s="346">
        <v>210.47499999999999</v>
      </c>
      <c r="I42" s="354">
        <f t="shared" si="6"/>
        <v>0.36458071701884781</v>
      </c>
      <c r="J42" s="79">
        <f t="shared" si="1"/>
        <v>0.59389653482816307</v>
      </c>
      <c r="K42" s="80">
        <f t="shared" si="2"/>
        <v>0.13892929769910964</v>
      </c>
      <c r="L42" s="80">
        <f t="shared" si="3"/>
        <v>0.12861299191908421</v>
      </c>
      <c r="M42" s="83">
        <f t="shared" si="4"/>
        <v>2.742876826226393</v>
      </c>
      <c r="N42" s="351">
        <f t="shared" si="5"/>
        <v>0.48138258700558262</v>
      </c>
    </row>
    <row r="43" spans="1:14" x14ac:dyDescent="0.3">
      <c r="A43" s="863">
        <v>1999</v>
      </c>
      <c r="B43" s="553">
        <v>212.673</v>
      </c>
      <c r="C43" s="553">
        <v>2.76</v>
      </c>
      <c r="D43" s="553">
        <v>587.47400000000005</v>
      </c>
      <c r="E43" s="553">
        <v>104.64400000000001</v>
      </c>
      <c r="F43" s="553">
        <v>580.91499999999996</v>
      </c>
      <c r="G43" s="294">
        <v>113.435</v>
      </c>
      <c r="H43" s="346">
        <v>210.31700000000001</v>
      </c>
      <c r="I43" s="354">
        <f t="shared" si="6"/>
        <v>0.36204436105110044</v>
      </c>
      <c r="J43" s="79">
        <f t="shared" si="1"/>
        <v>0.60193596821159912</v>
      </c>
      <c r="K43" s="80">
        <f t="shared" si="2"/>
        <v>0.13225450942327915</v>
      </c>
      <c r="L43" s="80">
        <f t="shared" si="3"/>
        <v>0.14336503073687618</v>
      </c>
      <c r="M43" s="83">
        <f t="shared" si="4"/>
        <v>2.7620924604287809</v>
      </c>
      <c r="N43" s="351">
        <f t="shared" si="5"/>
        <v>0.53935250122434231</v>
      </c>
    </row>
    <row r="44" spans="1:14" x14ac:dyDescent="0.3">
      <c r="A44" s="863">
        <v>2000</v>
      </c>
      <c r="B44" s="553">
        <v>215.36699999999999</v>
      </c>
      <c r="C44" s="553">
        <v>2.71</v>
      </c>
      <c r="D44" s="553">
        <v>582.80600000000004</v>
      </c>
      <c r="E44" s="553">
        <v>111.151</v>
      </c>
      <c r="F44" s="553">
        <v>585.18200000000002</v>
      </c>
      <c r="G44" s="294">
        <v>101.19499999999999</v>
      </c>
      <c r="H44" s="346">
        <v>206.09</v>
      </c>
      <c r="I44" s="354">
        <f t="shared" si="6"/>
        <v>0.35218103085877556</v>
      </c>
      <c r="J44" s="79">
        <f t="shared" si="1"/>
        <v>0.59907465448038089</v>
      </c>
      <c r="K44" s="80">
        <f t="shared" si="2"/>
        <v>0.14047129179346671</v>
      </c>
      <c r="L44" s="80">
        <f t="shared" si="3"/>
        <v>0.12788901919946616</v>
      </c>
      <c r="M44" s="83">
        <f t="shared" si="4"/>
        <v>2.839448784511621</v>
      </c>
      <c r="N44" s="351">
        <f t="shared" si="5"/>
        <v>0.49102333931777375</v>
      </c>
    </row>
    <row r="45" spans="1:14" x14ac:dyDescent="0.3">
      <c r="A45" s="863">
        <v>2001</v>
      </c>
      <c r="B45" s="553">
        <v>214.25299999999999</v>
      </c>
      <c r="C45" s="553">
        <v>2.73</v>
      </c>
      <c r="D45" s="553">
        <v>583.89400000000001</v>
      </c>
      <c r="E45" s="553">
        <v>112.04</v>
      </c>
      <c r="F45" s="553">
        <v>587.11400000000003</v>
      </c>
      <c r="G45" s="294">
        <v>105.783</v>
      </c>
      <c r="H45" s="346">
        <v>203.321</v>
      </c>
      <c r="I45" s="354">
        <f t="shared" si="6"/>
        <v>0.34630582816965699</v>
      </c>
      <c r="J45" s="79">
        <f t="shared" si="1"/>
        <v>0.6010285475719066</v>
      </c>
      <c r="K45" s="80">
        <f t="shared" si="2"/>
        <v>0.14174473549374711</v>
      </c>
      <c r="L45" s="80">
        <f t="shared" si="3"/>
        <v>0.13382884108117682</v>
      </c>
      <c r="M45" s="83">
        <f t="shared" si="4"/>
        <v>2.8876210524244916</v>
      </c>
      <c r="N45" s="351">
        <f t="shared" si="5"/>
        <v>0.52027582000875461</v>
      </c>
    </row>
    <row r="46" spans="1:14" x14ac:dyDescent="0.3">
      <c r="A46" s="863">
        <v>2002</v>
      </c>
      <c r="B46" s="553">
        <v>213.416</v>
      </c>
      <c r="C46" s="553">
        <v>2.67</v>
      </c>
      <c r="D46" s="553">
        <v>569.69000000000005</v>
      </c>
      <c r="E46" s="553">
        <v>116.14100000000001</v>
      </c>
      <c r="F46" s="553">
        <v>602.226</v>
      </c>
      <c r="G46" s="294">
        <v>105.34099999999999</v>
      </c>
      <c r="H46" s="346">
        <v>169.15600000000001</v>
      </c>
      <c r="I46" s="354">
        <f t="shared" si="6"/>
        <v>0.28088458485684775</v>
      </c>
      <c r="J46" s="79">
        <f t="shared" si="1"/>
        <v>0.63014822746706556</v>
      </c>
      <c r="K46" s="80">
        <f t="shared" si="2"/>
        <v>0.15056223764619864</v>
      </c>
      <c r="L46" s="80">
        <f t="shared" si="3"/>
        <v>0.13656139240998622</v>
      </c>
      <c r="M46" s="83">
        <f t="shared" si="4"/>
        <v>3.5601811345740026</v>
      </c>
      <c r="N46" s="351">
        <f t="shared" si="5"/>
        <v>0.6227446853791766</v>
      </c>
    </row>
    <row r="47" spans="1:14" x14ac:dyDescent="0.3">
      <c r="A47" s="863">
        <v>2003</v>
      </c>
      <c r="B47" s="553">
        <v>207.953</v>
      </c>
      <c r="C47" s="553">
        <v>2.67</v>
      </c>
      <c r="D47" s="553">
        <v>555.71199999999999</v>
      </c>
      <c r="E47" s="553">
        <v>101.68</v>
      </c>
      <c r="F47" s="553">
        <v>581.524</v>
      </c>
      <c r="G47" s="294">
        <v>108.51900000000001</v>
      </c>
      <c r="H47" s="346">
        <v>135.93199999999999</v>
      </c>
      <c r="I47" s="354">
        <f t="shared" si="6"/>
        <v>0.23375131550890416</v>
      </c>
      <c r="J47" s="79">
        <f t="shared" si="1"/>
        <v>0.66881313976048706</v>
      </c>
      <c r="K47" s="80">
        <f t="shared" si="2"/>
        <v>0.14172297674003703</v>
      </c>
      <c r="L47" s="80">
        <f t="shared" si="3"/>
        <v>0.15125526861577573</v>
      </c>
      <c r="M47" s="83">
        <f t="shared" si="4"/>
        <v>4.2780507901009335</v>
      </c>
      <c r="N47" s="351">
        <f t="shared" si="5"/>
        <v>0.79833299002442404</v>
      </c>
    </row>
    <row r="48" spans="1:14" x14ac:dyDescent="0.3">
      <c r="A48" s="863">
        <v>2004</v>
      </c>
      <c r="B48" s="553">
        <v>215.78100000000001</v>
      </c>
      <c r="C48" s="553">
        <v>2.91</v>
      </c>
      <c r="D48" s="553">
        <v>626.76900000000001</v>
      </c>
      <c r="E48" s="553">
        <v>110.715</v>
      </c>
      <c r="F48" s="553">
        <v>605.59100000000001</v>
      </c>
      <c r="G48" s="294">
        <v>111.081</v>
      </c>
      <c r="H48" s="346">
        <v>156.46899999999999</v>
      </c>
      <c r="I48" s="354">
        <f t="shared" si="6"/>
        <v>0.2583740511335208</v>
      </c>
      <c r="J48" s="79">
        <f t="shared" si="1"/>
        <v>0.64939243629110566</v>
      </c>
      <c r="K48" s="80">
        <f t="shared" si="2"/>
        <v>0.14528383591843164</v>
      </c>
      <c r="L48" s="80">
        <f t="shared" si="3"/>
        <v>0.14576411306196363</v>
      </c>
      <c r="M48" s="83">
        <f t="shared" si="4"/>
        <v>3.8703577066383756</v>
      </c>
      <c r="N48" s="351">
        <f t="shared" si="5"/>
        <v>0.70992337140264206</v>
      </c>
    </row>
    <row r="49" spans="1:14" x14ac:dyDescent="0.3">
      <c r="A49" s="863">
        <v>2005</v>
      </c>
      <c r="B49" s="553">
        <v>217.52500000000001</v>
      </c>
      <c r="C49" s="553">
        <v>2.85</v>
      </c>
      <c r="D49" s="553">
        <v>618.82500000000005</v>
      </c>
      <c r="E49" s="553">
        <v>117.699</v>
      </c>
      <c r="F49" s="553">
        <v>616.15300000000002</v>
      </c>
      <c r="G49" s="294">
        <v>117.39400000000001</v>
      </c>
      <c r="H49" s="346">
        <v>153.31899999999999</v>
      </c>
      <c r="I49" s="354">
        <f t="shared" si="6"/>
        <v>0.24883267629955544</v>
      </c>
      <c r="J49" s="79">
        <f t="shared" si="1"/>
        <v>0.64778705397987191</v>
      </c>
      <c r="K49" s="80">
        <f t="shared" si="2"/>
        <v>0.15296073151459702</v>
      </c>
      <c r="L49" s="80">
        <f t="shared" si="3"/>
        <v>0.15256435581801547</v>
      </c>
      <c r="M49" s="83">
        <f t="shared" si="4"/>
        <v>4.0187647975789043</v>
      </c>
      <c r="N49" s="351">
        <f t="shared" si="5"/>
        <v>0.76568461834475843</v>
      </c>
    </row>
    <row r="50" spans="1:14" x14ac:dyDescent="0.3">
      <c r="A50" s="863">
        <v>2006</v>
      </c>
      <c r="B50" s="553">
        <v>212.315</v>
      </c>
      <c r="C50" s="553">
        <v>2.81</v>
      </c>
      <c r="D50" s="553">
        <v>596.66300000000001</v>
      </c>
      <c r="E50" s="553">
        <v>113.084</v>
      </c>
      <c r="F50" s="553">
        <v>618.85400000000004</v>
      </c>
      <c r="G50" s="294">
        <v>111.559</v>
      </c>
      <c r="H50" s="346">
        <v>133.50299999999999</v>
      </c>
      <c r="I50" s="354">
        <f t="shared" si="6"/>
        <v>0.21572616481431803</v>
      </c>
      <c r="J50" s="79">
        <f t="shared" si="1"/>
        <v>0.67224735065932806</v>
      </c>
      <c r="K50" s="80">
        <f t="shared" si="2"/>
        <v>0.15030630405512277</v>
      </c>
      <c r="L50" s="80">
        <f t="shared" si="3"/>
        <v>0.14827934079167204</v>
      </c>
      <c r="M50" s="83">
        <f t="shared" si="4"/>
        <v>4.6355063182100782</v>
      </c>
      <c r="N50" s="351">
        <f t="shared" si="5"/>
        <v>0.83562916189149317</v>
      </c>
    </row>
    <row r="51" spans="1:14" x14ac:dyDescent="0.3">
      <c r="A51" s="863">
        <v>2007</v>
      </c>
      <c r="B51" s="553">
        <v>216.87799999999999</v>
      </c>
      <c r="C51" s="553">
        <v>2.82</v>
      </c>
      <c r="D51" s="553">
        <v>611.91300000000001</v>
      </c>
      <c r="E51" s="553">
        <v>104.58499999999999</v>
      </c>
      <c r="F51" s="553">
        <v>614.30700000000002</v>
      </c>
      <c r="G51" s="294">
        <v>116.39</v>
      </c>
      <c r="H51" s="346">
        <v>128.23099999999999</v>
      </c>
      <c r="I51" s="354">
        <f t="shared" si="6"/>
        <v>0.20874090641975429</v>
      </c>
      <c r="J51" s="79">
        <f t="shared" si="1"/>
        <v>0.68645914417847975</v>
      </c>
      <c r="K51" s="80">
        <f t="shared" si="2"/>
        <v>0.14084801047219131</v>
      </c>
      <c r="L51" s="80">
        <f t="shared" si="3"/>
        <v>0.15674618672714394</v>
      </c>
      <c r="M51" s="83">
        <f t="shared" si="4"/>
        <v>4.7906278512996083</v>
      </c>
      <c r="N51" s="351">
        <f t="shared" si="5"/>
        <v>0.90765883444720863</v>
      </c>
    </row>
    <row r="52" spans="1:14" x14ac:dyDescent="0.3">
      <c r="A52" s="863">
        <v>2008</v>
      </c>
      <c r="B52" s="553">
        <v>224.072</v>
      </c>
      <c r="C52" s="553">
        <v>3.05</v>
      </c>
      <c r="D52" s="553">
        <v>683.95299999999997</v>
      </c>
      <c r="E52" s="553">
        <v>124.008</v>
      </c>
      <c r="F52" s="553">
        <v>636.52</v>
      </c>
      <c r="G52" s="294">
        <v>144.12100000000001</v>
      </c>
      <c r="H52" s="346">
        <v>169.244</v>
      </c>
      <c r="I52" s="354">
        <f t="shared" si="6"/>
        <v>0.26588952428831775</v>
      </c>
      <c r="J52" s="79">
        <f t="shared" si="1"/>
        <v>0.63605720781767361</v>
      </c>
      <c r="K52" s="80">
        <f t="shared" si="2"/>
        <v>0.15390114226994503</v>
      </c>
      <c r="L52" s="80">
        <f t="shared" si="3"/>
        <v>0.17886254536067633</v>
      </c>
      <c r="M52" s="83">
        <f t="shared" si="4"/>
        <v>3.7609605067240195</v>
      </c>
      <c r="N52" s="351">
        <f t="shared" si="5"/>
        <v>0.85155751459431361</v>
      </c>
    </row>
    <row r="53" spans="1:14" x14ac:dyDescent="0.3">
      <c r="A53" s="863">
        <v>2009</v>
      </c>
      <c r="B53" s="553">
        <v>225.59399999999999</v>
      </c>
      <c r="C53" s="553">
        <v>3.05</v>
      </c>
      <c r="D53" s="553">
        <v>687.23599999999999</v>
      </c>
      <c r="E53" s="553">
        <v>122.28100000000001</v>
      </c>
      <c r="F53" s="553">
        <v>649.63300000000004</v>
      </c>
      <c r="G53" s="294">
        <v>136.76400000000001</v>
      </c>
      <c r="H53" s="346">
        <v>203.65899999999999</v>
      </c>
      <c r="I53" s="354">
        <f t="shared" si="6"/>
        <v>0.31349854456285314</v>
      </c>
      <c r="J53" s="79">
        <f t="shared" si="1"/>
        <v>0.61802056037089304</v>
      </c>
      <c r="K53" s="80">
        <f t="shared" si="2"/>
        <v>0.14330498821036644</v>
      </c>
      <c r="L53" s="80">
        <f t="shared" si="3"/>
        <v>0.16027807596930477</v>
      </c>
      <c r="M53" s="83">
        <f t="shared" si="4"/>
        <v>3.1898074722943748</v>
      </c>
      <c r="N53" s="351">
        <f t="shared" si="5"/>
        <v>0.67153428034115858</v>
      </c>
    </row>
    <row r="54" spans="1:14" x14ac:dyDescent="0.3">
      <c r="A54" s="863">
        <v>2010</v>
      </c>
      <c r="B54" s="553">
        <v>216.84700000000001</v>
      </c>
      <c r="C54" s="553">
        <v>3</v>
      </c>
      <c r="D54" s="553">
        <v>649.46</v>
      </c>
      <c r="E54" s="553">
        <v>116.754</v>
      </c>
      <c r="F54" s="553">
        <v>653.29600000000005</v>
      </c>
      <c r="G54" s="294">
        <v>133.03800000000001</v>
      </c>
      <c r="H54" s="346">
        <v>199.00700000000001</v>
      </c>
      <c r="I54" s="354">
        <f t="shared" si="6"/>
        <v>0.30461995787514384</v>
      </c>
      <c r="J54" s="79">
        <f t="shared" si="1"/>
        <v>0.62952025277395474</v>
      </c>
      <c r="K54" s="80">
        <f t="shared" si="2"/>
        <v>0.13698649423972459</v>
      </c>
      <c r="L54" s="80">
        <f t="shared" si="3"/>
        <v>0.15609237559881872</v>
      </c>
      <c r="M54" s="83">
        <f t="shared" si="4"/>
        <v>3.2827789977236983</v>
      </c>
      <c r="N54" s="351">
        <f t="shared" si="5"/>
        <v>0.66850914791941995</v>
      </c>
    </row>
    <row r="55" spans="1:14" x14ac:dyDescent="0.3">
      <c r="A55" s="864">
        <v>2011</v>
      </c>
      <c r="B55" s="553">
        <v>220.97900000000001</v>
      </c>
      <c r="C55" s="553">
        <v>3.16</v>
      </c>
      <c r="D55" s="553">
        <v>697.32</v>
      </c>
      <c r="E55" s="553">
        <v>148.732</v>
      </c>
      <c r="F55" s="553">
        <v>690.02800000000002</v>
      </c>
      <c r="G55" s="294">
        <v>157.661</v>
      </c>
      <c r="H55" s="346">
        <v>198.90100000000001</v>
      </c>
      <c r="I55" s="354">
        <f t="shared" si="6"/>
        <v>0.28825062171390148</v>
      </c>
      <c r="J55" s="79">
        <f t="shared" ref="J55" si="7">(F55-E55)/(F55+H55)</f>
        <v>0.60893052201019426</v>
      </c>
      <c r="K55" s="80">
        <f t="shared" ref="K55" si="8">E55/(F55+H55)</f>
        <v>0.16731594986776219</v>
      </c>
      <c r="L55" s="80">
        <f t="shared" ref="L55" si="9">G55/(F55+H55)</f>
        <v>0.17736062160195021</v>
      </c>
      <c r="M55" s="83">
        <f t="shared" ref="M55" si="10">F55/H55</f>
        <v>3.4692032719795276</v>
      </c>
      <c r="N55" s="351">
        <f t="shared" ref="N55" si="11">G55/H55</f>
        <v>0.79266067038375876</v>
      </c>
    </row>
    <row r="56" spans="1:14" x14ac:dyDescent="0.3">
      <c r="A56" s="864">
        <v>2012</v>
      </c>
      <c r="B56" s="553">
        <v>215.89699999999999</v>
      </c>
      <c r="C56" s="553">
        <v>3.05</v>
      </c>
      <c r="D56" s="553">
        <v>658.6</v>
      </c>
      <c r="E56" s="553">
        <v>138.167</v>
      </c>
      <c r="F56" s="553">
        <v>687.17</v>
      </c>
      <c r="G56" s="294">
        <v>138.06299999999999</v>
      </c>
      <c r="H56" s="294">
        <v>177.60499999999999</v>
      </c>
      <c r="I56" s="354">
        <f t="shared" si="6"/>
        <v>0.25845860558522638</v>
      </c>
      <c r="J56" s="79">
        <f t="shared" ref="J56" si="12">(F56-E56)/(F56+H56)</f>
        <v>0.63485068370385356</v>
      </c>
      <c r="K56" s="80">
        <f t="shared" ref="K56" si="13">E56/(F56+H56)</f>
        <v>0.15977219507964499</v>
      </c>
      <c r="L56" s="80">
        <f t="shared" ref="L56" si="14">G56/(F56+H56)</f>
        <v>0.15965193258362001</v>
      </c>
      <c r="M56" s="83">
        <f t="shared" ref="M56" si="15">F56/H56</f>
        <v>3.8690915233242307</v>
      </c>
      <c r="N56" s="351">
        <f t="shared" ref="N56" si="16">G56/H56</f>
        <v>0.77735987162523579</v>
      </c>
    </row>
    <row r="57" spans="1:14" x14ac:dyDescent="0.3">
      <c r="A57" s="864">
        <v>2013</v>
      </c>
      <c r="B57" s="553">
        <v>219.655</v>
      </c>
      <c r="C57" s="553">
        <v>3.26</v>
      </c>
      <c r="D57" s="553">
        <v>715.08</v>
      </c>
      <c r="E57" s="553">
        <v>126.67400000000001</v>
      </c>
      <c r="F57" s="553">
        <v>690.76099999999997</v>
      </c>
      <c r="G57" s="294">
        <v>165.87</v>
      </c>
      <c r="H57" s="294">
        <v>194.69300000000001</v>
      </c>
      <c r="I57" s="354">
        <f t="shared" ref="I57" si="17">H57/F57</f>
        <v>0.28185291294673559</v>
      </c>
      <c r="J57" s="79">
        <f t="shared" ref="J57" si="18">(F57-E57)/(F57+H57)</f>
        <v>0.63705963268560539</v>
      </c>
      <c r="K57" s="80">
        <f t="shared" ref="K57" si="19">E57/(F57+H57)</f>
        <v>0.14306107375425489</v>
      </c>
      <c r="L57" s="80">
        <f t="shared" ref="L57" si="20">G57/(F57+H57)</f>
        <v>0.18732763079730852</v>
      </c>
      <c r="M57" s="83">
        <f t="shared" ref="M57" si="21">F57/H57</f>
        <v>3.5479498492498442</v>
      </c>
      <c r="N57" s="351">
        <f t="shared" ref="N57" si="22">G57/H57</f>
        <v>0.8519566702449497</v>
      </c>
    </row>
    <row r="58" spans="1:14" x14ac:dyDescent="0.3">
      <c r="A58" s="864">
        <v>2014</v>
      </c>
      <c r="B58" s="553">
        <v>221.52099999999999</v>
      </c>
      <c r="C58" s="553">
        <v>3.29</v>
      </c>
      <c r="D58" s="553">
        <v>727.97799999999995</v>
      </c>
      <c r="E58" s="553">
        <v>131.48400000000001</v>
      </c>
      <c r="F58" s="553">
        <v>700.18499999999995</v>
      </c>
      <c r="G58" s="294">
        <v>164.154</v>
      </c>
      <c r="H58" s="294">
        <v>217.50700000000001</v>
      </c>
      <c r="I58" s="354">
        <f t="shared" ref="I58" si="23">H58/F58</f>
        <v>0.3106421874218957</v>
      </c>
      <c r="J58" s="79">
        <f t="shared" ref="J58" si="24">(F58-E58)/(F58+H58)</f>
        <v>0.61970791943266357</v>
      </c>
      <c r="K58" s="80">
        <f t="shared" ref="K58" si="25">E58/(F58+H58)</f>
        <v>0.14327682926297713</v>
      </c>
      <c r="L58" s="80">
        <f t="shared" ref="L58" si="26">G58/(F58+H58)</f>
        <v>0.17887700884392585</v>
      </c>
      <c r="M58" s="83">
        <f t="shared" ref="M58" si="27">F58/H58</f>
        <v>3.2191377748762107</v>
      </c>
      <c r="N58" s="351">
        <f t="shared" ref="N58" si="28">G58/H58</f>
        <v>0.75470674507027358</v>
      </c>
    </row>
    <row r="59" spans="1:14" x14ac:dyDescent="0.3">
      <c r="A59" s="864">
        <v>2015</v>
      </c>
      <c r="B59" s="553">
        <v>225.078</v>
      </c>
      <c r="C59" s="553">
        <v>3.27</v>
      </c>
      <c r="D59" s="553">
        <v>736.99599999999998</v>
      </c>
      <c r="E59" s="553">
        <v>136.51400000000001</v>
      </c>
      <c r="F59" s="553">
        <v>709.18200000000002</v>
      </c>
      <c r="G59" s="294">
        <v>172.85400000000001</v>
      </c>
      <c r="H59" s="294">
        <v>242.42</v>
      </c>
      <c r="I59" s="354">
        <f t="shared" ref="I59" si="29">H59/F59</f>
        <v>0.34183044690925601</v>
      </c>
      <c r="J59" s="79">
        <f t="shared" ref="J59" si="30">(F59-E59)/(F59+H59)</f>
        <v>0.60179360699115814</v>
      </c>
      <c r="K59" s="80">
        <f t="shared" ref="K59" si="31">E59/(F59+H59)</f>
        <v>0.14345703350770597</v>
      </c>
      <c r="L59" s="80">
        <f t="shared" ref="L59" si="32">G59/(F59+H59)</f>
        <v>0.18164526766442274</v>
      </c>
      <c r="M59" s="83">
        <f t="shared" ref="M59" si="33">F59/H59</f>
        <v>2.9254269449715373</v>
      </c>
      <c r="N59" s="351">
        <f t="shared" ref="N59" si="34">G59/H59</f>
        <v>0.71303522811649211</v>
      </c>
    </row>
    <row r="60" spans="1:14" x14ac:dyDescent="0.3">
      <c r="A60" s="864">
        <v>2016</v>
      </c>
      <c r="B60" s="294">
        <v>222.10499999999999</v>
      </c>
      <c r="C60" s="294">
        <v>3.39</v>
      </c>
      <c r="D60" s="294">
        <v>753.09</v>
      </c>
      <c r="E60" s="294">
        <v>147.52099999999999</v>
      </c>
      <c r="F60" s="294">
        <v>735.86599999999999</v>
      </c>
      <c r="G60" s="294">
        <v>179.744</v>
      </c>
      <c r="H60" s="294">
        <v>255.351</v>
      </c>
      <c r="I60" s="354">
        <f t="shared" ref="I60:I61" si="35">H60/F60</f>
        <v>0.3470074714689903</v>
      </c>
      <c r="J60" s="79">
        <f t="shared" ref="J60:J61" si="36">(F60-E60)/(F60+H60)</f>
        <v>0.59355822186261942</v>
      </c>
      <c r="K60" s="80">
        <f t="shared" ref="K60:K61" si="37">E60/(F60+H60)</f>
        <v>0.14882815770915953</v>
      </c>
      <c r="L60" s="80">
        <f t="shared" ref="L60:L61" si="38">G60/(F60+H60)</f>
        <v>0.18133668006097556</v>
      </c>
      <c r="M60" s="83">
        <f t="shared" ref="M60:M61" si="39">F60/H60</f>
        <v>2.8817823309875426</v>
      </c>
      <c r="N60" s="351">
        <f t="shared" ref="N60:N61" si="40">G60/H60</f>
        <v>0.70390952062063594</v>
      </c>
    </row>
    <row r="61" spans="1:14" x14ac:dyDescent="0.3">
      <c r="A61" s="864">
        <v>2017</v>
      </c>
      <c r="B61" s="294">
        <v>222.23500000000001</v>
      </c>
      <c r="C61" s="294">
        <v>3.32</v>
      </c>
      <c r="D61" s="294">
        <v>737.82600000000002</v>
      </c>
      <c r="E61" s="294">
        <v>138.53700000000001</v>
      </c>
      <c r="F61" s="294">
        <v>735.07600000000002</v>
      </c>
      <c r="G61" s="294">
        <v>178.34700000000001</v>
      </c>
      <c r="H61" s="294">
        <v>258.28699999999998</v>
      </c>
      <c r="I61" s="354">
        <f t="shared" si="35"/>
        <v>0.35137455174703019</v>
      </c>
      <c r="J61" s="79">
        <f t="shared" si="36"/>
        <v>0.60052468231653477</v>
      </c>
      <c r="K61" s="80">
        <f t="shared" si="37"/>
        <v>0.13946261336490287</v>
      </c>
      <c r="L61" s="80">
        <f t="shared" si="38"/>
        <v>0.17953859767275407</v>
      </c>
      <c r="M61" s="83">
        <f t="shared" si="39"/>
        <v>2.8459659216298152</v>
      </c>
      <c r="N61" s="351">
        <f t="shared" si="40"/>
        <v>0.6904993282666182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Normal="100" workbookViewId="0">
      <pane xSplit="3" ySplit="6" topLeftCell="L65" activePane="bottomRight" state="frozen"/>
      <selection pane="topRight" activeCell="D1" sqref="D1"/>
      <selection pane="bottomLeft" activeCell="A7" sqref="A7"/>
      <selection pane="bottomRight" activeCell="V70" sqref="V70"/>
    </sheetView>
  </sheetViews>
  <sheetFormatPr defaultRowHeight="13.2" x14ac:dyDescent="0.25"/>
  <cols>
    <col min="1" max="1" width="12.6640625" style="46" customWidth="1"/>
    <col min="2" max="2" width="12.6640625" style="517" customWidth="1"/>
    <col min="3" max="3" width="12.6640625" style="46" customWidth="1"/>
    <col min="4" max="14" width="12.6640625" style="155" customWidth="1"/>
    <col min="15" max="15" width="12.6640625" style="17" customWidth="1"/>
    <col min="16" max="20" width="12.6640625" customWidth="1"/>
  </cols>
  <sheetData>
    <row r="1" spans="1:20" ht="17.399999999999999" x14ac:dyDescent="0.3">
      <c r="A1" s="84" t="s">
        <v>262</v>
      </c>
    </row>
    <row r="2" spans="1:20" ht="16.2" thickBot="1" x14ac:dyDescent="0.35">
      <c r="A2" s="49"/>
      <c r="B2" s="702"/>
      <c r="C2" s="85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20" ht="16.2" thickBot="1" x14ac:dyDescent="0.35">
      <c r="A3" s="879"/>
      <c r="B3" s="879"/>
      <c r="C3" s="879"/>
      <c r="D3" s="880" t="s">
        <v>123</v>
      </c>
      <c r="E3" s="880"/>
      <c r="F3" s="880"/>
      <c r="G3" s="880"/>
      <c r="H3" s="880" t="s">
        <v>124</v>
      </c>
      <c r="I3" s="880"/>
      <c r="J3" s="880"/>
      <c r="K3" s="880"/>
      <c r="L3" s="880"/>
      <c r="M3" s="880"/>
      <c r="N3" s="158"/>
    </row>
    <row r="4" spans="1:20" ht="16.2" thickBot="1" x14ac:dyDescent="0.35">
      <c r="A4" s="879"/>
      <c r="B4" s="879"/>
      <c r="C4" s="879"/>
      <c r="D4" s="881"/>
      <c r="E4" s="881"/>
      <c r="F4" s="881"/>
      <c r="G4" s="881"/>
      <c r="H4" s="882" t="s">
        <v>125</v>
      </c>
      <c r="I4" s="882"/>
      <c r="J4" s="882"/>
      <c r="K4" s="882"/>
      <c r="L4" s="881"/>
      <c r="M4" s="881"/>
      <c r="N4" s="159"/>
    </row>
    <row r="5" spans="1:20" ht="47.4" thickBot="1" x14ac:dyDescent="0.35">
      <c r="A5" s="879"/>
      <c r="B5" s="879"/>
      <c r="C5" s="879"/>
      <c r="D5" s="160" t="s">
        <v>126</v>
      </c>
      <c r="E5" s="160" t="s">
        <v>10</v>
      </c>
      <c r="F5" s="160" t="s">
        <v>127</v>
      </c>
      <c r="G5" s="160" t="s">
        <v>128</v>
      </c>
      <c r="H5" s="160" t="s">
        <v>129</v>
      </c>
      <c r="I5" s="160" t="s">
        <v>130</v>
      </c>
      <c r="J5" s="160" t="s">
        <v>131</v>
      </c>
      <c r="K5" s="160" t="s">
        <v>132</v>
      </c>
      <c r="L5" s="160" t="s">
        <v>133</v>
      </c>
      <c r="M5" s="160" t="s">
        <v>134</v>
      </c>
      <c r="N5" s="161" t="s">
        <v>135</v>
      </c>
    </row>
    <row r="6" spans="1:20" ht="46.8" x14ac:dyDescent="0.3">
      <c r="A6" s="86" t="s">
        <v>202</v>
      </c>
      <c r="B6" s="86" t="s">
        <v>213</v>
      </c>
      <c r="C6" s="86" t="s">
        <v>203</v>
      </c>
      <c r="D6" s="87" t="s">
        <v>204</v>
      </c>
      <c r="E6" s="87" t="s">
        <v>10</v>
      </c>
      <c r="F6" s="87" t="s">
        <v>206</v>
      </c>
      <c r="G6" s="87" t="s">
        <v>205</v>
      </c>
      <c r="H6" s="87" t="s">
        <v>207</v>
      </c>
      <c r="I6" s="87" t="s">
        <v>208</v>
      </c>
      <c r="J6" s="87" t="s">
        <v>209</v>
      </c>
      <c r="K6" s="87" t="s">
        <v>210</v>
      </c>
      <c r="L6" s="87" t="s">
        <v>133</v>
      </c>
      <c r="M6" s="87" t="s">
        <v>211</v>
      </c>
      <c r="N6" s="87" t="s">
        <v>212</v>
      </c>
      <c r="O6" s="229" t="s">
        <v>289</v>
      </c>
      <c r="P6" s="226" t="s">
        <v>284</v>
      </c>
      <c r="Q6" s="227" t="s">
        <v>285</v>
      </c>
      <c r="R6" s="227" t="s">
        <v>286</v>
      </c>
      <c r="S6" s="227" t="s">
        <v>287</v>
      </c>
      <c r="T6" s="227" t="s">
        <v>288</v>
      </c>
    </row>
    <row r="7" spans="1:20" s="744" customFormat="1" ht="15.6" x14ac:dyDescent="0.3">
      <c r="A7" s="738" t="s">
        <v>136</v>
      </c>
      <c r="B7" s="739">
        <v>1950</v>
      </c>
      <c r="C7" s="738" t="s">
        <v>137</v>
      </c>
      <c r="D7" s="740">
        <v>496</v>
      </c>
      <c r="E7" s="740">
        <v>1019</v>
      </c>
      <c r="F7" s="740">
        <v>11</v>
      </c>
      <c r="G7" s="740">
        <v>1526</v>
      </c>
      <c r="H7" s="740">
        <v>580</v>
      </c>
      <c r="I7" s="740" t="s">
        <v>99</v>
      </c>
      <c r="J7" s="740">
        <v>109</v>
      </c>
      <c r="K7" s="740">
        <v>689</v>
      </c>
      <c r="L7" s="740">
        <v>345</v>
      </c>
      <c r="M7" s="740">
        <v>1034</v>
      </c>
      <c r="N7" s="740">
        <v>492</v>
      </c>
      <c r="O7" s="741">
        <f>N7/M7</f>
        <v>0.47582205029013541</v>
      </c>
      <c r="P7" s="742">
        <f>L7/N7</f>
        <v>0.70121951219512191</v>
      </c>
      <c r="Q7" s="743">
        <f>H7/M7</f>
        <v>0.56092843326885877</v>
      </c>
      <c r="R7" s="743" t="e">
        <f>I7/M7</f>
        <v>#VALUE!</v>
      </c>
      <c r="S7" s="743">
        <f>J7/M7</f>
        <v>0.10541586073500966</v>
      </c>
      <c r="T7" s="743">
        <f>L7/M7</f>
        <v>0.33365570599613154</v>
      </c>
    </row>
    <row r="8" spans="1:20" s="744" customFormat="1" ht="15.6" x14ac:dyDescent="0.3">
      <c r="A8" s="738" t="s">
        <v>138</v>
      </c>
      <c r="B8" s="739">
        <v>1951</v>
      </c>
      <c r="C8" s="738" t="s">
        <v>137</v>
      </c>
      <c r="D8" s="740">
        <v>492</v>
      </c>
      <c r="E8" s="740">
        <v>988</v>
      </c>
      <c r="F8" s="740">
        <v>30</v>
      </c>
      <c r="G8" s="740">
        <v>1510</v>
      </c>
      <c r="H8" s="740">
        <v>585</v>
      </c>
      <c r="I8" s="740" t="s">
        <v>99</v>
      </c>
      <c r="J8" s="740">
        <v>110</v>
      </c>
      <c r="K8" s="740">
        <v>695</v>
      </c>
      <c r="L8" s="740">
        <v>485</v>
      </c>
      <c r="M8" s="740">
        <v>1180</v>
      </c>
      <c r="N8" s="740">
        <v>330</v>
      </c>
      <c r="O8" s="741">
        <f t="shared" ref="O8:O67" si="0">N8/M8</f>
        <v>0.27966101694915252</v>
      </c>
      <c r="P8" s="742">
        <f t="shared" ref="P8:P68" si="1">L8/N8</f>
        <v>1.4696969696969697</v>
      </c>
      <c r="Q8" s="743">
        <f t="shared" ref="Q8:Q68" si="2">H8/M8</f>
        <v>0.49576271186440679</v>
      </c>
      <c r="R8" s="743" t="e">
        <f t="shared" ref="R8:R68" si="3">I8/M8</f>
        <v>#VALUE!</v>
      </c>
      <c r="S8" s="743">
        <f t="shared" ref="S8:S68" si="4">J8/M8</f>
        <v>9.3220338983050849E-2</v>
      </c>
      <c r="T8" s="743">
        <f t="shared" ref="T8:T68" si="5">L8/M8</f>
        <v>0.41101694915254239</v>
      </c>
    </row>
    <row r="9" spans="1:20" s="744" customFormat="1" ht="15.6" x14ac:dyDescent="0.3">
      <c r="A9" s="738" t="s">
        <v>139</v>
      </c>
      <c r="B9" s="739">
        <v>1952</v>
      </c>
      <c r="C9" s="738" t="s">
        <v>137</v>
      </c>
      <c r="D9" s="740">
        <v>330</v>
      </c>
      <c r="E9" s="740">
        <v>1306</v>
      </c>
      <c r="F9" s="740">
        <v>24</v>
      </c>
      <c r="G9" s="740">
        <v>1660</v>
      </c>
      <c r="H9" s="740">
        <v>578</v>
      </c>
      <c r="I9" s="740" t="s">
        <v>99</v>
      </c>
      <c r="J9" s="740">
        <v>78</v>
      </c>
      <c r="K9" s="740">
        <v>656</v>
      </c>
      <c r="L9" s="740">
        <v>332</v>
      </c>
      <c r="M9" s="740">
        <v>988</v>
      </c>
      <c r="N9" s="740">
        <v>672</v>
      </c>
      <c r="O9" s="741">
        <f t="shared" si="0"/>
        <v>0.68016194331983804</v>
      </c>
      <c r="P9" s="742">
        <f t="shared" si="1"/>
        <v>0.49404761904761907</v>
      </c>
      <c r="Q9" s="743">
        <f t="shared" si="2"/>
        <v>0.58502024291497978</v>
      </c>
      <c r="R9" s="743" t="e">
        <f t="shared" si="3"/>
        <v>#VALUE!</v>
      </c>
      <c r="S9" s="743">
        <f t="shared" si="4"/>
        <v>7.8947368421052627E-2</v>
      </c>
      <c r="T9" s="743">
        <f t="shared" si="5"/>
        <v>0.33603238866396762</v>
      </c>
    </row>
    <row r="10" spans="1:20" s="744" customFormat="1" ht="15.6" x14ac:dyDescent="0.3">
      <c r="A10" s="738" t="s">
        <v>140</v>
      </c>
      <c r="B10" s="739">
        <v>1953</v>
      </c>
      <c r="C10" s="738" t="s">
        <v>137</v>
      </c>
      <c r="D10" s="740">
        <v>672</v>
      </c>
      <c r="E10" s="740">
        <v>1173</v>
      </c>
      <c r="F10" s="740">
        <v>6</v>
      </c>
      <c r="G10" s="740">
        <v>1851</v>
      </c>
      <c r="H10" s="740">
        <v>556</v>
      </c>
      <c r="I10" s="740" t="s">
        <v>99</v>
      </c>
      <c r="J10" s="740">
        <v>87</v>
      </c>
      <c r="K10" s="740">
        <v>643</v>
      </c>
      <c r="L10" s="740">
        <v>214</v>
      </c>
      <c r="M10" s="740">
        <v>857</v>
      </c>
      <c r="N10" s="740">
        <v>994</v>
      </c>
      <c r="O10" s="741">
        <f t="shared" si="0"/>
        <v>1.1598599766627771</v>
      </c>
      <c r="P10" s="742">
        <f t="shared" si="1"/>
        <v>0.2152917505030181</v>
      </c>
      <c r="Q10" s="743">
        <f t="shared" si="2"/>
        <v>0.64877479579929986</v>
      </c>
      <c r="R10" s="743" t="e">
        <f t="shared" si="3"/>
        <v>#VALUE!</v>
      </c>
      <c r="S10" s="743">
        <f t="shared" si="4"/>
        <v>0.10151691948658109</v>
      </c>
      <c r="T10" s="743">
        <f t="shared" si="5"/>
        <v>0.24970828471411902</v>
      </c>
    </row>
    <row r="11" spans="1:20" s="744" customFormat="1" ht="15.6" x14ac:dyDescent="0.3">
      <c r="A11" s="738" t="s">
        <v>141</v>
      </c>
      <c r="B11" s="739">
        <v>1954</v>
      </c>
      <c r="C11" s="738" t="s">
        <v>137</v>
      </c>
      <c r="D11" s="740">
        <v>994</v>
      </c>
      <c r="E11" s="740">
        <v>984</v>
      </c>
      <c r="F11" s="740">
        <v>3</v>
      </c>
      <c r="G11" s="740">
        <v>1981</v>
      </c>
      <c r="H11" s="740">
        <v>552</v>
      </c>
      <c r="I11" s="740" t="s">
        <v>99</v>
      </c>
      <c r="J11" s="740">
        <v>53</v>
      </c>
      <c r="K11" s="740">
        <v>605</v>
      </c>
      <c r="L11" s="740">
        <v>267</v>
      </c>
      <c r="M11" s="740">
        <v>872</v>
      </c>
      <c r="N11" s="740">
        <v>1109</v>
      </c>
      <c r="O11" s="741">
        <f t="shared" si="0"/>
        <v>1.2717889908256881</v>
      </c>
      <c r="P11" s="742">
        <f t="shared" si="1"/>
        <v>0.24075743913435527</v>
      </c>
      <c r="Q11" s="743">
        <f t="shared" si="2"/>
        <v>0.6330275229357798</v>
      </c>
      <c r="R11" s="743" t="e">
        <f t="shared" si="3"/>
        <v>#VALUE!</v>
      </c>
      <c r="S11" s="743">
        <f t="shared" si="4"/>
        <v>6.0779816513761471E-2</v>
      </c>
      <c r="T11" s="743">
        <f t="shared" si="5"/>
        <v>0.30619266055045874</v>
      </c>
    </row>
    <row r="12" spans="1:20" s="744" customFormat="1" ht="15.6" x14ac:dyDescent="0.3">
      <c r="A12" s="738" t="s">
        <v>142</v>
      </c>
      <c r="B12" s="739">
        <v>1955</v>
      </c>
      <c r="C12" s="738" t="s">
        <v>137</v>
      </c>
      <c r="D12" s="740">
        <v>1109</v>
      </c>
      <c r="E12" s="740">
        <v>937</v>
      </c>
      <c r="F12" s="740">
        <v>10</v>
      </c>
      <c r="G12" s="740">
        <v>2056</v>
      </c>
      <c r="H12" s="740">
        <v>553</v>
      </c>
      <c r="I12" s="740" t="s">
        <v>99</v>
      </c>
      <c r="J12" s="740">
        <v>51</v>
      </c>
      <c r="K12" s="740">
        <v>604</v>
      </c>
      <c r="L12" s="740">
        <v>322</v>
      </c>
      <c r="M12" s="740">
        <v>926</v>
      </c>
      <c r="N12" s="740">
        <v>1130</v>
      </c>
      <c r="O12" s="741">
        <f t="shared" si="0"/>
        <v>1.2203023758099352</v>
      </c>
      <c r="P12" s="742">
        <f t="shared" si="1"/>
        <v>0.28495575221238939</v>
      </c>
      <c r="Q12" s="743">
        <f t="shared" si="2"/>
        <v>0.59719222462203025</v>
      </c>
      <c r="R12" s="743" t="e">
        <f t="shared" si="3"/>
        <v>#VALUE!</v>
      </c>
      <c r="S12" s="743">
        <f t="shared" si="4"/>
        <v>5.5075593952483799E-2</v>
      </c>
      <c r="T12" s="743">
        <f t="shared" si="5"/>
        <v>0.34773218142548595</v>
      </c>
    </row>
    <row r="13" spans="1:20" s="744" customFormat="1" ht="15.6" x14ac:dyDescent="0.3">
      <c r="A13" s="738" t="s">
        <v>143</v>
      </c>
      <c r="B13" s="739">
        <v>1956</v>
      </c>
      <c r="C13" s="738" t="s">
        <v>137</v>
      </c>
      <c r="D13" s="740">
        <v>1130</v>
      </c>
      <c r="E13" s="740">
        <v>1005</v>
      </c>
      <c r="F13" s="740">
        <v>8</v>
      </c>
      <c r="G13" s="740">
        <v>2143</v>
      </c>
      <c r="H13" s="740">
        <v>541</v>
      </c>
      <c r="I13" s="740" t="s">
        <v>99</v>
      </c>
      <c r="J13" s="740">
        <v>57</v>
      </c>
      <c r="K13" s="740">
        <v>598</v>
      </c>
      <c r="L13" s="740">
        <v>541</v>
      </c>
      <c r="M13" s="740">
        <v>1139</v>
      </c>
      <c r="N13" s="740">
        <v>1004</v>
      </c>
      <c r="O13" s="741">
        <f t="shared" si="0"/>
        <v>0.8814749780509219</v>
      </c>
      <c r="P13" s="742">
        <f t="shared" si="1"/>
        <v>0.53884462151394419</v>
      </c>
      <c r="Q13" s="743">
        <f t="shared" si="2"/>
        <v>0.47497805092186129</v>
      </c>
      <c r="R13" s="743" t="e">
        <f t="shared" si="3"/>
        <v>#VALUE!</v>
      </c>
      <c r="S13" s="743">
        <f t="shared" si="4"/>
        <v>5.0043898156277439E-2</v>
      </c>
      <c r="T13" s="743">
        <f t="shared" si="5"/>
        <v>0.47497805092186129</v>
      </c>
    </row>
    <row r="14" spans="1:20" s="744" customFormat="1" ht="15.6" x14ac:dyDescent="0.3">
      <c r="A14" s="738" t="s">
        <v>144</v>
      </c>
      <c r="B14" s="739">
        <v>1957</v>
      </c>
      <c r="C14" s="738" t="s">
        <v>137</v>
      </c>
      <c r="D14" s="740">
        <v>1004</v>
      </c>
      <c r="E14" s="740">
        <v>956</v>
      </c>
      <c r="F14" s="740">
        <v>10</v>
      </c>
      <c r="G14" s="740">
        <v>1970</v>
      </c>
      <c r="H14" s="740">
        <v>547</v>
      </c>
      <c r="I14" s="740" t="s">
        <v>99</v>
      </c>
      <c r="J14" s="740">
        <v>43</v>
      </c>
      <c r="K14" s="740">
        <v>590</v>
      </c>
      <c r="L14" s="740">
        <v>418</v>
      </c>
      <c r="M14" s="740">
        <v>1008</v>
      </c>
      <c r="N14" s="740">
        <v>962</v>
      </c>
      <c r="O14" s="741">
        <f t="shared" si="0"/>
        <v>0.95436507936507942</v>
      </c>
      <c r="P14" s="742">
        <f t="shared" si="1"/>
        <v>0.43451143451143454</v>
      </c>
      <c r="Q14" s="743">
        <f t="shared" si="2"/>
        <v>0.54265873015873012</v>
      </c>
      <c r="R14" s="743" t="e">
        <f t="shared" si="3"/>
        <v>#VALUE!</v>
      </c>
      <c r="S14" s="743">
        <f t="shared" si="4"/>
        <v>4.265873015873016E-2</v>
      </c>
      <c r="T14" s="743">
        <f t="shared" si="5"/>
        <v>0.41468253968253971</v>
      </c>
    </row>
    <row r="15" spans="1:20" s="744" customFormat="1" ht="15.6" x14ac:dyDescent="0.3">
      <c r="A15" s="738" t="s">
        <v>145</v>
      </c>
      <c r="B15" s="739">
        <v>1958</v>
      </c>
      <c r="C15" s="738" t="s">
        <v>137</v>
      </c>
      <c r="D15" s="740">
        <v>962</v>
      </c>
      <c r="E15" s="740">
        <v>1457</v>
      </c>
      <c r="F15" s="740">
        <v>8</v>
      </c>
      <c r="G15" s="740">
        <v>2427</v>
      </c>
      <c r="H15" s="740">
        <v>561</v>
      </c>
      <c r="I15" s="740" t="s">
        <v>99</v>
      </c>
      <c r="J15" s="740">
        <v>48</v>
      </c>
      <c r="K15" s="740">
        <v>609</v>
      </c>
      <c r="L15" s="740">
        <v>450</v>
      </c>
      <c r="M15" s="740">
        <v>1059</v>
      </c>
      <c r="N15" s="740">
        <v>1368</v>
      </c>
      <c r="O15" s="741">
        <f t="shared" si="0"/>
        <v>1.291784702549575</v>
      </c>
      <c r="P15" s="742">
        <f t="shared" si="1"/>
        <v>0.32894736842105265</v>
      </c>
      <c r="Q15" s="743">
        <f t="shared" si="2"/>
        <v>0.52974504249291787</v>
      </c>
      <c r="R15" s="743" t="e">
        <f t="shared" si="3"/>
        <v>#VALUE!</v>
      </c>
      <c r="S15" s="743">
        <f t="shared" si="4"/>
        <v>4.5325779036827198E-2</v>
      </c>
      <c r="T15" s="743">
        <f t="shared" si="5"/>
        <v>0.42492917847025496</v>
      </c>
    </row>
    <row r="16" spans="1:20" s="744" customFormat="1" ht="15.6" x14ac:dyDescent="0.3">
      <c r="A16" s="738" t="s">
        <v>146</v>
      </c>
      <c r="B16" s="739">
        <v>1959</v>
      </c>
      <c r="C16" s="738" t="s">
        <v>137</v>
      </c>
      <c r="D16" s="740">
        <v>1368</v>
      </c>
      <c r="E16" s="740">
        <v>1118</v>
      </c>
      <c r="F16" s="740">
        <v>7</v>
      </c>
      <c r="G16" s="740">
        <v>2493</v>
      </c>
      <c r="H16" s="740">
        <v>558</v>
      </c>
      <c r="I16" s="740" t="s">
        <v>99</v>
      </c>
      <c r="J16" s="740">
        <v>49</v>
      </c>
      <c r="K16" s="740">
        <v>607</v>
      </c>
      <c r="L16" s="740">
        <v>502</v>
      </c>
      <c r="M16" s="740">
        <v>1109</v>
      </c>
      <c r="N16" s="740">
        <v>1384</v>
      </c>
      <c r="O16" s="741">
        <f t="shared" si="0"/>
        <v>1.2479711451758342</v>
      </c>
      <c r="P16" s="742">
        <f t="shared" si="1"/>
        <v>0.36271676300578037</v>
      </c>
      <c r="Q16" s="743">
        <f t="shared" si="2"/>
        <v>0.50315599639314701</v>
      </c>
      <c r="R16" s="743" t="e">
        <f t="shared" si="3"/>
        <v>#VALUE!</v>
      </c>
      <c r="S16" s="743">
        <f t="shared" si="4"/>
        <v>4.4183949504057712E-2</v>
      </c>
      <c r="T16" s="743">
        <f t="shared" si="5"/>
        <v>0.45266005410279531</v>
      </c>
    </row>
    <row r="17" spans="1:20" s="744" customFormat="1" ht="15.6" x14ac:dyDescent="0.3">
      <c r="A17" s="738" t="s">
        <v>147</v>
      </c>
      <c r="B17" s="739">
        <v>1960</v>
      </c>
      <c r="C17" s="738" t="s">
        <v>137</v>
      </c>
      <c r="D17" s="740">
        <v>1384.2</v>
      </c>
      <c r="E17" s="740">
        <v>1354.7</v>
      </c>
      <c r="F17" s="740">
        <v>8.1</v>
      </c>
      <c r="G17" s="740">
        <v>2747</v>
      </c>
      <c r="H17" s="740">
        <v>496.5</v>
      </c>
      <c r="I17" s="740">
        <v>64.3</v>
      </c>
      <c r="J17" s="740">
        <v>30.3</v>
      </c>
      <c r="K17" s="740">
        <v>591.1</v>
      </c>
      <c r="L17" s="740">
        <v>653.5</v>
      </c>
      <c r="M17" s="740">
        <v>1244.5999999999999</v>
      </c>
      <c r="N17" s="740">
        <v>1502.4</v>
      </c>
      <c r="O17" s="741">
        <f t="shared" si="0"/>
        <v>1.2071348224329104</v>
      </c>
      <c r="P17" s="742">
        <f t="shared" si="1"/>
        <v>0.43497071352502659</v>
      </c>
      <c r="Q17" s="743">
        <f t="shared" si="2"/>
        <v>0.39892334886710595</v>
      </c>
      <c r="R17" s="743">
        <f t="shared" si="3"/>
        <v>5.166318495902298E-2</v>
      </c>
      <c r="S17" s="743">
        <f t="shared" si="4"/>
        <v>2.4345171139321872E-2</v>
      </c>
      <c r="T17" s="743">
        <f t="shared" si="5"/>
        <v>0.52506829503454933</v>
      </c>
    </row>
    <row r="18" spans="1:20" s="744" customFormat="1" ht="15.6" x14ac:dyDescent="0.3">
      <c r="A18" s="738" t="s">
        <v>148</v>
      </c>
      <c r="B18" s="739">
        <v>1961</v>
      </c>
      <c r="C18" s="738" t="s">
        <v>137</v>
      </c>
      <c r="D18" s="740">
        <v>1502.4</v>
      </c>
      <c r="E18" s="740">
        <v>1232.4000000000001</v>
      </c>
      <c r="F18" s="740">
        <v>5.9</v>
      </c>
      <c r="G18" s="740">
        <v>2740.7</v>
      </c>
      <c r="H18" s="740">
        <v>504</v>
      </c>
      <c r="I18" s="740">
        <v>56.3</v>
      </c>
      <c r="J18" s="740">
        <v>44.1</v>
      </c>
      <c r="K18" s="740">
        <v>604.4</v>
      </c>
      <c r="L18" s="740">
        <v>715.7</v>
      </c>
      <c r="M18" s="740">
        <v>1320.1</v>
      </c>
      <c r="N18" s="740">
        <v>1420.6</v>
      </c>
      <c r="O18" s="741">
        <f t="shared" si="0"/>
        <v>1.0761305961669569</v>
      </c>
      <c r="P18" s="742">
        <f t="shared" si="1"/>
        <v>0.50380121075601869</v>
      </c>
      <c r="Q18" s="743">
        <f t="shared" si="2"/>
        <v>0.381789258389516</v>
      </c>
      <c r="R18" s="743">
        <f t="shared" si="3"/>
        <v>4.2648284220892355E-2</v>
      </c>
      <c r="S18" s="743">
        <f t="shared" si="4"/>
        <v>3.3406560109082648E-2</v>
      </c>
      <c r="T18" s="743">
        <f t="shared" si="5"/>
        <v>0.54215589728050917</v>
      </c>
    </row>
    <row r="19" spans="1:20" s="744" customFormat="1" ht="15.6" x14ac:dyDescent="0.3">
      <c r="A19" s="738" t="s">
        <v>149</v>
      </c>
      <c r="B19" s="739">
        <v>1962</v>
      </c>
      <c r="C19" s="738" t="s">
        <v>137</v>
      </c>
      <c r="D19" s="740">
        <v>1420.6</v>
      </c>
      <c r="E19" s="740">
        <v>1092</v>
      </c>
      <c r="F19" s="740">
        <v>5.3</v>
      </c>
      <c r="G19" s="740">
        <v>2517.8999999999996</v>
      </c>
      <c r="H19" s="740">
        <v>502.7</v>
      </c>
      <c r="I19" s="740">
        <v>61.4</v>
      </c>
      <c r="J19" s="740">
        <v>34.700000000000003</v>
      </c>
      <c r="K19" s="740">
        <v>598.79999999999995</v>
      </c>
      <c r="L19" s="740">
        <v>649.4</v>
      </c>
      <c r="M19" s="740">
        <v>1248.2</v>
      </c>
      <c r="N19" s="740">
        <v>1269.7</v>
      </c>
      <c r="O19" s="741">
        <f t="shared" si="0"/>
        <v>1.017224803717353</v>
      </c>
      <c r="P19" s="742">
        <f t="shared" si="1"/>
        <v>0.51145939985823419</v>
      </c>
      <c r="Q19" s="743">
        <f t="shared" si="2"/>
        <v>0.40273994552155101</v>
      </c>
      <c r="R19" s="743">
        <f t="shared" si="3"/>
        <v>4.9190834802115044E-2</v>
      </c>
      <c r="S19" s="743">
        <f t="shared" si="4"/>
        <v>2.7800032046146454E-2</v>
      </c>
      <c r="T19" s="743">
        <f t="shared" si="5"/>
        <v>0.52026918763018748</v>
      </c>
    </row>
    <row r="20" spans="1:20" s="744" customFormat="1" ht="15.6" x14ac:dyDescent="0.3">
      <c r="A20" s="738" t="s">
        <v>150</v>
      </c>
      <c r="B20" s="739">
        <v>1963</v>
      </c>
      <c r="C20" s="738" t="s">
        <v>137</v>
      </c>
      <c r="D20" s="740">
        <v>1269.7</v>
      </c>
      <c r="E20" s="740">
        <v>1146.8</v>
      </c>
      <c r="F20" s="740">
        <v>4</v>
      </c>
      <c r="G20" s="740">
        <v>2420.5</v>
      </c>
      <c r="H20" s="740">
        <v>487.9</v>
      </c>
      <c r="I20" s="740">
        <v>64.900000000000006</v>
      </c>
      <c r="J20" s="740">
        <v>28.6</v>
      </c>
      <c r="K20" s="740">
        <v>581.4</v>
      </c>
      <c r="L20" s="740">
        <v>845.6</v>
      </c>
      <c r="M20" s="740">
        <v>1427</v>
      </c>
      <c r="N20" s="740">
        <v>993.5</v>
      </c>
      <c r="O20" s="741">
        <f t="shared" si="0"/>
        <v>0.69621583742116333</v>
      </c>
      <c r="P20" s="742">
        <f t="shared" si="1"/>
        <v>0.8511323603422245</v>
      </c>
      <c r="Q20" s="743">
        <f t="shared" si="2"/>
        <v>0.34190609670637701</v>
      </c>
      <c r="R20" s="743">
        <f t="shared" si="3"/>
        <v>4.5480028030833924E-2</v>
      </c>
      <c r="S20" s="743">
        <f t="shared" si="4"/>
        <v>2.0042046250875963E-2</v>
      </c>
      <c r="T20" s="743">
        <f t="shared" si="5"/>
        <v>0.59257182901191308</v>
      </c>
    </row>
    <row r="21" spans="1:20" s="744" customFormat="1" ht="15.6" x14ac:dyDescent="0.3">
      <c r="A21" s="738" t="s">
        <v>151</v>
      </c>
      <c r="B21" s="739">
        <v>1964</v>
      </c>
      <c r="C21" s="738" t="s">
        <v>137</v>
      </c>
      <c r="D21" s="740">
        <v>993.5</v>
      </c>
      <c r="E21" s="740">
        <v>1283.4000000000001</v>
      </c>
      <c r="F21" s="740">
        <v>1.8</v>
      </c>
      <c r="G21" s="740">
        <v>2278.6999999999998</v>
      </c>
      <c r="H21" s="740">
        <v>514.4</v>
      </c>
      <c r="I21" s="740">
        <v>65.5</v>
      </c>
      <c r="J21" s="740">
        <v>55</v>
      </c>
      <c r="K21" s="740">
        <v>634.9</v>
      </c>
      <c r="L21" s="740">
        <v>722.7</v>
      </c>
      <c r="M21" s="740">
        <v>1357.6</v>
      </c>
      <c r="N21" s="740">
        <v>921.1</v>
      </c>
      <c r="O21" s="741">
        <f t="shared" si="0"/>
        <v>0.67847672362993527</v>
      </c>
      <c r="P21" s="742">
        <f t="shared" si="1"/>
        <v>0.7846053631527522</v>
      </c>
      <c r="Q21" s="743">
        <f t="shared" si="2"/>
        <v>0.37890394814378314</v>
      </c>
      <c r="R21" s="743">
        <f t="shared" si="3"/>
        <v>4.8246906305244551E-2</v>
      </c>
      <c r="S21" s="743">
        <f t="shared" si="4"/>
        <v>4.0512669416617561E-2</v>
      </c>
      <c r="T21" s="743">
        <f t="shared" si="5"/>
        <v>0.53233647613435486</v>
      </c>
    </row>
    <row r="22" spans="1:20" s="744" customFormat="1" ht="15.6" x14ac:dyDescent="0.3">
      <c r="A22" s="738" t="s">
        <v>152</v>
      </c>
      <c r="B22" s="739">
        <v>1965</v>
      </c>
      <c r="C22" s="738" t="s">
        <v>137</v>
      </c>
      <c r="D22" s="740">
        <v>921.1</v>
      </c>
      <c r="E22" s="740">
        <v>1315.6</v>
      </c>
      <c r="F22" s="740">
        <v>0.9</v>
      </c>
      <c r="G22" s="740">
        <v>2237.6</v>
      </c>
      <c r="H22" s="740">
        <v>517.9</v>
      </c>
      <c r="I22" s="740">
        <v>61.5</v>
      </c>
      <c r="J22" s="740">
        <v>145.9</v>
      </c>
      <c r="K22" s="740">
        <v>725.3</v>
      </c>
      <c r="L22" s="740">
        <v>851.8</v>
      </c>
      <c r="M22" s="740">
        <v>1577.1</v>
      </c>
      <c r="N22" s="740">
        <v>660.5</v>
      </c>
      <c r="O22" s="741">
        <f t="shared" si="0"/>
        <v>0.41880667047111791</v>
      </c>
      <c r="P22" s="742">
        <f t="shared" si="1"/>
        <v>1.2896290688872065</v>
      </c>
      <c r="Q22" s="743">
        <f t="shared" si="2"/>
        <v>0.3283875467630461</v>
      </c>
      <c r="R22" s="743">
        <f t="shared" si="3"/>
        <v>3.8995624881110899E-2</v>
      </c>
      <c r="S22" s="743">
        <f t="shared" si="4"/>
        <v>9.2511571872424078E-2</v>
      </c>
      <c r="T22" s="743">
        <f t="shared" si="5"/>
        <v>0.54010525648341889</v>
      </c>
    </row>
    <row r="23" spans="1:20" s="744" customFormat="1" ht="15.6" x14ac:dyDescent="0.3">
      <c r="A23" s="738" t="s">
        <v>153</v>
      </c>
      <c r="B23" s="739">
        <v>1966</v>
      </c>
      <c r="C23" s="738" t="s">
        <v>137</v>
      </c>
      <c r="D23" s="740">
        <v>660.5</v>
      </c>
      <c r="E23" s="740">
        <v>1304.9000000000001</v>
      </c>
      <c r="F23" s="740">
        <v>1.7</v>
      </c>
      <c r="G23" s="740">
        <v>1967.1</v>
      </c>
      <c r="H23" s="740">
        <v>505.1</v>
      </c>
      <c r="I23" s="740">
        <v>77.400000000000006</v>
      </c>
      <c r="J23" s="740">
        <v>100.5</v>
      </c>
      <c r="K23" s="740">
        <v>683</v>
      </c>
      <c r="L23" s="740">
        <v>771.3</v>
      </c>
      <c r="M23" s="740">
        <v>1454.3</v>
      </c>
      <c r="N23" s="740">
        <v>512.79999999999995</v>
      </c>
      <c r="O23" s="741">
        <f t="shared" si="0"/>
        <v>0.35260950285360654</v>
      </c>
      <c r="P23" s="742">
        <f t="shared" si="1"/>
        <v>1.5040951638065523</v>
      </c>
      <c r="Q23" s="743">
        <f t="shared" si="2"/>
        <v>0.34731485938252082</v>
      </c>
      <c r="R23" s="743">
        <f t="shared" si="3"/>
        <v>5.3221481124939837E-2</v>
      </c>
      <c r="S23" s="743">
        <f t="shared" si="4"/>
        <v>6.9105411538197076E-2</v>
      </c>
      <c r="T23" s="743">
        <f t="shared" si="5"/>
        <v>0.53035824795434228</v>
      </c>
    </row>
    <row r="24" spans="1:20" s="744" customFormat="1" ht="15.6" x14ac:dyDescent="0.3">
      <c r="A24" s="738" t="s">
        <v>154</v>
      </c>
      <c r="B24" s="739">
        <v>1967</v>
      </c>
      <c r="C24" s="738" t="s">
        <v>137</v>
      </c>
      <c r="D24" s="740">
        <v>512.79999999999995</v>
      </c>
      <c r="E24" s="740">
        <v>1507.6</v>
      </c>
      <c r="F24" s="740">
        <v>1</v>
      </c>
      <c r="G24" s="740">
        <v>2021.4</v>
      </c>
      <c r="H24" s="740">
        <v>517.79999999999995</v>
      </c>
      <c r="I24" s="740">
        <v>71.3</v>
      </c>
      <c r="J24" s="740">
        <v>36.799999999999997</v>
      </c>
      <c r="K24" s="740">
        <v>625.9</v>
      </c>
      <c r="L24" s="740">
        <v>765.3</v>
      </c>
      <c r="M24" s="740">
        <v>1391.2</v>
      </c>
      <c r="N24" s="740">
        <v>630.20000000000005</v>
      </c>
      <c r="O24" s="741">
        <f t="shared" si="0"/>
        <v>0.45299022426682001</v>
      </c>
      <c r="P24" s="742">
        <f t="shared" si="1"/>
        <v>1.2143763884481116</v>
      </c>
      <c r="Q24" s="743">
        <f t="shared" si="2"/>
        <v>0.37219666474985619</v>
      </c>
      <c r="R24" s="743">
        <f t="shared" si="3"/>
        <v>5.1250718803910286E-2</v>
      </c>
      <c r="S24" s="743">
        <f t="shared" si="4"/>
        <v>2.6451983898792407E-2</v>
      </c>
      <c r="T24" s="743">
        <f t="shared" si="5"/>
        <v>0.55010063254744102</v>
      </c>
    </row>
    <row r="25" spans="1:20" s="744" customFormat="1" ht="15.6" x14ac:dyDescent="0.3">
      <c r="A25" s="738" t="s">
        <v>155</v>
      </c>
      <c r="B25" s="739">
        <v>1968</v>
      </c>
      <c r="C25" s="738" t="s">
        <v>137</v>
      </c>
      <c r="D25" s="740">
        <v>630.20000000000005</v>
      </c>
      <c r="E25" s="740">
        <v>1556.6</v>
      </c>
      <c r="F25" s="740">
        <v>1.1000000000000001</v>
      </c>
      <c r="G25" s="740">
        <v>2187.9</v>
      </c>
      <c r="H25" s="740">
        <v>522.4</v>
      </c>
      <c r="I25" s="740">
        <v>60.8</v>
      </c>
      <c r="J25" s="740">
        <v>156.5</v>
      </c>
      <c r="K25" s="740">
        <v>739.7</v>
      </c>
      <c r="L25" s="740">
        <v>544.20000000000005</v>
      </c>
      <c r="M25" s="740">
        <v>1283.9000000000001</v>
      </c>
      <c r="N25" s="740">
        <v>904</v>
      </c>
      <c r="O25" s="741">
        <f t="shared" si="0"/>
        <v>0.70410468104992596</v>
      </c>
      <c r="P25" s="742">
        <f t="shared" si="1"/>
        <v>0.60199115044247797</v>
      </c>
      <c r="Q25" s="743">
        <f t="shared" si="2"/>
        <v>0.40688527143858549</v>
      </c>
      <c r="R25" s="743">
        <f t="shared" si="3"/>
        <v>4.7355713061764927E-2</v>
      </c>
      <c r="S25" s="743">
        <f t="shared" si="4"/>
        <v>0.12189422852247059</v>
      </c>
      <c r="T25" s="743">
        <f t="shared" si="5"/>
        <v>0.42386478697717889</v>
      </c>
    </row>
    <row r="26" spans="1:20" s="744" customFormat="1" ht="15.6" x14ac:dyDescent="0.3">
      <c r="A26" s="738" t="s">
        <v>156</v>
      </c>
      <c r="B26" s="739">
        <v>1969</v>
      </c>
      <c r="C26" s="738" t="s">
        <v>137</v>
      </c>
      <c r="D26" s="740">
        <v>904</v>
      </c>
      <c r="E26" s="740">
        <v>1442.7</v>
      </c>
      <c r="F26" s="740">
        <v>2.9</v>
      </c>
      <c r="G26" s="740">
        <v>2349.6</v>
      </c>
      <c r="H26" s="740">
        <v>520.1</v>
      </c>
      <c r="I26" s="740">
        <v>55.5</v>
      </c>
      <c r="J26" s="740">
        <v>188.4</v>
      </c>
      <c r="K26" s="740">
        <v>764</v>
      </c>
      <c r="L26" s="740">
        <v>603</v>
      </c>
      <c r="M26" s="740">
        <v>1367</v>
      </c>
      <c r="N26" s="740">
        <v>982.6</v>
      </c>
      <c r="O26" s="741">
        <f t="shared" si="0"/>
        <v>0.7188002926115582</v>
      </c>
      <c r="P26" s="742">
        <f t="shared" si="1"/>
        <v>0.61367799715041726</v>
      </c>
      <c r="Q26" s="743">
        <f t="shared" si="2"/>
        <v>0.38046817849305048</v>
      </c>
      <c r="R26" s="743">
        <f t="shared" si="3"/>
        <v>4.0599853694220922E-2</v>
      </c>
      <c r="S26" s="743">
        <f t="shared" si="4"/>
        <v>0.13782004389173372</v>
      </c>
      <c r="T26" s="743">
        <f t="shared" si="5"/>
        <v>0.44111192392099485</v>
      </c>
    </row>
    <row r="27" spans="1:20" s="744" customFormat="1" ht="15.6" x14ac:dyDescent="0.3">
      <c r="A27" s="738" t="s">
        <v>157</v>
      </c>
      <c r="B27" s="739">
        <v>1970</v>
      </c>
      <c r="C27" s="738" t="s">
        <v>137</v>
      </c>
      <c r="D27" s="740">
        <v>982.6</v>
      </c>
      <c r="E27" s="740">
        <v>1351.6</v>
      </c>
      <c r="F27" s="740">
        <v>1.4</v>
      </c>
      <c r="G27" s="740">
        <v>2335.6</v>
      </c>
      <c r="H27" s="740">
        <v>517.1</v>
      </c>
      <c r="I27" s="740">
        <v>62.1</v>
      </c>
      <c r="J27" s="740">
        <v>192.8</v>
      </c>
      <c r="K27" s="740">
        <v>772</v>
      </c>
      <c r="L27" s="740">
        <v>740.8</v>
      </c>
      <c r="M27" s="740">
        <v>1512.8</v>
      </c>
      <c r="N27" s="740">
        <v>822.8</v>
      </c>
      <c r="O27" s="741">
        <f t="shared" si="0"/>
        <v>0.54389212057112635</v>
      </c>
      <c r="P27" s="742">
        <f t="shared" si="1"/>
        <v>0.90034030140982013</v>
      </c>
      <c r="Q27" s="743">
        <f t="shared" si="2"/>
        <v>0.34181649920676893</v>
      </c>
      <c r="R27" s="743">
        <f t="shared" si="3"/>
        <v>4.104970914859863E-2</v>
      </c>
      <c r="S27" s="743">
        <f t="shared" si="4"/>
        <v>0.12744579587519833</v>
      </c>
      <c r="T27" s="743">
        <f t="shared" si="5"/>
        <v>0.48968799576943417</v>
      </c>
    </row>
    <row r="28" spans="1:20" s="744" customFormat="1" ht="15.6" x14ac:dyDescent="0.3">
      <c r="A28" s="738" t="s">
        <v>158</v>
      </c>
      <c r="B28" s="739">
        <v>1971</v>
      </c>
      <c r="C28" s="738" t="s">
        <v>137</v>
      </c>
      <c r="D28" s="740">
        <v>822.8</v>
      </c>
      <c r="E28" s="740">
        <v>1618.6</v>
      </c>
      <c r="F28" s="740">
        <v>1.1000000000000001</v>
      </c>
      <c r="G28" s="740">
        <v>2442.4999999999995</v>
      </c>
      <c r="H28" s="740">
        <v>523.70000000000005</v>
      </c>
      <c r="I28" s="740">
        <v>63.2</v>
      </c>
      <c r="J28" s="740">
        <v>262.39999999999998</v>
      </c>
      <c r="K28" s="740">
        <v>849.3</v>
      </c>
      <c r="L28" s="740">
        <v>609.79999999999995</v>
      </c>
      <c r="M28" s="740">
        <v>1459.1</v>
      </c>
      <c r="N28" s="740">
        <v>983.4</v>
      </c>
      <c r="O28" s="741">
        <f t="shared" si="0"/>
        <v>0.67397710917688991</v>
      </c>
      <c r="P28" s="742">
        <f t="shared" si="1"/>
        <v>0.62009355297945901</v>
      </c>
      <c r="Q28" s="743">
        <f t="shared" si="2"/>
        <v>0.35891988211911457</v>
      </c>
      <c r="R28" s="743">
        <f t="shared" si="3"/>
        <v>4.3314371873072445E-2</v>
      </c>
      <c r="S28" s="743">
        <f t="shared" si="4"/>
        <v>0.17983688575149065</v>
      </c>
      <c r="T28" s="743">
        <f t="shared" si="5"/>
        <v>0.41792886025632237</v>
      </c>
    </row>
    <row r="29" spans="1:20" s="744" customFormat="1" ht="15.6" x14ac:dyDescent="0.3">
      <c r="A29" s="738" t="s">
        <v>159</v>
      </c>
      <c r="B29" s="739">
        <v>1972</v>
      </c>
      <c r="C29" s="738" t="s">
        <v>137</v>
      </c>
      <c r="D29" s="740">
        <v>983.4</v>
      </c>
      <c r="E29" s="740">
        <v>1546.2</v>
      </c>
      <c r="F29" s="740">
        <v>1.3</v>
      </c>
      <c r="G29" s="740">
        <v>2530.9</v>
      </c>
      <c r="H29" s="740">
        <v>531.79999999999995</v>
      </c>
      <c r="I29" s="740">
        <v>67.400000000000006</v>
      </c>
      <c r="J29" s="740">
        <v>199.5</v>
      </c>
      <c r="K29" s="740">
        <v>798.7</v>
      </c>
      <c r="L29" s="740">
        <v>1135.0999999999999</v>
      </c>
      <c r="M29" s="740">
        <v>1933.8</v>
      </c>
      <c r="N29" s="740">
        <v>597.1</v>
      </c>
      <c r="O29" s="741">
        <f t="shared" si="0"/>
        <v>0.30877029682490437</v>
      </c>
      <c r="P29" s="742">
        <f t="shared" si="1"/>
        <v>1.9010216044213697</v>
      </c>
      <c r="Q29" s="743">
        <f t="shared" si="2"/>
        <v>0.27500258558279034</v>
      </c>
      <c r="R29" s="743">
        <f t="shared" si="3"/>
        <v>3.4853656014065572E-2</v>
      </c>
      <c r="S29" s="743">
        <f t="shared" si="4"/>
        <v>0.1031647533354018</v>
      </c>
      <c r="T29" s="743">
        <f t="shared" si="5"/>
        <v>0.58697900506774225</v>
      </c>
    </row>
    <row r="30" spans="1:20" s="744" customFormat="1" ht="15.6" x14ac:dyDescent="0.3">
      <c r="A30" s="738" t="s">
        <v>160</v>
      </c>
      <c r="B30" s="739">
        <v>1973</v>
      </c>
      <c r="C30" s="738" t="s">
        <v>137</v>
      </c>
      <c r="D30" s="740">
        <v>597.1</v>
      </c>
      <c r="E30" s="740">
        <v>1710.8</v>
      </c>
      <c r="F30" s="740">
        <v>2.6</v>
      </c>
      <c r="G30" s="740">
        <v>2310.5</v>
      </c>
      <c r="H30" s="740">
        <v>544.29999999999995</v>
      </c>
      <c r="I30" s="740">
        <v>84</v>
      </c>
      <c r="J30" s="740">
        <v>125.1</v>
      </c>
      <c r="K30" s="740">
        <v>753.4</v>
      </c>
      <c r="L30" s="740">
        <v>1217</v>
      </c>
      <c r="M30" s="740">
        <v>1970.4</v>
      </c>
      <c r="N30" s="740">
        <v>340.1</v>
      </c>
      <c r="O30" s="741">
        <f t="shared" si="0"/>
        <v>0.1726045473000406</v>
      </c>
      <c r="P30" s="742">
        <f t="shared" si="1"/>
        <v>3.5783593060864449</v>
      </c>
      <c r="Q30" s="743">
        <f t="shared" si="2"/>
        <v>0.2762383272431993</v>
      </c>
      <c r="R30" s="743">
        <f t="shared" si="3"/>
        <v>4.2630937880633372E-2</v>
      </c>
      <c r="S30" s="743">
        <f t="shared" si="4"/>
        <v>6.3489646772228986E-2</v>
      </c>
      <c r="T30" s="743">
        <f t="shared" si="5"/>
        <v>0.61764108810393825</v>
      </c>
    </row>
    <row r="31" spans="1:20" s="744" customFormat="1" ht="15.6" x14ac:dyDescent="0.3">
      <c r="A31" s="738" t="s">
        <v>161</v>
      </c>
      <c r="B31" s="739">
        <v>1974</v>
      </c>
      <c r="C31" s="738" t="s">
        <v>137</v>
      </c>
      <c r="D31" s="740">
        <v>340.1</v>
      </c>
      <c r="E31" s="740">
        <v>1781.9</v>
      </c>
      <c r="F31" s="740">
        <v>3.4</v>
      </c>
      <c r="G31" s="740">
        <v>2125.4</v>
      </c>
      <c r="H31" s="740">
        <v>545</v>
      </c>
      <c r="I31" s="740">
        <v>92</v>
      </c>
      <c r="J31" s="740">
        <v>34.9</v>
      </c>
      <c r="K31" s="740">
        <v>671.9</v>
      </c>
      <c r="L31" s="740">
        <v>1018.5</v>
      </c>
      <c r="M31" s="740">
        <v>1690.4</v>
      </c>
      <c r="N31" s="740">
        <v>435</v>
      </c>
      <c r="O31" s="741">
        <f t="shared" si="0"/>
        <v>0.25733554188357782</v>
      </c>
      <c r="P31" s="742">
        <f t="shared" si="1"/>
        <v>2.3413793103448275</v>
      </c>
      <c r="Q31" s="743">
        <f t="shared" si="2"/>
        <v>0.32240889730241362</v>
      </c>
      <c r="R31" s="743">
        <f t="shared" si="3"/>
        <v>5.4424988168480827E-2</v>
      </c>
      <c r="S31" s="743">
        <f t="shared" si="4"/>
        <v>2.0646000946521532E-2</v>
      </c>
      <c r="T31" s="743">
        <f t="shared" si="5"/>
        <v>0.60252011358258395</v>
      </c>
    </row>
    <row r="32" spans="1:20" s="744" customFormat="1" ht="15.6" x14ac:dyDescent="0.3">
      <c r="A32" s="738" t="s">
        <v>162</v>
      </c>
      <c r="B32" s="739">
        <v>1975</v>
      </c>
      <c r="C32" s="738" t="s">
        <v>137</v>
      </c>
      <c r="D32" s="740">
        <v>435</v>
      </c>
      <c r="E32" s="740">
        <v>2126.9270000000001</v>
      </c>
      <c r="F32" s="740">
        <v>2.4</v>
      </c>
      <c r="G32" s="740">
        <v>2564.3270000000002</v>
      </c>
      <c r="H32" s="740">
        <v>588.5</v>
      </c>
      <c r="I32" s="740">
        <v>100</v>
      </c>
      <c r="J32" s="740">
        <v>37.317</v>
      </c>
      <c r="K32" s="740">
        <v>725.81700000000001</v>
      </c>
      <c r="L32" s="740">
        <v>1172.8810000000001</v>
      </c>
      <c r="M32" s="740">
        <v>1898.6980000000001</v>
      </c>
      <c r="N32" s="740">
        <v>665.62900000000002</v>
      </c>
      <c r="O32" s="741">
        <f t="shared" si="0"/>
        <v>0.35057128621824007</v>
      </c>
      <c r="P32" s="742">
        <f t="shared" si="1"/>
        <v>1.7620641528539172</v>
      </c>
      <c r="Q32" s="743">
        <f t="shared" si="2"/>
        <v>0.30994923889949849</v>
      </c>
      <c r="R32" s="743">
        <f t="shared" si="3"/>
        <v>5.2667670161342141E-2</v>
      </c>
      <c r="S32" s="743">
        <f t="shared" si="4"/>
        <v>1.9653994474108046E-2</v>
      </c>
      <c r="T32" s="743">
        <f t="shared" si="5"/>
        <v>0.61772909646505136</v>
      </c>
    </row>
    <row r="33" spans="1:20" s="744" customFormat="1" ht="15.6" x14ac:dyDescent="0.3">
      <c r="A33" s="738" t="s">
        <v>167</v>
      </c>
      <c r="B33" s="739">
        <v>1976</v>
      </c>
      <c r="C33" s="738" t="s">
        <v>137</v>
      </c>
      <c r="D33" s="740">
        <v>665.62900000000002</v>
      </c>
      <c r="E33" s="740">
        <v>2148.7800000000002</v>
      </c>
      <c r="F33" s="740">
        <v>2.7</v>
      </c>
      <c r="G33" s="740">
        <v>2817.1090000000004</v>
      </c>
      <c r="H33" s="740">
        <v>588</v>
      </c>
      <c r="I33" s="740">
        <v>92</v>
      </c>
      <c r="J33" s="740">
        <v>74.328000000000003</v>
      </c>
      <c r="K33" s="740">
        <v>754.32799999999997</v>
      </c>
      <c r="L33" s="740">
        <v>949.53200000000004</v>
      </c>
      <c r="M33" s="740">
        <v>1703.86</v>
      </c>
      <c r="N33" s="740">
        <v>1113.249</v>
      </c>
      <c r="O33" s="741">
        <f t="shared" si="0"/>
        <v>0.65336882138203844</v>
      </c>
      <c r="P33" s="742">
        <f t="shared" si="1"/>
        <v>0.85293766264330806</v>
      </c>
      <c r="Q33" s="743">
        <f t="shared" si="2"/>
        <v>0.34509877572100994</v>
      </c>
      <c r="R33" s="743">
        <f t="shared" si="3"/>
        <v>5.3995046541382513E-2</v>
      </c>
      <c r="S33" s="743">
        <f t="shared" si="4"/>
        <v>4.362330238399869E-2</v>
      </c>
      <c r="T33" s="743">
        <f t="shared" si="5"/>
        <v>0.55728287535360888</v>
      </c>
    </row>
    <row r="34" spans="1:20" s="744" customFormat="1" ht="15.6" x14ac:dyDescent="0.3">
      <c r="A34" s="738" t="s">
        <v>168</v>
      </c>
      <c r="B34" s="739">
        <v>1977</v>
      </c>
      <c r="C34" s="738" t="s">
        <v>137</v>
      </c>
      <c r="D34" s="740">
        <v>1113.249</v>
      </c>
      <c r="E34" s="740">
        <v>2045.527</v>
      </c>
      <c r="F34" s="740">
        <v>1.9</v>
      </c>
      <c r="G34" s="740">
        <v>3160.6759999999999</v>
      </c>
      <c r="H34" s="740">
        <v>586.5</v>
      </c>
      <c r="I34" s="740">
        <v>80</v>
      </c>
      <c r="J34" s="740">
        <v>192.501</v>
      </c>
      <c r="K34" s="740">
        <v>859.00099999999998</v>
      </c>
      <c r="L34" s="740">
        <v>1123.867</v>
      </c>
      <c r="M34" s="740">
        <v>1982.8679999999999</v>
      </c>
      <c r="N34" s="740">
        <v>1177.808</v>
      </c>
      <c r="O34" s="741">
        <f t="shared" si="0"/>
        <v>0.59399213664247952</v>
      </c>
      <c r="P34" s="742">
        <f t="shared" si="1"/>
        <v>0.95420221292434759</v>
      </c>
      <c r="Q34" s="743">
        <f t="shared" si="2"/>
        <v>0.29578368302882491</v>
      </c>
      <c r="R34" s="743">
        <f t="shared" si="3"/>
        <v>4.0345600413138949E-2</v>
      </c>
      <c r="S34" s="743">
        <f t="shared" si="4"/>
        <v>9.7082105314120759E-2</v>
      </c>
      <c r="T34" s="743">
        <f t="shared" si="5"/>
        <v>0.56678861124391533</v>
      </c>
    </row>
    <row r="35" spans="1:20" s="744" customFormat="1" ht="15.6" x14ac:dyDescent="0.3">
      <c r="A35" s="738" t="s">
        <v>169</v>
      </c>
      <c r="B35" s="739">
        <v>1978</v>
      </c>
      <c r="C35" s="738" t="s">
        <v>137</v>
      </c>
      <c r="D35" s="740">
        <v>1177.808</v>
      </c>
      <c r="E35" s="740">
        <v>1775.5239999999999</v>
      </c>
      <c r="F35" s="740">
        <v>1.9</v>
      </c>
      <c r="G35" s="740">
        <v>2955.232</v>
      </c>
      <c r="H35" s="740">
        <v>592.4</v>
      </c>
      <c r="I35" s="740">
        <v>87</v>
      </c>
      <c r="J35" s="740">
        <v>157.60400000000001</v>
      </c>
      <c r="K35" s="740">
        <v>837.00400000000002</v>
      </c>
      <c r="L35" s="740">
        <v>1194.1289999999999</v>
      </c>
      <c r="M35" s="740">
        <v>2031.133</v>
      </c>
      <c r="N35" s="740">
        <v>924.09900000000005</v>
      </c>
      <c r="O35" s="741">
        <f t="shared" si="0"/>
        <v>0.45496725226757678</v>
      </c>
      <c r="P35" s="742">
        <f t="shared" si="1"/>
        <v>1.2922089516382984</v>
      </c>
      <c r="Q35" s="743">
        <f t="shared" si="2"/>
        <v>0.29165987653196512</v>
      </c>
      <c r="R35" s="743">
        <f t="shared" si="3"/>
        <v>4.283323642518732E-2</v>
      </c>
      <c r="S35" s="743">
        <f t="shared" si="4"/>
        <v>7.7594130960404864E-2</v>
      </c>
      <c r="T35" s="743">
        <f t="shared" si="5"/>
        <v>0.58791275608244264</v>
      </c>
    </row>
    <row r="36" spans="1:20" s="744" customFormat="1" ht="15.6" x14ac:dyDescent="0.3">
      <c r="A36" s="738" t="s">
        <v>170</v>
      </c>
      <c r="B36" s="739">
        <v>1979</v>
      </c>
      <c r="C36" s="738" t="s">
        <v>137</v>
      </c>
      <c r="D36" s="740">
        <v>924.09900000000005</v>
      </c>
      <c r="E36" s="740">
        <v>2134.06</v>
      </c>
      <c r="F36" s="740">
        <v>2.1</v>
      </c>
      <c r="G36" s="740">
        <v>3060.259</v>
      </c>
      <c r="H36" s="740">
        <v>596.1</v>
      </c>
      <c r="I36" s="740">
        <v>101</v>
      </c>
      <c r="J36" s="740">
        <v>85.984999999999999</v>
      </c>
      <c r="K36" s="740">
        <v>783.08500000000004</v>
      </c>
      <c r="L36" s="740">
        <v>1375.175</v>
      </c>
      <c r="M36" s="740">
        <v>2158.2600000000002</v>
      </c>
      <c r="N36" s="740">
        <v>901.99900000000002</v>
      </c>
      <c r="O36" s="741">
        <f t="shared" si="0"/>
        <v>0.41792879449185916</v>
      </c>
      <c r="P36" s="742">
        <f t="shared" si="1"/>
        <v>1.5245859474345314</v>
      </c>
      <c r="Q36" s="743">
        <f t="shared" si="2"/>
        <v>0.27619471240721688</v>
      </c>
      <c r="R36" s="743">
        <f t="shared" si="3"/>
        <v>4.679695680779887E-2</v>
      </c>
      <c r="S36" s="743">
        <f t="shared" si="4"/>
        <v>3.9839963674441446E-2</v>
      </c>
      <c r="T36" s="743">
        <f t="shared" si="5"/>
        <v>0.6371683671105427</v>
      </c>
    </row>
    <row r="37" spans="1:20" s="744" customFormat="1" ht="15.6" x14ac:dyDescent="0.3">
      <c r="A37" s="738" t="s">
        <v>171</v>
      </c>
      <c r="B37" s="739">
        <v>1980</v>
      </c>
      <c r="C37" s="738" t="s">
        <v>137</v>
      </c>
      <c r="D37" s="740">
        <v>901.99900000000002</v>
      </c>
      <c r="E37" s="740">
        <v>2380.9340000000002</v>
      </c>
      <c r="F37" s="740">
        <v>2.5</v>
      </c>
      <c r="G37" s="740">
        <v>3285.433</v>
      </c>
      <c r="H37" s="740">
        <v>610.5</v>
      </c>
      <c r="I37" s="740">
        <v>113</v>
      </c>
      <c r="J37" s="740">
        <v>58.985999999999997</v>
      </c>
      <c r="K37" s="740">
        <v>782.48599999999999</v>
      </c>
      <c r="L37" s="740">
        <v>1513.8340000000001</v>
      </c>
      <c r="M37" s="740">
        <v>2296.3200000000002</v>
      </c>
      <c r="N37" s="740">
        <v>989.11300000000006</v>
      </c>
      <c r="O37" s="741">
        <f t="shared" si="0"/>
        <v>0.43073831173355631</v>
      </c>
      <c r="P37" s="742">
        <f t="shared" si="1"/>
        <v>1.5304965155649557</v>
      </c>
      <c r="Q37" s="743">
        <f t="shared" si="2"/>
        <v>0.26586015886287623</v>
      </c>
      <c r="R37" s="743">
        <f t="shared" si="3"/>
        <v>4.9209169453734665E-2</v>
      </c>
      <c r="S37" s="743">
        <f t="shared" si="4"/>
        <v>2.5687186454849496E-2</v>
      </c>
      <c r="T37" s="743">
        <f t="shared" si="5"/>
        <v>0.65924348522853959</v>
      </c>
    </row>
    <row r="38" spans="1:20" s="744" customFormat="1" ht="15.6" x14ac:dyDescent="0.3">
      <c r="A38" s="738" t="s">
        <v>172</v>
      </c>
      <c r="B38" s="739">
        <v>1981</v>
      </c>
      <c r="C38" s="738" t="s">
        <v>137</v>
      </c>
      <c r="D38" s="740">
        <v>989.11300000000006</v>
      </c>
      <c r="E38" s="740">
        <v>2785.357</v>
      </c>
      <c r="F38" s="740">
        <v>2.8</v>
      </c>
      <c r="G38" s="740">
        <v>3777.2700000000004</v>
      </c>
      <c r="H38" s="740">
        <v>602.4</v>
      </c>
      <c r="I38" s="740">
        <v>110</v>
      </c>
      <c r="J38" s="740">
        <v>134.77600000000001</v>
      </c>
      <c r="K38" s="740">
        <v>847.17600000000004</v>
      </c>
      <c r="L38" s="740">
        <v>1770.73</v>
      </c>
      <c r="M38" s="740">
        <v>2617.9059999999999</v>
      </c>
      <c r="N38" s="740">
        <v>1159.364</v>
      </c>
      <c r="O38" s="741">
        <f t="shared" si="0"/>
        <v>0.44285929288522968</v>
      </c>
      <c r="P38" s="742">
        <f t="shared" si="1"/>
        <v>1.5273287768121142</v>
      </c>
      <c r="Q38" s="743">
        <f t="shared" si="2"/>
        <v>0.23010757452712205</v>
      </c>
      <c r="R38" s="743">
        <f t="shared" si="3"/>
        <v>4.2018315401698918E-2</v>
      </c>
      <c r="S38" s="743">
        <f t="shared" si="4"/>
        <v>5.1482367968903396E-2</v>
      </c>
      <c r="T38" s="743">
        <f t="shared" si="5"/>
        <v>0.67639174210227571</v>
      </c>
    </row>
    <row r="39" spans="1:20" s="744" customFormat="1" ht="15.6" x14ac:dyDescent="0.3">
      <c r="A39" s="738" t="s">
        <v>173</v>
      </c>
      <c r="B39" s="739">
        <v>1982</v>
      </c>
      <c r="C39" s="738" t="s">
        <v>137</v>
      </c>
      <c r="D39" s="740">
        <v>1159.364</v>
      </c>
      <c r="E39" s="740">
        <v>2764.9670000000001</v>
      </c>
      <c r="F39" s="740">
        <v>7.6</v>
      </c>
      <c r="G39" s="740">
        <v>3931.931</v>
      </c>
      <c r="H39" s="740">
        <v>616.4</v>
      </c>
      <c r="I39" s="740">
        <v>97</v>
      </c>
      <c r="J39" s="740">
        <v>194.83600000000001</v>
      </c>
      <c r="K39" s="740">
        <v>908.23599999999999</v>
      </c>
      <c r="L39" s="740">
        <v>1508.6320000000001</v>
      </c>
      <c r="M39" s="740">
        <v>2416.8679999999999</v>
      </c>
      <c r="N39" s="740">
        <v>1515.0630000000001</v>
      </c>
      <c r="O39" s="741">
        <f t="shared" si="0"/>
        <v>0.62687039590081051</v>
      </c>
      <c r="P39" s="742">
        <f t="shared" si="1"/>
        <v>0.99575529202416002</v>
      </c>
      <c r="Q39" s="743">
        <f t="shared" si="2"/>
        <v>0.25504082142673906</v>
      </c>
      <c r="R39" s="743">
        <f t="shared" si="3"/>
        <v>4.0134587408166271E-2</v>
      </c>
      <c r="S39" s="743">
        <f t="shared" si="4"/>
        <v>8.0615077033582311E-2</v>
      </c>
      <c r="T39" s="743">
        <f t="shared" si="5"/>
        <v>0.62420951413151238</v>
      </c>
    </row>
    <row r="40" spans="1:20" s="744" customFormat="1" ht="15.6" x14ac:dyDescent="0.3">
      <c r="A40" s="738" t="s">
        <v>174</v>
      </c>
      <c r="B40" s="739">
        <v>1983</v>
      </c>
      <c r="C40" s="738" t="s">
        <v>137</v>
      </c>
      <c r="D40" s="740">
        <v>1515.0630000000001</v>
      </c>
      <c r="E40" s="740">
        <v>2419.8240000000001</v>
      </c>
      <c r="F40" s="740">
        <v>3.84</v>
      </c>
      <c r="G40" s="740">
        <v>3938.7270000000003</v>
      </c>
      <c r="H40" s="740">
        <v>642.6</v>
      </c>
      <c r="I40" s="740">
        <v>100</v>
      </c>
      <c r="J40" s="740">
        <v>371.10300000000001</v>
      </c>
      <c r="K40" s="740">
        <v>1113.703</v>
      </c>
      <c r="L40" s="740">
        <v>1426.3779999999999</v>
      </c>
      <c r="M40" s="740">
        <v>2540.0810000000001</v>
      </c>
      <c r="N40" s="740">
        <v>1398.646</v>
      </c>
      <c r="O40" s="741">
        <f t="shared" si="0"/>
        <v>0.5506304720203804</v>
      </c>
      <c r="P40" s="742">
        <f t="shared" si="1"/>
        <v>1.0198277476931261</v>
      </c>
      <c r="Q40" s="743">
        <f t="shared" si="2"/>
        <v>0.25298405838239019</v>
      </c>
      <c r="R40" s="743">
        <f t="shared" si="3"/>
        <v>3.9368823277682874E-2</v>
      </c>
      <c r="S40" s="743">
        <f t="shared" si="4"/>
        <v>0.14609888424817949</v>
      </c>
      <c r="T40" s="743">
        <f t="shared" si="5"/>
        <v>0.56154823409174737</v>
      </c>
    </row>
    <row r="41" spans="1:20" s="744" customFormat="1" ht="15.6" x14ac:dyDescent="0.3">
      <c r="A41" s="738" t="s">
        <v>175</v>
      </c>
      <c r="B41" s="739">
        <v>1984</v>
      </c>
      <c r="C41" s="738" t="s">
        <v>137</v>
      </c>
      <c r="D41" s="740">
        <v>1398.646</v>
      </c>
      <c r="E41" s="740">
        <v>2594.777</v>
      </c>
      <c r="F41" s="740">
        <v>9.44</v>
      </c>
      <c r="G41" s="740">
        <v>4002.8630000000003</v>
      </c>
      <c r="H41" s="740">
        <v>651</v>
      </c>
      <c r="I41" s="740">
        <v>98</v>
      </c>
      <c r="J41" s="740">
        <v>407.18099999999998</v>
      </c>
      <c r="K41" s="740">
        <v>1156.181</v>
      </c>
      <c r="L41" s="740">
        <v>1421.442</v>
      </c>
      <c r="M41" s="740">
        <v>2577.623</v>
      </c>
      <c r="N41" s="740">
        <v>1425.24</v>
      </c>
      <c r="O41" s="741">
        <f t="shared" si="0"/>
        <v>0.55292802710093758</v>
      </c>
      <c r="P41" s="742">
        <f t="shared" si="1"/>
        <v>0.99733518565294266</v>
      </c>
      <c r="Q41" s="743">
        <f t="shared" si="2"/>
        <v>0.25255826783047791</v>
      </c>
      <c r="R41" s="743">
        <f t="shared" si="3"/>
        <v>3.8019524189534311E-2</v>
      </c>
      <c r="S41" s="743">
        <f t="shared" si="4"/>
        <v>0.15796763141855888</v>
      </c>
      <c r="T41" s="743">
        <f t="shared" si="5"/>
        <v>0.55145457656142882</v>
      </c>
    </row>
    <row r="42" spans="1:20" s="744" customFormat="1" ht="15.6" x14ac:dyDescent="0.3">
      <c r="A42" s="738" t="s">
        <v>176</v>
      </c>
      <c r="B42" s="739">
        <v>1985</v>
      </c>
      <c r="C42" s="738" t="s">
        <v>137</v>
      </c>
      <c r="D42" s="740">
        <v>1425.24</v>
      </c>
      <c r="E42" s="740">
        <v>2424.1149999999998</v>
      </c>
      <c r="F42" s="740">
        <v>16.286000000000001</v>
      </c>
      <c r="G42" s="740">
        <v>3865.6409999999996</v>
      </c>
      <c r="H42" s="740">
        <v>674.32</v>
      </c>
      <c r="I42" s="740">
        <v>93</v>
      </c>
      <c r="J42" s="740">
        <v>284.209</v>
      </c>
      <c r="K42" s="740">
        <v>1051.529</v>
      </c>
      <c r="L42" s="740">
        <v>909.13099999999997</v>
      </c>
      <c r="M42" s="740">
        <v>1960.66</v>
      </c>
      <c r="N42" s="740">
        <v>1904.981</v>
      </c>
      <c r="O42" s="741">
        <f t="shared" si="0"/>
        <v>0.97160190956106618</v>
      </c>
      <c r="P42" s="742">
        <f t="shared" si="1"/>
        <v>0.47723888059775921</v>
      </c>
      <c r="Q42" s="743">
        <f t="shared" si="2"/>
        <v>0.34392500484530719</v>
      </c>
      <c r="R42" s="743">
        <f t="shared" si="3"/>
        <v>4.7433007252659816E-2</v>
      </c>
      <c r="S42" s="743">
        <f t="shared" si="4"/>
        <v>0.14495578019646446</v>
      </c>
      <c r="T42" s="743">
        <f t="shared" si="5"/>
        <v>0.46368620770556851</v>
      </c>
    </row>
    <row r="43" spans="1:20" s="744" customFormat="1" ht="15.6" x14ac:dyDescent="0.3">
      <c r="A43" s="738" t="s">
        <v>177</v>
      </c>
      <c r="B43" s="739">
        <v>1986</v>
      </c>
      <c r="C43" s="738" t="s">
        <v>137</v>
      </c>
      <c r="D43" s="740">
        <v>1904.981</v>
      </c>
      <c r="E43" s="740">
        <v>2090.5700000000002</v>
      </c>
      <c r="F43" s="740">
        <v>21.25</v>
      </c>
      <c r="G43" s="740">
        <v>4016.8010000000004</v>
      </c>
      <c r="H43" s="740">
        <v>712.21799999999996</v>
      </c>
      <c r="I43" s="740">
        <v>84</v>
      </c>
      <c r="J43" s="740">
        <v>401.16899999999998</v>
      </c>
      <c r="K43" s="740">
        <v>1197.3869999999999</v>
      </c>
      <c r="L43" s="740">
        <v>998.51</v>
      </c>
      <c r="M43" s="740">
        <v>2195.8969999999999</v>
      </c>
      <c r="N43" s="740">
        <v>1820.904</v>
      </c>
      <c r="O43" s="741">
        <f t="shared" si="0"/>
        <v>0.82923015059449512</v>
      </c>
      <c r="P43" s="742">
        <f t="shared" si="1"/>
        <v>0.54835949616234569</v>
      </c>
      <c r="Q43" s="743">
        <f t="shared" si="2"/>
        <v>0.32434034929689326</v>
      </c>
      <c r="R43" s="743">
        <f t="shared" si="3"/>
        <v>3.8253160325825847E-2</v>
      </c>
      <c r="S43" s="743">
        <f t="shared" si="4"/>
        <v>0.1826902627946575</v>
      </c>
      <c r="T43" s="743">
        <f t="shared" si="5"/>
        <v>0.45471622758262342</v>
      </c>
    </row>
    <row r="44" spans="1:20" s="744" customFormat="1" ht="15.6" x14ac:dyDescent="0.3">
      <c r="A44" s="738" t="s">
        <v>178</v>
      </c>
      <c r="B44" s="739">
        <v>1987</v>
      </c>
      <c r="C44" s="738" t="s">
        <v>137</v>
      </c>
      <c r="D44" s="740">
        <v>1820.904</v>
      </c>
      <c r="E44" s="740">
        <v>2107.6849999999999</v>
      </c>
      <c r="F44" s="740">
        <v>16.085000000000001</v>
      </c>
      <c r="G44" s="740">
        <v>3944.674</v>
      </c>
      <c r="H44" s="740">
        <v>720.73900000000003</v>
      </c>
      <c r="I44" s="740">
        <v>85</v>
      </c>
      <c r="J44" s="740">
        <v>290.214</v>
      </c>
      <c r="K44" s="740">
        <v>1095.953</v>
      </c>
      <c r="L44" s="740">
        <v>1587.877</v>
      </c>
      <c r="M44" s="740">
        <v>2683.83</v>
      </c>
      <c r="N44" s="740">
        <v>1260.8440000000001</v>
      </c>
      <c r="O44" s="741">
        <f t="shared" si="0"/>
        <v>0.46979279611599845</v>
      </c>
      <c r="P44" s="742">
        <f t="shared" si="1"/>
        <v>1.259376259077253</v>
      </c>
      <c r="Q44" s="743">
        <f t="shared" si="2"/>
        <v>0.26854867856756948</v>
      </c>
      <c r="R44" s="743">
        <f t="shared" si="3"/>
        <v>3.167115651885552E-2</v>
      </c>
      <c r="S44" s="743">
        <f t="shared" si="4"/>
        <v>0.10813427079956629</v>
      </c>
      <c r="T44" s="743">
        <f t="shared" si="5"/>
        <v>0.5916458941140087</v>
      </c>
    </row>
    <row r="45" spans="1:20" s="744" customFormat="1" ht="15.6" x14ac:dyDescent="0.3">
      <c r="A45" s="738" t="s">
        <v>179</v>
      </c>
      <c r="B45" s="739">
        <v>1988</v>
      </c>
      <c r="C45" s="738" t="s">
        <v>137</v>
      </c>
      <c r="D45" s="740">
        <v>1260.8440000000001</v>
      </c>
      <c r="E45" s="740">
        <v>1812.201</v>
      </c>
      <c r="F45" s="740">
        <v>22.669</v>
      </c>
      <c r="G45" s="740">
        <v>3095.7139999999999</v>
      </c>
      <c r="H45" s="740">
        <v>725.77499999999998</v>
      </c>
      <c r="I45" s="740">
        <v>103</v>
      </c>
      <c r="J45" s="740">
        <v>150.459</v>
      </c>
      <c r="K45" s="740">
        <v>979.23400000000004</v>
      </c>
      <c r="L45" s="740">
        <v>1414.854</v>
      </c>
      <c r="M45" s="740">
        <v>2394.0880000000002</v>
      </c>
      <c r="N45" s="740">
        <v>701.62599999999998</v>
      </c>
      <c r="O45" s="741">
        <f t="shared" si="0"/>
        <v>0.29306608612548907</v>
      </c>
      <c r="P45" s="742">
        <f t="shared" si="1"/>
        <v>2.0165358752383749</v>
      </c>
      <c r="Q45" s="743">
        <f t="shared" si="2"/>
        <v>0.30315301693170843</v>
      </c>
      <c r="R45" s="743">
        <f t="shared" si="3"/>
        <v>4.3022645784114869E-2</v>
      </c>
      <c r="S45" s="743">
        <f t="shared" si="4"/>
        <v>6.2846060796428529E-2</v>
      </c>
      <c r="T45" s="743">
        <f t="shared" si="5"/>
        <v>0.59097827648774814</v>
      </c>
    </row>
    <row r="46" spans="1:20" s="744" customFormat="1" ht="15.6" x14ac:dyDescent="0.3">
      <c r="A46" s="738" t="s">
        <v>180</v>
      </c>
      <c r="B46" s="739">
        <v>1989</v>
      </c>
      <c r="C46" s="738" t="s">
        <v>137</v>
      </c>
      <c r="D46" s="740">
        <v>701.62599999999998</v>
      </c>
      <c r="E46" s="740">
        <v>2036.6179999999999</v>
      </c>
      <c r="F46" s="740">
        <v>22.466999999999999</v>
      </c>
      <c r="G46" s="740">
        <v>2760.7109999999998</v>
      </c>
      <c r="H46" s="740">
        <v>748.91800000000001</v>
      </c>
      <c r="I46" s="740">
        <v>104.27800000000001</v>
      </c>
      <c r="J46" s="740">
        <v>139.102</v>
      </c>
      <c r="K46" s="740">
        <v>992.298</v>
      </c>
      <c r="L46" s="740">
        <v>1231.9580000000001</v>
      </c>
      <c r="M46" s="740">
        <v>2224.2559999999999</v>
      </c>
      <c r="N46" s="740">
        <v>536.45500000000004</v>
      </c>
      <c r="O46" s="741">
        <f t="shared" si="0"/>
        <v>0.24118401838637282</v>
      </c>
      <c r="P46" s="742">
        <f t="shared" si="1"/>
        <v>2.2964796674464774</v>
      </c>
      <c r="Q46" s="743">
        <f t="shared" si="2"/>
        <v>0.33670494763192726</v>
      </c>
      <c r="R46" s="743">
        <f t="shared" si="3"/>
        <v>4.6882193416585144E-2</v>
      </c>
      <c r="S46" s="743">
        <f t="shared" si="4"/>
        <v>6.2538664614145145E-2</v>
      </c>
      <c r="T46" s="743">
        <f t="shared" si="5"/>
        <v>0.55387419433734253</v>
      </c>
    </row>
    <row r="47" spans="1:20" s="744" customFormat="1" ht="15.6" x14ac:dyDescent="0.3">
      <c r="A47" s="738" t="s">
        <v>181</v>
      </c>
      <c r="B47" s="739">
        <v>1990</v>
      </c>
      <c r="C47" s="738" t="s">
        <v>137</v>
      </c>
      <c r="D47" s="740">
        <v>536.45500000000004</v>
      </c>
      <c r="E47" s="740">
        <v>2729.7779999999998</v>
      </c>
      <c r="F47" s="740">
        <v>36.406999999999996</v>
      </c>
      <c r="G47" s="740">
        <v>3302.64</v>
      </c>
      <c r="H47" s="740">
        <v>789.79700000000003</v>
      </c>
      <c r="I47" s="740">
        <v>92.861000000000004</v>
      </c>
      <c r="J47" s="740">
        <v>482.39600000000002</v>
      </c>
      <c r="K47" s="740">
        <v>1365.0540000000001</v>
      </c>
      <c r="L47" s="740">
        <v>1069.452</v>
      </c>
      <c r="M47" s="740">
        <v>2434.5059999999999</v>
      </c>
      <c r="N47" s="740">
        <v>868.13400000000001</v>
      </c>
      <c r="O47" s="741">
        <f t="shared" si="0"/>
        <v>0.35659554751559458</v>
      </c>
      <c r="P47" s="742">
        <f t="shared" si="1"/>
        <v>1.2318973798975734</v>
      </c>
      <c r="Q47" s="743">
        <f t="shared" si="2"/>
        <v>0.32441776688987417</v>
      </c>
      <c r="R47" s="743">
        <f t="shared" si="3"/>
        <v>3.8143672679385475E-2</v>
      </c>
      <c r="S47" s="743">
        <f t="shared" si="4"/>
        <v>0.19814943976313881</v>
      </c>
      <c r="T47" s="743">
        <f t="shared" si="5"/>
        <v>0.43928912066760156</v>
      </c>
    </row>
    <row r="48" spans="1:20" s="744" customFormat="1" ht="15.6" x14ac:dyDescent="0.3">
      <c r="A48" s="738" t="s">
        <v>182</v>
      </c>
      <c r="B48" s="739">
        <v>1991</v>
      </c>
      <c r="C48" s="738" t="s">
        <v>137</v>
      </c>
      <c r="D48" s="740">
        <v>868.13400000000001</v>
      </c>
      <c r="E48" s="740">
        <v>1980.1389999999999</v>
      </c>
      <c r="F48" s="740">
        <v>40.694000000000003</v>
      </c>
      <c r="G48" s="740">
        <v>2888.9670000000001</v>
      </c>
      <c r="H48" s="740">
        <v>789.47900000000004</v>
      </c>
      <c r="I48" s="740">
        <v>97.703999999999994</v>
      </c>
      <c r="J48" s="740">
        <v>244.458</v>
      </c>
      <c r="K48" s="740">
        <v>1131.6410000000001</v>
      </c>
      <c r="L48" s="740">
        <v>1282.3050000000001</v>
      </c>
      <c r="M48" s="740">
        <v>2413.9459999999999</v>
      </c>
      <c r="N48" s="740">
        <v>475.02100000000002</v>
      </c>
      <c r="O48" s="741">
        <f t="shared" si="0"/>
        <v>0.19678194955479536</v>
      </c>
      <c r="P48" s="742">
        <f t="shared" si="1"/>
        <v>2.6994701286890477</v>
      </c>
      <c r="Q48" s="743">
        <f t="shared" si="2"/>
        <v>0.32704915520065492</v>
      </c>
      <c r="R48" s="743">
        <f t="shared" si="3"/>
        <v>4.0474807638613289E-2</v>
      </c>
      <c r="S48" s="743">
        <f t="shared" si="4"/>
        <v>0.10126904247236683</v>
      </c>
      <c r="T48" s="743">
        <f t="shared" si="5"/>
        <v>0.53120699468836508</v>
      </c>
    </row>
    <row r="49" spans="1:20" s="744" customFormat="1" ht="15.6" x14ac:dyDescent="0.3">
      <c r="A49" s="738" t="s">
        <v>183</v>
      </c>
      <c r="B49" s="739">
        <v>1992</v>
      </c>
      <c r="C49" s="738" t="s">
        <v>137</v>
      </c>
      <c r="D49" s="740">
        <v>475.02100000000002</v>
      </c>
      <c r="E49" s="740">
        <v>2466.7979999999998</v>
      </c>
      <c r="F49" s="740">
        <v>70.001000000000005</v>
      </c>
      <c r="G49" s="740">
        <v>3011.82</v>
      </c>
      <c r="H49" s="740">
        <v>834.84199999999998</v>
      </c>
      <c r="I49" s="740">
        <v>99.096999999999994</v>
      </c>
      <c r="J49" s="740">
        <v>193.649</v>
      </c>
      <c r="K49" s="740">
        <v>1127.588</v>
      </c>
      <c r="L49" s="740">
        <v>1353.58</v>
      </c>
      <c r="M49" s="740">
        <v>2481.1680000000001</v>
      </c>
      <c r="N49" s="740">
        <v>530.65200000000004</v>
      </c>
      <c r="O49" s="741">
        <f t="shared" si="0"/>
        <v>0.21387185390106594</v>
      </c>
      <c r="P49" s="742">
        <f t="shared" si="1"/>
        <v>2.5507865795285798</v>
      </c>
      <c r="Q49" s="743">
        <f t="shared" si="2"/>
        <v>0.33647137154759371</v>
      </c>
      <c r="R49" s="743">
        <f t="shared" si="3"/>
        <v>3.9939657451651796E-2</v>
      </c>
      <c r="S49" s="743">
        <f t="shared" si="4"/>
        <v>7.8047516331018293E-2</v>
      </c>
      <c r="T49" s="743">
        <f t="shared" si="5"/>
        <v>0.54554145466973614</v>
      </c>
    </row>
    <row r="50" spans="1:20" s="744" customFormat="1" ht="15.6" x14ac:dyDescent="0.3">
      <c r="A50" s="738" t="s">
        <v>184</v>
      </c>
      <c r="B50" s="739">
        <v>1993</v>
      </c>
      <c r="C50" s="738" t="s">
        <v>137</v>
      </c>
      <c r="D50" s="740">
        <v>530.65200000000004</v>
      </c>
      <c r="E50" s="740">
        <v>2396.44</v>
      </c>
      <c r="F50" s="740">
        <v>108.81699999999999</v>
      </c>
      <c r="G50" s="740">
        <v>3035.9090000000001</v>
      </c>
      <c r="H50" s="740">
        <v>871.66399999999999</v>
      </c>
      <c r="I50" s="740">
        <v>96.251999999999995</v>
      </c>
      <c r="J50" s="740">
        <v>271.74799999999999</v>
      </c>
      <c r="K50" s="740">
        <v>1239.664</v>
      </c>
      <c r="L50" s="740">
        <v>1227.761</v>
      </c>
      <c r="M50" s="740">
        <v>2467.4250000000002</v>
      </c>
      <c r="N50" s="740">
        <v>568.48400000000004</v>
      </c>
      <c r="O50" s="741">
        <f t="shared" si="0"/>
        <v>0.23039565538972814</v>
      </c>
      <c r="P50" s="742">
        <f t="shared" si="1"/>
        <v>2.1597107394403356</v>
      </c>
      <c r="Q50" s="743">
        <f t="shared" si="2"/>
        <v>0.3532686910443073</v>
      </c>
      <c r="R50" s="743">
        <f t="shared" si="3"/>
        <v>3.9009088422140487E-2</v>
      </c>
      <c r="S50" s="743">
        <f t="shared" si="4"/>
        <v>0.11013424926796153</v>
      </c>
      <c r="T50" s="743">
        <f t="shared" si="5"/>
        <v>0.49758797126559062</v>
      </c>
    </row>
    <row r="51" spans="1:20" s="744" customFormat="1" ht="15.6" x14ac:dyDescent="0.3">
      <c r="A51" s="738" t="s">
        <v>185</v>
      </c>
      <c r="B51" s="739">
        <v>1994</v>
      </c>
      <c r="C51" s="738" t="s">
        <v>137</v>
      </c>
      <c r="D51" s="740">
        <v>568.48400000000004</v>
      </c>
      <c r="E51" s="740">
        <v>2320.9810000000002</v>
      </c>
      <c r="F51" s="740">
        <v>91.947000000000003</v>
      </c>
      <c r="G51" s="740">
        <v>2981.4120000000003</v>
      </c>
      <c r="H51" s="740">
        <v>852.98099999999999</v>
      </c>
      <c r="I51" s="740">
        <v>89.043999999999997</v>
      </c>
      <c r="J51" s="740">
        <v>344.52499999999998</v>
      </c>
      <c r="K51" s="740">
        <v>1286.55</v>
      </c>
      <c r="L51" s="740">
        <v>1188.277</v>
      </c>
      <c r="M51" s="740">
        <v>2474.8270000000002</v>
      </c>
      <c r="N51" s="740">
        <v>506.58499999999998</v>
      </c>
      <c r="O51" s="741">
        <f t="shared" si="0"/>
        <v>0.20469511606265808</v>
      </c>
      <c r="P51" s="742">
        <f t="shared" si="1"/>
        <v>2.34566163625058</v>
      </c>
      <c r="Q51" s="743">
        <f t="shared" si="2"/>
        <v>0.34466287946591817</v>
      </c>
      <c r="R51" s="743">
        <f t="shared" si="3"/>
        <v>3.5979888695250206E-2</v>
      </c>
      <c r="S51" s="743">
        <f t="shared" si="4"/>
        <v>0.13921175096279456</v>
      </c>
      <c r="T51" s="743">
        <f t="shared" si="5"/>
        <v>0.48014548087603698</v>
      </c>
    </row>
    <row r="52" spans="1:20" s="744" customFormat="1" ht="15.6" x14ac:dyDescent="0.3">
      <c r="A52" s="738" t="s">
        <v>186</v>
      </c>
      <c r="B52" s="739">
        <v>1995</v>
      </c>
      <c r="C52" s="738" t="s">
        <v>137</v>
      </c>
      <c r="D52" s="740">
        <v>506.58499999999998</v>
      </c>
      <c r="E52" s="740">
        <v>2182.7080000000001</v>
      </c>
      <c r="F52" s="740">
        <v>67.933000000000007</v>
      </c>
      <c r="G52" s="740">
        <v>2757.2260000000001</v>
      </c>
      <c r="H52" s="740">
        <v>882.87599999999998</v>
      </c>
      <c r="I52" s="740">
        <v>103.459</v>
      </c>
      <c r="J52" s="740">
        <v>153.72800000000001</v>
      </c>
      <c r="K52" s="740">
        <v>1140.0630000000001</v>
      </c>
      <c r="L52" s="740">
        <v>1241.143</v>
      </c>
      <c r="M52" s="740">
        <v>2381.2060000000001</v>
      </c>
      <c r="N52" s="740">
        <v>376.02</v>
      </c>
      <c r="O52" s="741">
        <f t="shared" si="0"/>
        <v>0.15791157925857735</v>
      </c>
      <c r="P52" s="742">
        <f t="shared" si="1"/>
        <v>3.3007366629434607</v>
      </c>
      <c r="Q52" s="743">
        <f t="shared" si="2"/>
        <v>0.37076842574728935</v>
      </c>
      <c r="R52" s="743">
        <f t="shared" si="3"/>
        <v>4.3448151902859306E-2</v>
      </c>
      <c r="S52" s="743">
        <f t="shared" si="4"/>
        <v>6.4558883187762844E-2</v>
      </c>
      <c r="T52" s="743">
        <f t="shared" si="5"/>
        <v>0.52122453916208844</v>
      </c>
    </row>
    <row r="53" spans="1:20" s="744" customFormat="1" ht="15.6" x14ac:dyDescent="0.3">
      <c r="A53" s="738" t="s">
        <v>187</v>
      </c>
      <c r="B53" s="739">
        <v>1996</v>
      </c>
      <c r="C53" s="738" t="s">
        <v>137</v>
      </c>
      <c r="D53" s="740">
        <v>376.02</v>
      </c>
      <c r="E53" s="740">
        <v>2277.3879999999999</v>
      </c>
      <c r="F53" s="740">
        <v>92.332999999999998</v>
      </c>
      <c r="G53" s="740">
        <v>2745.741</v>
      </c>
      <c r="H53" s="740">
        <v>890.71900000000005</v>
      </c>
      <c r="I53" s="740">
        <v>102.3</v>
      </c>
      <c r="J53" s="740">
        <v>307.59300000000002</v>
      </c>
      <c r="K53" s="740">
        <v>1300.6120000000001</v>
      </c>
      <c r="L53" s="740">
        <v>1001.522</v>
      </c>
      <c r="M53" s="740">
        <v>2302.134</v>
      </c>
      <c r="N53" s="740">
        <v>443.60700000000003</v>
      </c>
      <c r="O53" s="741">
        <f t="shared" si="0"/>
        <v>0.19269382234048932</v>
      </c>
      <c r="P53" s="742">
        <f t="shared" si="1"/>
        <v>2.2576785307716065</v>
      </c>
      <c r="Q53" s="743">
        <f t="shared" si="2"/>
        <v>0.38691014510884253</v>
      </c>
      <c r="R53" s="743">
        <f t="shared" si="3"/>
        <v>4.4437031032945953E-2</v>
      </c>
      <c r="S53" s="743">
        <f t="shared" si="4"/>
        <v>0.13361211814777071</v>
      </c>
      <c r="T53" s="743">
        <f t="shared" si="5"/>
        <v>0.43504070571044084</v>
      </c>
    </row>
    <row r="54" spans="1:20" s="744" customFormat="1" ht="15.6" x14ac:dyDescent="0.3">
      <c r="A54" s="738" t="s">
        <v>188</v>
      </c>
      <c r="B54" s="739">
        <v>1997</v>
      </c>
      <c r="C54" s="738" t="s">
        <v>137</v>
      </c>
      <c r="D54" s="740">
        <v>443.60700000000003</v>
      </c>
      <c r="E54" s="740">
        <v>2481.4659999999999</v>
      </c>
      <c r="F54" s="740">
        <v>94.923000000000002</v>
      </c>
      <c r="G54" s="740">
        <v>3019.9960000000001</v>
      </c>
      <c r="H54" s="740">
        <v>914.11900000000003</v>
      </c>
      <c r="I54" s="740">
        <v>92.474000000000004</v>
      </c>
      <c r="J54" s="740">
        <v>250.53399999999999</v>
      </c>
      <c r="K54" s="740">
        <v>1257.127</v>
      </c>
      <c r="L54" s="740">
        <v>1040.3910000000001</v>
      </c>
      <c r="M54" s="740">
        <v>2297.518</v>
      </c>
      <c r="N54" s="740">
        <v>722.47799999999995</v>
      </c>
      <c r="O54" s="741">
        <f t="shared" si="0"/>
        <v>0.31446021315175765</v>
      </c>
      <c r="P54" s="742">
        <f t="shared" si="1"/>
        <v>1.4400313919593402</v>
      </c>
      <c r="Q54" s="743">
        <f t="shared" si="2"/>
        <v>0.39787239969393057</v>
      </c>
      <c r="R54" s="743">
        <f t="shared" si="3"/>
        <v>4.0249521440093181E-2</v>
      </c>
      <c r="S54" s="743">
        <f t="shared" si="4"/>
        <v>0.10904550040521989</v>
      </c>
      <c r="T54" s="743">
        <f t="shared" si="5"/>
        <v>0.45283257846075636</v>
      </c>
    </row>
    <row r="55" spans="1:20" s="744" customFormat="1" ht="15.6" x14ac:dyDescent="0.3">
      <c r="A55" s="738" t="s">
        <v>189</v>
      </c>
      <c r="B55" s="739">
        <v>1998</v>
      </c>
      <c r="C55" s="738" t="s">
        <v>137</v>
      </c>
      <c r="D55" s="740">
        <v>722.47799999999995</v>
      </c>
      <c r="E55" s="740">
        <v>2547.3209999999999</v>
      </c>
      <c r="F55" s="740">
        <v>102.986</v>
      </c>
      <c r="G55" s="740">
        <v>3372.7849999999999</v>
      </c>
      <c r="H55" s="740">
        <v>909.96100000000001</v>
      </c>
      <c r="I55" s="740">
        <v>80.429000000000002</v>
      </c>
      <c r="J55" s="740">
        <v>390.73399999999998</v>
      </c>
      <c r="K55" s="740">
        <v>1381.124</v>
      </c>
      <c r="L55" s="740">
        <v>1045.7429999999999</v>
      </c>
      <c r="M55" s="740">
        <v>2426.8670000000002</v>
      </c>
      <c r="N55" s="740">
        <v>945.91800000000001</v>
      </c>
      <c r="O55" s="741">
        <f t="shared" si="0"/>
        <v>0.3897691962517929</v>
      </c>
      <c r="P55" s="742">
        <f t="shared" si="1"/>
        <v>1.1055324034430045</v>
      </c>
      <c r="Q55" s="743">
        <f t="shared" si="2"/>
        <v>0.37495297434923297</v>
      </c>
      <c r="R55" s="743">
        <f t="shared" si="3"/>
        <v>3.3141082721055579E-2</v>
      </c>
      <c r="S55" s="743">
        <f t="shared" si="4"/>
        <v>0.16100346660941864</v>
      </c>
      <c r="T55" s="743">
        <f t="shared" si="5"/>
        <v>0.43090247632029272</v>
      </c>
    </row>
    <row r="56" spans="1:20" s="744" customFormat="1" ht="15.6" x14ac:dyDescent="0.3">
      <c r="A56" s="738" t="s">
        <v>190</v>
      </c>
      <c r="B56" s="739">
        <v>1999</v>
      </c>
      <c r="C56" s="738" t="s">
        <v>137</v>
      </c>
      <c r="D56" s="740">
        <v>945.91800000000001</v>
      </c>
      <c r="E56" s="740">
        <v>2295.56</v>
      </c>
      <c r="F56" s="740">
        <v>94.510999999999996</v>
      </c>
      <c r="G56" s="740">
        <v>3335.989</v>
      </c>
      <c r="H56" s="740">
        <v>928.82799999999997</v>
      </c>
      <c r="I56" s="740">
        <v>91.656000000000006</v>
      </c>
      <c r="J56" s="740">
        <v>279.25799999999998</v>
      </c>
      <c r="K56" s="740">
        <v>1299.742</v>
      </c>
      <c r="L56" s="740">
        <v>1086.499</v>
      </c>
      <c r="M56" s="740">
        <v>2386.241</v>
      </c>
      <c r="N56" s="740">
        <v>949.74800000000005</v>
      </c>
      <c r="O56" s="741">
        <f t="shared" si="0"/>
        <v>0.39801009202339582</v>
      </c>
      <c r="P56" s="742">
        <f t="shared" si="1"/>
        <v>1.1439866153969263</v>
      </c>
      <c r="Q56" s="743">
        <f t="shared" si="2"/>
        <v>0.38924316529638037</v>
      </c>
      <c r="R56" s="743">
        <f t="shared" si="3"/>
        <v>3.8410202490025108E-2</v>
      </c>
      <c r="S56" s="743">
        <f t="shared" si="4"/>
        <v>0.11702841414593076</v>
      </c>
      <c r="T56" s="743">
        <f t="shared" si="5"/>
        <v>0.45531821806766376</v>
      </c>
    </row>
    <row r="57" spans="1:20" s="744" customFormat="1" ht="15.6" x14ac:dyDescent="0.3">
      <c r="A57" s="738" t="s">
        <v>191</v>
      </c>
      <c r="B57" s="739">
        <v>2000</v>
      </c>
      <c r="C57" s="738" t="s">
        <v>137</v>
      </c>
      <c r="D57" s="740">
        <v>949.74800000000005</v>
      </c>
      <c r="E57" s="740">
        <v>2228.16</v>
      </c>
      <c r="F57" s="740">
        <v>89.825000000000003</v>
      </c>
      <c r="G57" s="740">
        <v>3267.7330000000002</v>
      </c>
      <c r="H57" s="740">
        <v>949.59400000000005</v>
      </c>
      <c r="I57" s="740">
        <v>79.489999999999995</v>
      </c>
      <c r="J57" s="740">
        <v>300.42599999999999</v>
      </c>
      <c r="K57" s="740">
        <v>1329.51</v>
      </c>
      <c r="L57" s="740">
        <v>1062.0409999999999</v>
      </c>
      <c r="M57" s="740">
        <v>2391.5509999999999</v>
      </c>
      <c r="N57" s="740">
        <v>876.18200000000002</v>
      </c>
      <c r="O57" s="741">
        <f t="shared" si="0"/>
        <v>0.3663655928725752</v>
      </c>
      <c r="P57" s="742">
        <f t="shared" si="1"/>
        <v>1.2121237368491933</v>
      </c>
      <c r="Q57" s="743">
        <f t="shared" si="2"/>
        <v>0.39706199031507172</v>
      </c>
      <c r="R57" s="743">
        <f t="shared" si="3"/>
        <v>3.3237844394704522E-2</v>
      </c>
      <c r="S57" s="743">
        <f t="shared" si="4"/>
        <v>0.12561973380454775</v>
      </c>
      <c r="T57" s="743">
        <f t="shared" si="5"/>
        <v>0.444080431485676</v>
      </c>
    </row>
    <row r="58" spans="1:20" s="744" customFormat="1" ht="15.6" x14ac:dyDescent="0.3">
      <c r="A58" s="738" t="s">
        <v>192</v>
      </c>
      <c r="B58" s="739">
        <v>2001</v>
      </c>
      <c r="C58" s="738" t="s">
        <v>137</v>
      </c>
      <c r="D58" s="740">
        <v>876.18200000000002</v>
      </c>
      <c r="E58" s="740">
        <v>1947.453</v>
      </c>
      <c r="F58" s="740">
        <v>107.551</v>
      </c>
      <c r="G58" s="740">
        <v>2931.1860000000001</v>
      </c>
      <c r="H58" s="740">
        <v>926.39099999999996</v>
      </c>
      <c r="I58" s="740">
        <v>83.385000000000005</v>
      </c>
      <c r="J58" s="740">
        <v>181.98699999999999</v>
      </c>
      <c r="K58" s="740">
        <v>1191.7629999999999</v>
      </c>
      <c r="L58" s="740">
        <v>962.31100000000004</v>
      </c>
      <c r="M58" s="740">
        <v>2154.0740000000001</v>
      </c>
      <c r="N58" s="740">
        <v>777.11199999999997</v>
      </c>
      <c r="O58" s="741">
        <f t="shared" si="0"/>
        <v>0.36076383633988429</v>
      </c>
      <c r="P58" s="742">
        <f t="shared" si="1"/>
        <v>1.2383169993514449</v>
      </c>
      <c r="Q58" s="743">
        <f t="shared" si="2"/>
        <v>0.43006461245064004</v>
      </c>
      <c r="R58" s="743">
        <f t="shared" si="3"/>
        <v>3.8710369281649566E-2</v>
      </c>
      <c r="S58" s="743">
        <f t="shared" si="4"/>
        <v>8.4485026976789099E-2</v>
      </c>
      <c r="T58" s="743">
        <f t="shared" si="5"/>
        <v>0.44673999129092129</v>
      </c>
    </row>
    <row r="59" spans="1:20" s="744" customFormat="1" ht="15.6" x14ac:dyDescent="0.3">
      <c r="A59" s="738" t="s">
        <v>193</v>
      </c>
      <c r="B59" s="739">
        <v>2002</v>
      </c>
      <c r="C59" s="738" t="s">
        <v>137</v>
      </c>
      <c r="D59" s="740">
        <v>777.11199999999997</v>
      </c>
      <c r="E59" s="740">
        <v>1605.8779999999999</v>
      </c>
      <c r="F59" s="740">
        <v>77.373999999999995</v>
      </c>
      <c r="G59" s="740">
        <v>2460.364</v>
      </c>
      <c r="H59" s="740">
        <v>918.61500000000001</v>
      </c>
      <c r="I59" s="740">
        <v>84.382999999999996</v>
      </c>
      <c r="J59" s="740">
        <v>115.739</v>
      </c>
      <c r="K59" s="740">
        <v>1118.7370000000001</v>
      </c>
      <c r="L59" s="740">
        <v>850.21100000000001</v>
      </c>
      <c r="M59" s="740">
        <v>1968.9480000000001</v>
      </c>
      <c r="N59" s="740">
        <v>491.416</v>
      </c>
      <c r="O59" s="741">
        <f t="shared" si="0"/>
        <v>0.24958302606264868</v>
      </c>
      <c r="P59" s="742">
        <f t="shared" si="1"/>
        <v>1.7301247822618719</v>
      </c>
      <c r="Q59" s="743">
        <f t="shared" si="2"/>
        <v>0.46655117352007264</v>
      </c>
      <c r="R59" s="743">
        <f t="shared" si="3"/>
        <v>4.2856896169934398E-2</v>
      </c>
      <c r="S59" s="743">
        <f t="shared" si="4"/>
        <v>5.8782151687093817E-2</v>
      </c>
      <c r="T59" s="743">
        <f t="shared" si="5"/>
        <v>0.4318097786228991</v>
      </c>
    </row>
    <row r="60" spans="1:20" s="744" customFormat="1" ht="15.6" x14ac:dyDescent="0.3">
      <c r="A60" s="738" t="s">
        <v>194</v>
      </c>
      <c r="B60" s="739">
        <v>2003</v>
      </c>
      <c r="C60" s="738" t="s">
        <v>137</v>
      </c>
      <c r="D60" s="740">
        <v>491.416</v>
      </c>
      <c r="E60" s="740">
        <v>2344.415</v>
      </c>
      <c r="F60" s="740">
        <v>63.027000000000001</v>
      </c>
      <c r="G60" s="740">
        <v>2898.8580000000002</v>
      </c>
      <c r="H60" s="740">
        <v>911.93</v>
      </c>
      <c r="I60" s="740">
        <v>79.650000000000006</v>
      </c>
      <c r="J60" s="740">
        <v>202.51499999999999</v>
      </c>
      <c r="K60" s="740">
        <v>1194.095</v>
      </c>
      <c r="L60" s="740">
        <v>1158.3240000000001</v>
      </c>
      <c r="M60" s="740">
        <v>2352.4189999999999</v>
      </c>
      <c r="N60" s="740">
        <v>546.43899999999996</v>
      </c>
      <c r="O60" s="741">
        <f t="shared" si="0"/>
        <v>0.23228812554226097</v>
      </c>
      <c r="P60" s="742">
        <f t="shared" si="1"/>
        <v>2.1197681717446963</v>
      </c>
      <c r="Q60" s="743">
        <f t="shared" si="2"/>
        <v>0.38765628062007662</v>
      </c>
      <c r="R60" s="743">
        <f t="shared" si="3"/>
        <v>3.3858764106224279E-2</v>
      </c>
      <c r="S60" s="743">
        <f t="shared" si="4"/>
        <v>8.6087980074978143E-2</v>
      </c>
      <c r="T60" s="743">
        <f t="shared" si="5"/>
        <v>0.49239697519872105</v>
      </c>
    </row>
    <row r="61" spans="1:20" s="744" customFormat="1" ht="15.6" x14ac:dyDescent="0.3">
      <c r="A61" s="738" t="s">
        <v>195</v>
      </c>
      <c r="B61" s="739">
        <v>2004</v>
      </c>
      <c r="C61" s="738" t="s">
        <v>137</v>
      </c>
      <c r="D61" s="740">
        <v>546.43899999999996</v>
      </c>
      <c r="E61" s="740">
        <v>2156.79</v>
      </c>
      <c r="F61" s="740">
        <v>70.569999999999993</v>
      </c>
      <c r="G61" s="740">
        <v>2773.799</v>
      </c>
      <c r="H61" s="740">
        <v>909.55100000000004</v>
      </c>
      <c r="I61" s="740">
        <v>77.608999999999995</v>
      </c>
      <c r="J61" s="740">
        <v>180.62799999999999</v>
      </c>
      <c r="K61" s="740">
        <v>1167.788</v>
      </c>
      <c r="L61" s="740">
        <v>1065.9110000000001</v>
      </c>
      <c r="M61" s="740">
        <v>2233.6990000000001</v>
      </c>
      <c r="N61" s="740">
        <v>540.1</v>
      </c>
      <c r="O61" s="741">
        <f t="shared" si="0"/>
        <v>0.24179623127377503</v>
      </c>
      <c r="P61" s="742">
        <f t="shared" si="1"/>
        <v>1.9735437881873727</v>
      </c>
      <c r="Q61" s="743">
        <f t="shared" si="2"/>
        <v>0.40719497121143</v>
      </c>
      <c r="R61" s="743">
        <f t="shared" si="3"/>
        <v>3.4744609725840404E-2</v>
      </c>
      <c r="S61" s="743">
        <f t="shared" si="4"/>
        <v>8.0864968825253528E-2</v>
      </c>
      <c r="T61" s="743">
        <f t="shared" si="5"/>
        <v>0.47719545023747606</v>
      </c>
    </row>
    <row r="62" spans="1:20" s="744" customFormat="1" ht="15.6" x14ac:dyDescent="0.3">
      <c r="A62" s="738" t="s">
        <v>196</v>
      </c>
      <c r="B62" s="739">
        <v>2005</v>
      </c>
      <c r="C62" s="738" t="s">
        <v>137</v>
      </c>
      <c r="D62" s="740">
        <v>540.1</v>
      </c>
      <c r="E62" s="740">
        <v>2103.3249999999998</v>
      </c>
      <c r="F62" s="740">
        <v>81.355000000000004</v>
      </c>
      <c r="G62" s="740">
        <v>2724.78</v>
      </c>
      <c r="H62" s="740">
        <v>917.11900000000003</v>
      </c>
      <c r="I62" s="740">
        <v>77.061000000000007</v>
      </c>
      <c r="J62" s="740">
        <v>156.62899999999999</v>
      </c>
      <c r="K62" s="740">
        <v>1150.809</v>
      </c>
      <c r="L62" s="740">
        <v>1002.7809999999999</v>
      </c>
      <c r="M62" s="740">
        <v>2153.59</v>
      </c>
      <c r="N62" s="740">
        <v>571.19000000000005</v>
      </c>
      <c r="O62" s="741">
        <f t="shared" si="0"/>
        <v>0.26522690019920225</v>
      </c>
      <c r="P62" s="742">
        <f t="shared" si="1"/>
        <v>1.7555997128801273</v>
      </c>
      <c r="Q62" s="743">
        <f t="shared" si="2"/>
        <v>0.42585589643339722</v>
      </c>
      <c r="R62" s="743">
        <f t="shared" si="3"/>
        <v>3.5782576999335992E-2</v>
      </c>
      <c r="S62" s="743">
        <f t="shared" si="4"/>
        <v>7.2729256729461025E-2</v>
      </c>
      <c r="T62" s="743">
        <f t="shared" si="5"/>
        <v>0.46563226983780565</v>
      </c>
    </row>
    <row r="63" spans="1:20" s="744" customFormat="1" ht="15.6" x14ac:dyDescent="0.3">
      <c r="A63" s="738" t="s">
        <v>197</v>
      </c>
      <c r="B63" s="739">
        <v>2006</v>
      </c>
      <c r="C63" s="738" t="s">
        <v>137</v>
      </c>
      <c r="D63" s="740">
        <v>571.19000000000005</v>
      </c>
      <c r="E63" s="740">
        <v>1808.4159999999999</v>
      </c>
      <c r="F63" s="740">
        <v>121.86199999999999</v>
      </c>
      <c r="G63" s="740">
        <v>2501.4679999999998</v>
      </c>
      <c r="H63" s="740">
        <v>937.91099999999994</v>
      </c>
      <c r="I63" s="740">
        <v>81.869</v>
      </c>
      <c r="J63" s="740">
        <v>117.059</v>
      </c>
      <c r="K63" s="740">
        <v>1136.8389999999999</v>
      </c>
      <c r="L63" s="740">
        <v>908.476</v>
      </c>
      <c r="M63" s="740">
        <v>2045.3150000000001</v>
      </c>
      <c r="N63" s="740">
        <v>456.15300000000002</v>
      </c>
      <c r="O63" s="741">
        <f t="shared" si="0"/>
        <v>0.22302334848177421</v>
      </c>
      <c r="P63" s="742">
        <f t="shared" si="1"/>
        <v>1.991603694374475</v>
      </c>
      <c r="Q63" s="743">
        <f t="shared" si="2"/>
        <v>0.45856555102759228</v>
      </c>
      <c r="R63" s="743">
        <f t="shared" si="3"/>
        <v>4.0027575214575749E-2</v>
      </c>
      <c r="S63" s="743">
        <f t="shared" si="4"/>
        <v>5.7232748989764409E-2</v>
      </c>
      <c r="T63" s="743">
        <f t="shared" si="5"/>
        <v>0.4441741247680675</v>
      </c>
    </row>
    <row r="64" spans="1:20" s="744" customFormat="1" ht="15.6" x14ac:dyDescent="0.3">
      <c r="A64" s="738" t="s">
        <v>198</v>
      </c>
      <c r="B64" s="739">
        <v>2007</v>
      </c>
      <c r="C64" s="738" t="s">
        <v>137</v>
      </c>
      <c r="D64" s="740">
        <v>456.15300000000002</v>
      </c>
      <c r="E64" s="740">
        <v>2051.0880000000002</v>
      </c>
      <c r="F64" s="740">
        <v>112.631</v>
      </c>
      <c r="G64" s="740">
        <v>2619.8719999999998</v>
      </c>
      <c r="H64" s="740">
        <v>947.86500000000001</v>
      </c>
      <c r="I64" s="740">
        <v>87.614999999999995</v>
      </c>
      <c r="J64" s="740">
        <v>15.962</v>
      </c>
      <c r="K64" s="740">
        <v>1051.442</v>
      </c>
      <c r="L64" s="740">
        <v>1262.6120000000001</v>
      </c>
      <c r="M64" s="740">
        <v>2314.0540000000001</v>
      </c>
      <c r="N64" s="740">
        <v>305.81799999999998</v>
      </c>
      <c r="O64" s="741">
        <f t="shared" si="0"/>
        <v>0.13215681224379378</v>
      </c>
      <c r="P64" s="742">
        <f t="shared" si="1"/>
        <v>4.1286386020443535</v>
      </c>
      <c r="Q64" s="743">
        <f t="shared" si="2"/>
        <v>0.40961230809652671</v>
      </c>
      <c r="R64" s="743">
        <f t="shared" si="3"/>
        <v>3.7862124220091664E-2</v>
      </c>
      <c r="S64" s="743">
        <f t="shared" si="4"/>
        <v>6.8978511305267725E-3</v>
      </c>
      <c r="T64" s="743">
        <f t="shared" si="5"/>
        <v>0.54562771655285491</v>
      </c>
    </row>
    <row r="65" spans="1:20" s="744" customFormat="1" ht="15.6" x14ac:dyDescent="0.3">
      <c r="A65" s="738" t="s">
        <v>199</v>
      </c>
      <c r="B65" s="739">
        <v>2008</v>
      </c>
      <c r="C65" s="738" t="s">
        <v>137</v>
      </c>
      <c r="D65" s="740">
        <v>305.81799999999998</v>
      </c>
      <c r="E65" s="740">
        <v>2511.8960000000002</v>
      </c>
      <c r="F65" s="740">
        <v>126.971</v>
      </c>
      <c r="G65" s="740">
        <v>2944.6850000000004</v>
      </c>
      <c r="H65" s="740">
        <v>926.76900000000001</v>
      </c>
      <c r="I65" s="740">
        <v>77.733999999999995</v>
      </c>
      <c r="J65" s="740">
        <v>268.262</v>
      </c>
      <c r="K65" s="740">
        <v>1272.7650000000001</v>
      </c>
      <c r="L65" s="740">
        <v>1015.415</v>
      </c>
      <c r="M65" s="740">
        <v>2288.1799999999998</v>
      </c>
      <c r="N65" s="740">
        <v>656.505</v>
      </c>
      <c r="O65" s="741">
        <f t="shared" si="0"/>
        <v>0.28691143179295336</v>
      </c>
      <c r="P65" s="742">
        <f t="shared" si="1"/>
        <v>1.5466980449501526</v>
      </c>
      <c r="Q65" s="743">
        <f t="shared" si="2"/>
        <v>0.40502451730196054</v>
      </c>
      <c r="R65" s="743">
        <f t="shared" si="3"/>
        <v>3.3971977729024813E-2</v>
      </c>
      <c r="S65" s="743">
        <f t="shared" si="4"/>
        <v>0.11723815434100465</v>
      </c>
      <c r="T65" s="743">
        <f t="shared" si="5"/>
        <v>0.44376535062801004</v>
      </c>
    </row>
    <row r="66" spans="1:20" s="744" customFormat="1" ht="15.6" x14ac:dyDescent="0.3">
      <c r="A66" s="738" t="s">
        <v>200</v>
      </c>
      <c r="B66" s="739">
        <v>2009</v>
      </c>
      <c r="C66" s="738" t="s">
        <v>137</v>
      </c>
      <c r="D66" s="865">
        <v>656.505</v>
      </c>
      <c r="E66" s="740">
        <v>2208.9180000000001</v>
      </c>
      <c r="F66" s="740">
        <v>118.59</v>
      </c>
      <c r="G66" s="740">
        <v>2984.0130000000004</v>
      </c>
      <c r="H66" s="740">
        <v>918.92</v>
      </c>
      <c r="I66" s="740">
        <v>67.962999999999994</v>
      </c>
      <c r="J66" s="740">
        <v>142.196</v>
      </c>
      <c r="K66" s="740">
        <v>1129.079</v>
      </c>
      <c r="L66" s="740">
        <v>879.29700000000003</v>
      </c>
      <c r="M66" s="740">
        <v>2008.376</v>
      </c>
      <c r="N66" s="740">
        <v>975.63699999999994</v>
      </c>
      <c r="O66" s="741">
        <f t="shared" si="0"/>
        <v>0.48578403645532509</v>
      </c>
      <c r="P66" s="742">
        <f t="shared" si="1"/>
        <v>0.9012542574748601</v>
      </c>
      <c r="Q66" s="743">
        <f t="shared" si="2"/>
        <v>0.45754380653821791</v>
      </c>
      <c r="R66" s="743">
        <f t="shared" si="3"/>
        <v>3.3839779005524859E-2</v>
      </c>
      <c r="S66" s="743">
        <f t="shared" si="4"/>
        <v>7.0801483387572847E-2</v>
      </c>
      <c r="T66" s="743">
        <f t="shared" si="5"/>
        <v>0.43781493106868435</v>
      </c>
    </row>
    <row r="67" spans="1:20" s="744" customFormat="1" ht="15.6" x14ac:dyDescent="0.3">
      <c r="A67" s="738" t="s">
        <v>201</v>
      </c>
      <c r="B67" s="739">
        <v>2010</v>
      </c>
      <c r="C67" s="738" t="s">
        <v>137</v>
      </c>
      <c r="D67" s="865">
        <v>975.63699999999994</v>
      </c>
      <c r="E67" s="740">
        <v>2163.0230000000001</v>
      </c>
      <c r="F67" s="740">
        <v>96.918000000000006</v>
      </c>
      <c r="G67" s="740">
        <v>3235.578</v>
      </c>
      <c r="H67" s="740">
        <v>925.64099999999996</v>
      </c>
      <c r="I67" s="740">
        <v>70.661000000000001</v>
      </c>
      <c r="J67" s="740">
        <v>84.831999999999994</v>
      </c>
      <c r="K67" s="740">
        <v>1081.134</v>
      </c>
      <c r="L67" s="740">
        <v>1291.4459999999999</v>
      </c>
      <c r="M67" s="740">
        <v>2372.58</v>
      </c>
      <c r="N67" s="740">
        <v>862.99800000000005</v>
      </c>
      <c r="O67" s="741">
        <f t="shared" si="0"/>
        <v>0.36373820903826215</v>
      </c>
      <c r="P67" s="742">
        <f t="shared" si="1"/>
        <v>1.4964646499760137</v>
      </c>
      <c r="Q67" s="743">
        <f t="shared" si="2"/>
        <v>0.39014111220696457</v>
      </c>
      <c r="R67" s="743">
        <f t="shared" si="3"/>
        <v>2.9782346643738043E-2</v>
      </c>
      <c r="S67" s="743">
        <f t="shared" si="4"/>
        <v>3.5755169477952271E-2</v>
      </c>
      <c r="T67" s="743">
        <f t="shared" si="5"/>
        <v>0.54432137167134509</v>
      </c>
    </row>
    <row r="68" spans="1:20" s="744" customFormat="1" ht="15.6" x14ac:dyDescent="0.3">
      <c r="A68" s="738" t="s">
        <v>237</v>
      </c>
      <c r="B68" s="739">
        <v>2011</v>
      </c>
      <c r="C68" s="738" t="s">
        <v>137</v>
      </c>
      <c r="D68" s="865">
        <v>862.99800000000005</v>
      </c>
      <c r="E68" s="740">
        <v>1993.1110000000001</v>
      </c>
      <c r="F68" s="740">
        <v>113.116</v>
      </c>
      <c r="G68" s="740">
        <v>2969.2250000000004</v>
      </c>
      <c r="H68" s="740">
        <v>941.38699999999994</v>
      </c>
      <c r="I68" s="740">
        <v>75.587999999999994</v>
      </c>
      <c r="J68" s="740">
        <v>158.53899999999999</v>
      </c>
      <c r="K68" s="740">
        <v>1175.5139999999999</v>
      </c>
      <c r="L68" s="740">
        <v>1051.0909999999999</v>
      </c>
      <c r="M68" s="740">
        <v>2226.605</v>
      </c>
      <c r="N68" s="740">
        <v>742.62</v>
      </c>
      <c r="O68" s="741">
        <f t="shared" ref="O68" si="6">N68/M68</f>
        <v>0.33352121278807872</v>
      </c>
      <c r="P68" s="742">
        <f t="shared" si="1"/>
        <v>1.4153820258005438</v>
      </c>
      <c r="Q68" s="743">
        <f t="shared" si="2"/>
        <v>0.42279030182722122</v>
      </c>
      <c r="R68" s="743">
        <f t="shared" si="3"/>
        <v>3.3947646753690032E-2</v>
      </c>
      <c r="S68" s="743">
        <f t="shared" si="4"/>
        <v>7.1202121615643543E-2</v>
      </c>
      <c r="T68" s="743">
        <f t="shared" si="5"/>
        <v>0.47205992980344508</v>
      </c>
    </row>
    <row r="69" spans="1:20" s="744" customFormat="1" ht="15.6" x14ac:dyDescent="0.3">
      <c r="A69" s="738" t="s">
        <v>295</v>
      </c>
      <c r="B69" s="739">
        <v>2012</v>
      </c>
      <c r="C69" s="738" t="s">
        <v>137</v>
      </c>
      <c r="D69" s="865">
        <v>742.62</v>
      </c>
      <c r="E69" s="740">
        <v>2252.3069999999998</v>
      </c>
      <c r="F69" s="740">
        <v>124.31699999999999</v>
      </c>
      <c r="G69" s="740">
        <v>3119.2439999999997</v>
      </c>
      <c r="H69" s="740">
        <v>950.81200000000001</v>
      </c>
      <c r="I69" s="740">
        <v>73.137</v>
      </c>
      <c r="J69" s="740">
        <v>365.34</v>
      </c>
      <c r="K69" s="740">
        <v>1389.289</v>
      </c>
      <c r="L69" s="740">
        <v>1012.066</v>
      </c>
      <c r="M69" s="740">
        <v>2401.355</v>
      </c>
      <c r="N69" s="740">
        <v>717.88900000000001</v>
      </c>
      <c r="O69" s="741">
        <f t="shared" ref="O69" si="7">N69/M69</f>
        <v>0.2989516335568877</v>
      </c>
      <c r="P69" s="742">
        <f t="shared" ref="P69" si="8">L69/N69</f>
        <v>1.4097806206809131</v>
      </c>
      <c r="Q69" s="743">
        <f t="shared" ref="Q69" si="9">H69/M69</f>
        <v>0.39594812095670984</v>
      </c>
      <c r="R69" s="743">
        <f t="shared" ref="R69" si="10">I69/M69</f>
        <v>3.0456554736804847E-2</v>
      </c>
      <c r="S69" s="743">
        <f t="shared" ref="S69" si="11">J69/M69</f>
        <v>0.15213910479708331</v>
      </c>
      <c r="T69" s="743">
        <f t="shared" ref="T69" si="12">L69/M69</f>
        <v>0.42145621950940199</v>
      </c>
    </row>
    <row r="70" spans="1:20" s="744" customFormat="1" ht="15.6" x14ac:dyDescent="0.3">
      <c r="A70" s="738" t="s">
        <v>429</v>
      </c>
      <c r="B70" s="739">
        <v>2013</v>
      </c>
      <c r="C70" s="738" t="s">
        <v>137</v>
      </c>
      <c r="D70" s="865">
        <v>717.88900000000001</v>
      </c>
      <c r="E70" s="740">
        <v>2134.9789999999998</v>
      </c>
      <c r="F70" s="740">
        <v>172.46700000000001</v>
      </c>
      <c r="G70" s="740">
        <v>3025.335</v>
      </c>
      <c r="H70" s="740">
        <v>955.10699999999997</v>
      </c>
      <c r="I70" s="740">
        <v>75.563000000000002</v>
      </c>
      <c r="J70" s="740">
        <v>228.16200000000001</v>
      </c>
      <c r="K70" s="740">
        <v>1258.8320000000001</v>
      </c>
      <c r="L70" s="740">
        <v>1176.22</v>
      </c>
      <c r="M70" s="740">
        <v>2435.0520000000001</v>
      </c>
      <c r="N70" s="740">
        <v>590.28300000000002</v>
      </c>
      <c r="O70" s="741">
        <f t="shared" ref="O70" si="13">N70/M70</f>
        <v>0.24241083968638041</v>
      </c>
      <c r="P70" s="742">
        <f t="shared" ref="P70" si="14">L70/N70</f>
        <v>1.9926374298429737</v>
      </c>
      <c r="Q70" s="743">
        <f t="shared" ref="Q70" si="15">H70/M70</f>
        <v>0.39223269154005741</v>
      </c>
      <c r="R70" s="743">
        <f t="shared" ref="R70" si="16">I70/M70</f>
        <v>3.1031370171971686E-2</v>
      </c>
      <c r="S70" s="743">
        <f t="shared" ref="S70" si="17">J70/M70</f>
        <v>9.3699025729224672E-2</v>
      </c>
      <c r="T70" s="743">
        <f t="shared" ref="T70" si="18">L70/M70</f>
        <v>0.48303691255874615</v>
      </c>
    </row>
    <row r="71" spans="1:20" s="744" customFormat="1" ht="15.6" x14ac:dyDescent="0.3">
      <c r="A71" s="738" t="s">
        <v>437</v>
      </c>
      <c r="B71" s="739">
        <v>2014</v>
      </c>
      <c r="C71" s="738" t="s">
        <v>137</v>
      </c>
      <c r="D71" s="865">
        <v>590.28300000000002</v>
      </c>
      <c r="E71" s="740">
        <v>2026.31</v>
      </c>
      <c r="F71" s="740">
        <v>151.267</v>
      </c>
      <c r="G71" s="740">
        <v>2767.8599999999997</v>
      </c>
      <c r="H71" s="740">
        <v>958.30799999999999</v>
      </c>
      <c r="I71" s="740">
        <v>79.414000000000001</v>
      </c>
      <c r="J71" s="740">
        <v>113.623</v>
      </c>
      <c r="K71" s="740">
        <v>1151.345</v>
      </c>
      <c r="L71" s="740">
        <v>864.12099999999998</v>
      </c>
      <c r="M71" s="740">
        <v>2015.4659999999999</v>
      </c>
      <c r="N71" s="740">
        <v>752.39400000000001</v>
      </c>
      <c r="O71" s="741">
        <f t="shared" ref="O71" si="19">N71/M71</f>
        <v>0.37331019228307499</v>
      </c>
      <c r="P71" s="742">
        <f t="shared" ref="P71" si="20">L71/N71</f>
        <v>1.1484953362201187</v>
      </c>
      <c r="Q71" s="743">
        <f t="shared" ref="Q71" si="21">H71/M71</f>
        <v>0.47547713531262747</v>
      </c>
      <c r="R71" s="743">
        <f t="shared" ref="R71" si="22">I71/M71</f>
        <v>3.9402301998644487E-2</v>
      </c>
      <c r="S71" s="743">
        <f t="shared" ref="S71" si="23">J71/M71</f>
        <v>5.6375547888180701E-2</v>
      </c>
      <c r="T71" s="743">
        <f t="shared" ref="T71" si="24">L71/M71</f>
        <v>0.42874501480054739</v>
      </c>
    </row>
    <row r="72" spans="1:20" s="744" customFormat="1" ht="15.6" x14ac:dyDescent="0.3">
      <c r="A72" s="738" t="s">
        <v>447</v>
      </c>
      <c r="B72" s="739">
        <v>2015</v>
      </c>
      <c r="C72" s="738" t="s">
        <v>137</v>
      </c>
      <c r="D72" s="865">
        <v>752.39400000000001</v>
      </c>
      <c r="E72" s="740">
        <v>2061.9389999999999</v>
      </c>
      <c r="F72" s="740">
        <v>112.91200000000001</v>
      </c>
      <c r="G72" s="740">
        <v>2927.2449999999994</v>
      </c>
      <c r="H72" s="740">
        <v>957.21699999999998</v>
      </c>
      <c r="I72" s="740">
        <v>67.194000000000003</v>
      </c>
      <c r="J72" s="740">
        <v>152.15600000000001</v>
      </c>
      <c r="K72" s="740">
        <v>1176.567</v>
      </c>
      <c r="L72" s="740">
        <v>775.07500000000005</v>
      </c>
      <c r="M72" s="740">
        <v>1951.6420000000001</v>
      </c>
      <c r="N72" s="740">
        <v>975.60299999999995</v>
      </c>
      <c r="O72" s="741">
        <f t="shared" ref="O72" si="25">N72/M72</f>
        <v>0.49988829918601874</v>
      </c>
      <c r="P72" s="742">
        <f t="shared" ref="P72" si="26">L72/N72</f>
        <v>0.79445737661733318</v>
      </c>
      <c r="Q72" s="743">
        <f t="shared" ref="Q72" si="27">H72/M72</f>
        <v>0.49046751402152644</v>
      </c>
      <c r="R72" s="743">
        <f t="shared" ref="R72" si="28">I72/M72</f>
        <v>3.4429470158973831E-2</v>
      </c>
      <c r="S72" s="743">
        <f t="shared" ref="S72" si="29">J72/M72</f>
        <v>7.7963069046474709E-2</v>
      </c>
      <c r="T72" s="743">
        <f t="shared" ref="T72" si="30">L72/M72</f>
        <v>0.397139946773025</v>
      </c>
    </row>
    <row r="73" spans="1:20" ht="15.6" x14ac:dyDescent="0.3">
      <c r="A73" s="738" t="s">
        <v>494</v>
      </c>
      <c r="B73" s="739">
        <v>2016</v>
      </c>
      <c r="C73" s="738" t="s">
        <v>137</v>
      </c>
      <c r="D73" s="866">
        <v>975.60299999999995</v>
      </c>
      <c r="E73" s="157">
        <v>2309.6750000000002</v>
      </c>
      <c r="F73" s="157">
        <v>115</v>
      </c>
      <c r="G73" s="157">
        <v>3400.2780000000002</v>
      </c>
      <c r="H73" s="157">
        <v>955</v>
      </c>
      <c r="I73" s="157">
        <v>61</v>
      </c>
      <c r="J73" s="157">
        <v>190</v>
      </c>
      <c r="K73" s="157">
        <v>1206</v>
      </c>
      <c r="L73" s="157">
        <v>1035</v>
      </c>
      <c r="M73" s="157">
        <v>2241</v>
      </c>
      <c r="N73" s="157">
        <v>1159.278</v>
      </c>
      <c r="O73" s="741">
        <f t="shared" ref="O73:O74" si="31">N73/M73</f>
        <v>0.51730388219544843</v>
      </c>
      <c r="P73" s="742">
        <f t="shared" ref="P73:P74" si="32">L73/N73</f>
        <v>0.89279706852023411</v>
      </c>
      <c r="Q73" s="743">
        <f t="shared" ref="Q73:Q74" si="33">H73/M73</f>
        <v>0.42614904060687192</v>
      </c>
      <c r="R73" s="743">
        <f t="shared" ref="R73:R74" si="34">I73/M73</f>
        <v>2.7219991075412762E-2</v>
      </c>
      <c r="S73" s="743">
        <f t="shared" ref="S73:S74" si="35">J73/M73</f>
        <v>8.4783578759482378E-2</v>
      </c>
      <c r="T73" s="743">
        <f t="shared" ref="T73:T74" si="36">L73/M73</f>
        <v>0.46184738955823296</v>
      </c>
    </row>
    <row r="74" spans="1:20" ht="15.6" x14ac:dyDescent="0.3">
      <c r="A74" s="738" t="s">
        <v>495</v>
      </c>
      <c r="B74" s="739">
        <v>2017</v>
      </c>
      <c r="C74" s="738" t="s">
        <v>137</v>
      </c>
      <c r="D74" s="866">
        <v>1159.278</v>
      </c>
      <c r="E74" s="157">
        <v>1820.2470000000001</v>
      </c>
      <c r="F74" s="157">
        <v>125</v>
      </c>
      <c r="G74" s="157">
        <v>3104.5250000000001</v>
      </c>
      <c r="H74" s="157">
        <v>955</v>
      </c>
      <c r="I74" s="157">
        <v>66</v>
      </c>
      <c r="J74" s="157">
        <v>170</v>
      </c>
      <c r="K74" s="157">
        <v>1191</v>
      </c>
      <c r="L74" s="157">
        <v>1000</v>
      </c>
      <c r="M74" s="157">
        <v>2191</v>
      </c>
      <c r="N74" s="157">
        <v>913.52499999999998</v>
      </c>
      <c r="O74" s="741">
        <f t="shared" si="31"/>
        <v>0.41694431766316747</v>
      </c>
      <c r="P74" s="742">
        <f t="shared" si="32"/>
        <v>1.094660791987083</v>
      </c>
      <c r="Q74" s="743">
        <f t="shared" si="33"/>
        <v>0.43587403012323139</v>
      </c>
      <c r="R74" s="743">
        <f t="shared" si="34"/>
        <v>3.0123231401186674E-2</v>
      </c>
      <c r="S74" s="743">
        <f t="shared" si="35"/>
        <v>7.7590141487905065E-2</v>
      </c>
      <c r="T74" s="743">
        <f t="shared" si="36"/>
        <v>0.45641259698767683</v>
      </c>
    </row>
    <row r="75" spans="1:20" x14ac:dyDescent="0.25">
      <c r="O75" s="355"/>
      <c r="P75" s="118"/>
      <c r="Q75" s="228"/>
      <c r="R75" s="228"/>
      <c r="S75" s="228"/>
      <c r="T75" s="228"/>
    </row>
    <row r="76" spans="1:20" x14ac:dyDescent="0.25">
      <c r="O76" s="355"/>
      <c r="P76" s="118"/>
      <c r="Q76" s="228"/>
      <c r="R76" s="228"/>
      <c r="S76" s="228"/>
      <c r="T76" s="228"/>
    </row>
    <row r="77" spans="1:20" x14ac:dyDescent="0.25">
      <c r="O77" s="355"/>
      <c r="P77" s="118"/>
      <c r="Q77" s="228"/>
      <c r="R77" s="228"/>
      <c r="S77" s="228"/>
      <c r="T77" s="228"/>
    </row>
    <row r="78" spans="1:20" x14ac:dyDescent="0.25">
      <c r="O78" s="355"/>
      <c r="P78" s="118"/>
      <c r="Q78" s="228"/>
      <c r="R78" s="228"/>
      <c r="S78" s="228"/>
      <c r="T78" s="228"/>
    </row>
    <row r="79" spans="1:20" x14ac:dyDescent="0.25">
      <c r="O79" s="355"/>
      <c r="P79" s="118"/>
      <c r="Q79" s="228"/>
      <c r="R79" s="228"/>
      <c r="S79" s="228"/>
      <c r="T79" s="228"/>
    </row>
    <row r="80" spans="1:20" x14ac:dyDescent="0.25">
      <c r="O80" s="355"/>
      <c r="P80" s="118"/>
      <c r="Q80" s="228"/>
      <c r="R80" s="228"/>
      <c r="S80" s="228"/>
      <c r="T80" s="228"/>
    </row>
    <row r="81" spans="15:20" x14ac:dyDescent="0.25">
      <c r="O81" s="355"/>
      <c r="P81" s="118"/>
      <c r="Q81" s="228"/>
      <c r="R81" s="228"/>
      <c r="S81" s="228"/>
      <c r="T81" s="228"/>
    </row>
    <row r="82" spans="15:20" x14ac:dyDescent="0.25">
      <c r="O82" s="355"/>
      <c r="P82" s="118"/>
      <c r="Q82" s="228"/>
      <c r="R82" s="228"/>
      <c r="S82" s="228"/>
      <c r="T82" s="228"/>
    </row>
    <row r="83" spans="15:20" x14ac:dyDescent="0.25">
      <c r="O83" s="355"/>
      <c r="P83" s="118"/>
      <c r="Q83" s="228"/>
      <c r="R83" s="228"/>
      <c r="S83" s="228"/>
      <c r="T83" s="228"/>
    </row>
    <row r="84" spans="15:20" x14ac:dyDescent="0.25">
      <c r="O84" s="355"/>
      <c r="P84" s="118"/>
      <c r="Q84" s="228"/>
      <c r="R84" s="228"/>
      <c r="S84" s="228"/>
      <c r="T84" s="228"/>
    </row>
    <row r="85" spans="15:20" x14ac:dyDescent="0.25">
      <c r="O85" s="355"/>
      <c r="P85" s="118"/>
      <c r="Q85" s="228"/>
      <c r="R85" s="228"/>
      <c r="S85" s="228"/>
      <c r="T85" s="228"/>
    </row>
    <row r="86" spans="15:20" x14ac:dyDescent="0.25">
      <c r="O86" s="355"/>
      <c r="P86" s="118"/>
      <c r="Q86" s="228"/>
      <c r="R86" s="228"/>
      <c r="S86" s="228"/>
      <c r="T86" s="228"/>
    </row>
    <row r="87" spans="15:20" x14ac:dyDescent="0.25">
      <c r="O87" s="355"/>
      <c r="P87" s="118"/>
      <c r="Q87" s="228"/>
      <c r="R87" s="228"/>
      <c r="S87" s="228"/>
      <c r="T87" s="228"/>
    </row>
    <row r="88" spans="15:20" x14ac:dyDescent="0.25">
      <c r="O88" s="355"/>
      <c r="P88" s="118"/>
      <c r="Q88" s="228"/>
      <c r="R88" s="228"/>
      <c r="S88" s="228"/>
      <c r="T88" s="228"/>
    </row>
    <row r="89" spans="15:20" x14ac:dyDescent="0.25">
      <c r="O89" s="355"/>
      <c r="P89" s="118"/>
      <c r="Q89" s="228"/>
      <c r="R89" s="228"/>
      <c r="S89" s="228"/>
      <c r="T89" s="228"/>
    </row>
    <row r="90" spans="15:20" x14ac:dyDescent="0.25">
      <c r="O90" s="355"/>
      <c r="P90" s="118"/>
      <c r="Q90" s="228"/>
      <c r="R90" s="228"/>
      <c r="S90" s="228"/>
      <c r="T90" s="228"/>
    </row>
    <row r="91" spans="15:20" x14ac:dyDescent="0.25">
      <c r="O91" s="355"/>
      <c r="P91" s="118"/>
      <c r="Q91" s="228"/>
      <c r="R91" s="228"/>
      <c r="S91" s="228"/>
      <c r="T91" s="228"/>
    </row>
    <row r="92" spans="15:20" x14ac:dyDescent="0.25">
      <c r="O92" s="355"/>
      <c r="P92" s="118"/>
      <c r="Q92" s="228"/>
      <c r="R92" s="228"/>
      <c r="S92" s="228"/>
      <c r="T92" s="228"/>
    </row>
    <row r="93" spans="15:20" x14ac:dyDescent="0.25">
      <c r="O93" s="355"/>
      <c r="P93" s="118"/>
      <c r="Q93" s="228"/>
      <c r="R93" s="228"/>
      <c r="S93" s="228"/>
      <c r="T93" s="228"/>
    </row>
    <row r="94" spans="15:20" x14ac:dyDescent="0.25">
      <c r="O94" s="355"/>
      <c r="P94" s="118"/>
      <c r="Q94" s="228"/>
      <c r="R94" s="228"/>
      <c r="S94" s="228"/>
      <c r="T94" s="228"/>
    </row>
    <row r="95" spans="15:20" x14ac:dyDescent="0.25">
      <c r="O95" s="355"/>
      <c r="P95" s="118"/>
      <c r="Q95" s="228"/>
      <c r="R95" s="228"/>
      <c r="S95" s="228"/>
      <c r="T95" s="228"/>
    </row>
    <row r="96" spans="15:20" x14ac:dyDescent="0.25">
      <c r="O96" s="355"/>
      <c r="P96" s="118"/>
      <c r="Q96" s="228"/>
      <c r="R96" s="228"/>
      <c r="S96" s="228"/>
      <c r="T96" s="228"/>
    </row>
    <row r="97" spans="15:20" x14ac:dyDescent="0.25">
      <c r="O97" s="355"/>
      <c r="P97" s="118"/>
      <c r="Q97" s="228"/>
      <c r="R97" s="228"/>
      <c r="S97" s="228"/>
      <c r="T97" s="228"/>
    </row>
    <row r="98" spans="15:20" x14ac:dyDescent="0.25">
      <c r="O98" s="355"/>
      <c r="P98" s="118"/>
      <c r="Q98" s="228"/>
      <c r="R98" s="228"/>
      <c r="S98" s="228"/>
      <c r="T98" s="228"/>
    </row>
    <row r="99" spans="15:20" x14ac:dyDescent="0.25">
      <c r="O99" s="355"/>
      <c r="P99" s="118"/>
      <c r="Q99" s="228"/>
      <c r="R99" s="228"/>
      <c r="S99" s="228"/>
      <c r="T99" s="228"/>
    </row>
    <row r="100" spans="15:20" x14ac:dyDescent="0.25">
      <c r="O100" s="355"/>
      <c r="P100" s="118"/>
      <c r="Q100" s="228"/>
      <c r="R100" s="228"/>
      <c r="S100" s="228"/>
      <c r="T100" s="228"/>
    </row>
    <row r="101" spans="15:20" x14ac:dyDescent="0.25">
      <c r="O101" s="355"/>
      <c r="P101" s="118"/>
      <c r="Q101" s="228"/>
      <c r="R101" s="228"/>
      <c r="S101" s="228"/>
      <c r="T101" s="228"/>
    </row>
    <row r="102" spans="15:20" x14ac:dyDescent="0.25">
      <c r="O102" s="355"/>
      <c r="P102" s="118"/>
      <c r="Q102" s="228"/>
      <c r="R102" s="228"/>
      <c r="S102" s="228"/>
      <c r="T102" s="228"/>
    </row>
    <row r="103" spans="15:20" x14ac:dyDescent="0.25">
      <c r="O103" s="355"/>
      <c r="P103" s="118"/>
      <c r="Q103" s="228"/>
      <c r="R103" s="228"/>
      <c r="S103" s="228"/>
      <c r="T103" s="228"/>
    </row>
    <row r="104" spans="15:20" x14ac:dyDescent="0.25">
      <c r="O104" s="355"/>
      <c r="P104" s="118"/>
      <c r="Q104" s="228"/>
      <c r="R104" s="228"/>
      <c r="S104" s="228"/>
      <c r="T104" s="228"/>
    </row>
    <row r="105" spans="15:20" x14ac:dyDescent="0.25">
      <c r="O105" s="355"/>
      <c r="P105" s="118"/>
      <c r="Q105" s="228"/>
      <c r="R105" s="228"/>
      <c r="S105" s="228"/>
      <c r="T105" s="228"/>
    </row>
    <row r="106" spans="15:20" x14ac:dyDescent="0.25">
      <c r="O106" s="355"/>
      <c r="P106" s="118"/>
      <c r="Q106" s="228"/>
      <c r="R106" s="228"/>
      <c r="S106" s="228"/>
      <c r="T106" s="228"/>
    </row>
    <row r="107" spans="15:20" x14ac:dyDescent="0.25">
      <c r="O107" s="355"/>
      <c r="P107" s="118"/>
      <c r="Q107" s="228"/>
      <c r="R107" s="228"/>
      <c r="S107" s="228"/>
      <c r="T107" s="228"/>
    </row>
    <row r="108" spans="15:20" x14ac:dyDescent="0.25">
      <c r="O108" s="355"/>
      <c r="P108" s="118"/>
      <c r="Q108" s="228"/>
      <c r="R108" s="228"/>
      <c r="S108" s="228"/>
      <c r="T108" s="228"/>
    </row>
    <row r="109" spans="15:20" x14ac:dyDescent="0.25">
      <c r="O109" s="355"/>
      <c r="P109" s="118"/>
      <c r="Q109" s="228"/>
      <c r="R109" s="228"/>
      <c r="S109" s="228"/>
      <c r="T109" s="228"/>
    </row>
    <row r="110" spans="15:20" x14ac:dyDescent="0.25">
      <c r="O110" s="355"/>
      <c r="P110" s="118"/>
      <c r="Q110" s="228"/>
      <c r="R110" s="228"/>
      <c r="S110" s="228"/>
      <c r="T110" s="228"/>
    </row>
    <row r="111" spans="15:20" x14ac:dyDescent="0.25">
      <c r="O111" s="355"/>
      <c r="P111" s="118"/>
      <c r="Q111" s="228"/>
      <c r="R111" s="228"/>
      <c r="S111" s="228"/>
      <c r="T111" s="228"/>
    </row>
    <row r="112" spans="15:20" x14ac:dyDescent="0.25">
      <c r="O112" s="355"/>
      <c r="P112" s="118"/>
      <c r="Q112" s="228"/>
      <c r="R112" s="228"/>
      <c r="S112" s="228"/>
      <c r="T112" s="228"/>
    </row>
    <row r="113" spans="15:20" x14ac:dyDescent="0.25">
      <c r="O113" s="355"/>
      <c r="P113" s="118"/>
      <c r="Q113" s="228"/>
      <c r="R113" s="228"/>
      <c r="S113" s="228"/>
      <c r="T113" s="228"/>
    </row>
    <row r="114" spans="15:20" x14ac:dyDescent="0.25">
      <c r="O114" s="355"/>
      <c r="P114" s="118"/>
      <c r="Q114" s="228"/>
      <c r="R114" s="228"/>
      <c r="S114" s="228"/>
      <c r="T114" s="228"/>
    </row>
    <row r="115" spans="15:20" x14ac:dyDescent="0.25">
      <c r="O115" s="355"/>
      <c r="P115" s="118"/>
      <c r="Q115" s="228"/>
      <c r="R115" s="228"/>
      <c r="S115" s="228"/>
      <c r="T115" s="228"/>
    </row>
    <row r="116" spans="15:20" x14ac:dyDescent="0.25">
      <c r="O116" s="355"/>
      <c r="P116" s="118"/>
      <c r="Q116" s="228"/>
      <c r="R116" s="228"/>
      <c r="S116" s="228"/>
      <c r="T116" s="228"/>
    </row>
    <row r="117" spans="15:20" x14ac:dyDescent="0.25">
      <c r="O117" s="355"/>
      <c r="P117" s="118"/>
      <c r="Q117" s="228"/>
      <c r="R117" s="228"/>
      <c r="S117" s="228"/>
      <c r="T117" s="228"/>
    </row>
    <row r="118" spans="15:20" x14ac:dyDescent="0.25">
      <c r="O118" s="355"/>
      <c r="P118" s="118"/>
      <c r="Q118" s="228"/>
      <c r="R118" s="228"/>
      <c r="S118" s="228"/>
      <c r="T118" s="228"/>
    </row>
    <row r="119" spans="15:20" x14ac:dyDescent="0.25">
      <c r="O119" s="355"/>
      <c r="P119" s="118"/>
      <c r="Q119" s="228"/>
      <c r="R119" s="228"/>
      <c r="S119" s="228"/>
      <c r="T119" s="228"/>
    </row>
    <row r="120" spans="15:20" x14ac:dyDescent="0.25">
      <c r="O120" s="355"/>
      <c r="P120" s="118"/>
      <c r="Q120" s="228"/>
      <c r="R120" s="228"/>
      <c r="S120" s="228"/>
      <c r="T120" s="228"/>
    </row>
    <row r="121" spans="15:20" x14ac:dyDescent="0.25">
      <c r="O121" s="355"/>
      <c r="P121" s="118"/>
      <c r="Q121" s="228"/>
      <c r="R121" s="228"/>
      <c r="S121" s="228"/>
      <c r="T121" s="228"/>
    </row>
    <row r="122" spans="15:20" x14ac:dyDescent="0.25">
      <c r="O122" s="355"/>
      <c r="P122" s="118"/>
      <c r="Q122" s="228"/>
      <c r="R122" s="228"/>
      <c r="S122" s="228"/>
      <c r="T122" s="228"/>
    </row>
    <row r="123" spans="15:20" x14ac:dyDescent="0.25">
      <c r="O123" s="355"/>
      <c r="P123" s="118"/>
      <c r="Q123" s="228"/>
      <c r="R123" s="228"/>
      <c r="S123" s="228"/>
      <c r="T123" s="228"/>
    </row>
    <row r="124" spans="15:20" x14ac:dyDescent="0.25">
      <c r="O124" s="355"/>
      <c r="P124" s="118"/>
      <c r="Q124" s="228"/>
      <c r="R124" s="228"/>
      <c r="S124" s="228"/>
      <c r="T124" s="228"/>
    </row>
    <row r="125" spans="15:20" x14ac:dyDescent="0.25">
      <c r="O125" s="355"/>
      <c r="P125" s="118"/>
      <c r="Q125" s="228"/>
      <c r="R125" s="228"/>
      <c r="S125" s="228"/>
      <c r="T125" s="228"/>
    </row>
  </sheetData>
  <sortState ref="A74:N216">
    <sortCondition ref="B74:B216"/>
    <sortCondition ref="C74:C216"/>
  </sortState>
  <mergeCells count="6">
    <mergeCell ref="A3:C5"/>
    <mergeCell ref="D3:G3"/>
    <mergeCell ref="H3:M3"/>
    <mergeCell ref="D4:G4"/>
    <mergeCell ref="H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3"/>
  <sheetViews>
    <sheetView zoomScale="85" zoomScaleNormal="85" workbookViewId="0">
      <selection activeCell="E230" sqref="E230:O262"/>
    </sheetView>
  </sheetViews>
  <sheetFormatPr defaultRowHeight="13.2" x14ac:dyDescent="0.25"/>
  <cols>
    <col min="1" max="3" width="10.6640625" style="300" customWidth="1"/>
    <col min="4" max="4" width="15.6640625" style="302" customWidth="1"/>
    <col min="5" max="5" width="10.6640625" style="562" customWidth="1"/>
    <col min="6" max="7" width="10.6640625" style="563" customWidth="1"/>
    <col min="8" max="8" width="10.6640625" style="564" customWidth="1"/>
    <col min="9" max="10" width="10.6640625" style="565" customWidth="1"/>
    <col min="11" max="12" width="10.6640625" style="566" customWidth="1"/>
    <col min="13" max="13" width="10.6640625" style="567" customWidth="1"/>
    <col min="14" max="14" width="10.6640625" style="568" customWidth="1"/>
    <col min="15" max="15" width="10.6640625" style="569" customWidth="1"/>
    <col min="16" max="17" width="10.6640625" style="316" customWidth="1"/>
    <col min="18" max="20" width="10.6640625" style="308" customWidth="1"/>
    <col min="21" max="21" width="1.6640625" style="322" customWidth="1"/>
    <col min="23" max="25" width="10.6640625" customWidth="1"/>
  </cols>
  <sheetData>
    <row r="1" spans="1:25" ht="17.399999999999999" x14ac:dyDescent="0.3">
      <c r="A1" s="313"/>
      <c r="B1" s="312" t="s">
        <v>313</v>
      </c>
      <c r="C1" s="296"/>
      <c r="D1" s="301"/>
      <c r="E1" s="570"/>
      <c r="F1" s="571"/>
      <c r="G1" s="571"/>
      <c r="H1" s="572"/>
      <c r="I1" s="883" t="s">
        <v>124</v>
      </c>
      <c r="J1" s="884"/>
      <c r="K1" s="884"/>
      <c r="L1" s="884"/>
      <c r="M1" s="884"/>
      <c r="N1" s="885"/>
      <c r="O1" s="573"/>
      <c r="V1" s="327" t="s">
        <v>320</v>
      </c>
      <c r="W1" s="328"/>
      <c r="X1" s="328"/>
      <c r="Y1" s="329"/>
    </row>
    <row r="2" spans="1:25" x14ac:dyDescent="0.25">
      <c r="A2" s="313"/>
      <c r="B2" s="296"/>
      <c r="C2" s="296"/>
      <c r="D2" s="301"/>
      <c r="E2" s="886" t="s">
        <v>123</v>
      </c>
      <c r="F2" s="887"/>
      <c r="G2" s="887"/>
      <c r="H2" s="887"/>
      <c r="I2" s="888" t="s">
        <v>299</v>
      </c>
      <c r="J2" s="889"/>
      <c r="K2" s="889"/>
      <c r="L2" s="890"/>
      <c r="M2" s="574"/>
      <c r="N2" s="575"/>
      <c r="O2" s="576"/>
      <c r="V2" s="330" t="s">
        <v>321</v>
      </c>
      <c r="W2" s="331"/>
      <c r="X2" s="331"/>
      <c r="Y2" s="332"/>
    </row>
    <row r="3" spans="1:25" ht="57.6" x14ac:dyDescent="0.25">
      <c r="A3" s="297" t="s">
        <v>300</v>
      </c>
      <c r="B3" s="297" t="s">
        <v>301</v>
      </c>
      <c r="C3" s="297" t="s">
        <v>302</v>
      </c>
      <c r="D3" s="303" t="s">
        <v>303</v>
      </c>
      <c r="E3" s="577" t="s">
        <v>204</v>
      </c>
      <c r="F3" s="578" t="s">
        <v>10</v>
      </c>
      <c r="G3" s="578" t="s">
        <v>312</v>
      </c>
      <c r="H3" s="579" t="s">
        <v>298</v>
      </c>
      <c r="I3" s="580" t="s">
        <v>207</v>
      </c>
      <c r="J3" s="581" t="s">
        <v>54</v>
      </c>
      <c r="K3" s="581" t="s">
        <v>209</v>
      </c>
      <c r="L3" s="582" t="s">
        <v>304</v>
      </c>
      <c r="M3" s="583" t="s">
        <v>133</v>
      </c>
      <c r="N3" s="584" t="s">
        <v>305</v>
      </c>
      <c r="O3" s="585" t="s">
        <v>212</v>
      </c>
      <c r="P3" s="317" t="s">
        <v>289</v>
      </c>
      <c r="Q3" s="318" t="s">
        <v>284</v>
      </c>
      <c r="R3" s="307" t="s">
        <v>285</v>
      </c>
      <c r="S3" s="307" t="s">
        <v>287</v>
      </c>
      <c r="T3" s="307" t="s">
        <v>288</v>
      </c>
      <c r="U3" s="323"/>
      <c r="V3" s="343" t="s">
        <v>324</v>
      </c>
      <c r="W3" s="306" t="s">
        <v>319</v>
      </c>
      <c r="X3" s="306" t="s">
        <v>322</v>
      </c>
      <c r="Y3" s="344" t="s">
        <v>323</v>
      </c>
    </row>
    <row r="4" spans="1:25" s="18" customFormat="1" x14ac:dyDescent="0.25">
      <c r="A4" s="313" t="s">
        <v>136</v>
      </c>
      <c r="B4" s="298">
        <v>1950</v>
      </c>
      <c r="C4" s="298">
        <v>1</v>
      </c>
      <c r="D4" s="304" t="s">
        <v>306</v>
      </c>
      <c r="E4" s="554">
        <v>496</v>
      </c>
      <c r="F4" s="555">
        <v>1019</v>
      </c>
      <c r="G4" s="555">
        <v>11</v>
      </c>
      <c r="H4" s="556">
        <v>1526</v>
      </c>
      <c r="I4" s="602">
        <v>580</v>
      </c>
      <c r="J4" s="586" t="s">
        <v>99</v>
      </c>
      <c r="K4" s="557">
        <v>109</v>
      </c>
      <c r="L4" s="558">
        <v>689</v>
      </c>
      <c r="M4" s="587">
        <v>345</v>
      </c>
      <c r="N4" s="560">
        <v>1034</v>
      </c>
      <c r="O4" s="561">
        <v>492</v>
      </c>
      <c r="P4" s="319">
        <f t="shared" ref="P4:P66" si="0">O4/N4</f>
        <v>0.47582205029013541</v>
      </c>
      <c r="Q4" s="319">
        <f t="shared" ref="Q4:Q66" si="1">M4/O4</f>
        <v>0.70121951219512191</v>
      </c>
      <c r="R4" s="310">
        <f t="shared" ref="R4:R66" si="2">I4/N4</f>
        <v>0.56092843326885877</v>
      </c>
      <c r="S4" s="310">
        <f t="shared" ref="S4:S66" si="3">K4/N4</f>
        <v>0.10541586073500966</v>
      </c>
      <c r="T4" s="310">
        <f t="shared" ref="T4:T66" si="4">M4/N4</f>
        <v>0.33365570599613154</v>
      </c>
      <c r="U4" s="324"/>
      <c r="V4" s="333">
        <f>AVERAGE(V$15:V$17)</f>
        <v>0.12060644751354721</v>
      </c>
      <c r="W4" s="315">
        <v>580</v>
      </c>
      <c r="X4" s="334">
        <f>V4*W4</f>
        <v>69.95173955785738</v>
      </c>
      <c r="Y4" s="335">
        <f>W4-X4</f>
        <v>510.04826044214263</v>
      </c>
    </row>
    <row r="5" spans="1:25" s="18" customFormat="1" x14ac:dyDescent="0.25">
      <c r="A5" s="313" t="s">
        <v>138</v>
      </c>
      <c r="B5" s="298">
        <v>1951</v>
      </c>
      <c r="C5" s="298">
        <v>1</v>
      </c>
      <c r="D5" s="304" t="s">
        <v>306</v>
      </c>
      <c r="E5" s="554">
        <v>492</v>
      </c>
      <c r="F5" s="555">
        <v>988</v>
      </c>
      <c r="G5" s="555">
        <v>30</v>
      </c>
      <c r="H5" s="556">
        <v>1510</v>
      </c>
      <c r="I5" s="602">
        <v>585</v>
      </c>
      <c r="J5" s="586" t="s">
        <v>99</v>
      </c>
      <c r="K5" s="557">
        <v>110</v>
      </c>
      <c r="L5" s="558">
        <v>695</v>
      </c>
      <c r="M5" s="587">
        <v>485</v>
      </c>
      <c r="N5" s="560">
        <v>1180</v>
      </c>
      <c r="O5" s="561">
        <v>330</v>
      </c>
      <c r="P5" s="319">
        <f t="shared" si="0"/>
        <v>0.27966101694915252</v>
      </c>
      <c r="Q5" s="319">
        <f t="shared" si="1"/>
        <v>1.4696969696969697</v>
      </c>
      <c r="R5" s="310">
        <f t="shared" si="2"/>
        <v>0.49576271186440679</v>
      </c>
      <c r="S5" s="310">
        <f t="shared" si="3"/>
        <v>9.3220338983050849E-2</v>
      </c>
      <c r="T5" s="310">
        <f t="shared" si="4"/>
        <v>0.41101694915254239</v>
      </c>
      <c r="U5" s="324"/>
      <c r="V5" s="333">
        <f t="shared" ref="V5:V14" si="5">AVERAGE(V$15:V$17)</f>
        <v>0.12060644751354721</v>
      </c>
      <c r="W5" s="315">
        <v>585</v>
      </c>
      <c r="X5" s="334">
        <f t="shared" ref="X5:X13" si="6">V5*W5</f>
        <v>70.554771795425111</v>
      </c>
      <c r="Y5" s="335">
        <f t="shared" ref="Y5:Y13" si="7">W5-X5</f>
        <v>514.44522820457485</v>
      </c>
    </row>
    <row r="6" spans="1:25" s="18" customFormat="1" x14ac:dyDescent="0.25">
      <c r="A6" s="313" t="s">
        <v>139</v>
      </c>
      <c r="B6" s="298">
        <v>1952</v>
      </c>
      <c r="C6" s="298">
        <v>1</v>
      </c>
      <c r="D6" s="304" t="s">
        <v>306</v>
      </c>
      <c r="E6" s="554">
        <v>330</v>
      </c>
      <c r="F6" s="555">
        <v>1306</v>
      </c>
      <c r="G6" s="555">
        <v>24</v>
      </c>
      <c r="H6" s="556">
        <v>1660</v>
      </c>
      <c r="I6" s="602">
        <v>578</v>
      </c>
      <c r="J6" s="586" t="s">
        <v>99</v>
      </c>
      <c r="K6" s="557">
        <v>78</v>
      </c>
      <c r="L6" s="558">
        <v>656</v>
      </c>
      <c r="M6" s="587">
        <v>332</v>
      </c>
      <c r="N6" s="560">
        <v>988</v>
      </c>
      <c r="O6" s="561">
        <v>672</v>
      </c>
      <c r="P6" s="319">
        <f t="shared" si="0"/>
        <v>0.68016194331983804</v>
      </c>
      <c r="Q6" s="319">
        <f t="shared" si="1"/>
        <v>0.49404761904761907</v>
      </c>
      <c r="R6" s="310">
        <f t="shared" si="2"/>
        <v>0.58502024291497978</v>
      </c>
      <c r="S6" s="310">
        <f t="shared" si="3"/>
        <v>7.8947368421052627E-2</v>
      </c>
      <c r="T6" s="310">
        <f t="shared" si="4"/>
        <v>0.33603238866396762</v>
      </c>
      <c r="U6" s="324"/>
      <c r="V6" s="333">
        <f t="shared" si="5"/>
        <v>0.12060644751354721</v>
      </c>
      <c r="W6" s="315">
        <v>578</v>
      </c>
      <c r="X6" s="334">
        <f t="shared" si="6"/>
        <v>69.71052666283029</v>
      </c>
      <c r="Y6" s="335">
        <f t="shared" si="7"/>
        <v>508.28947333716974</v>
      </c>
    </row>
    <row r="7" spans="1:25" s="18" customFormat="1" x14ac:dyDescent="0.25">
      <c r="A7" s="313" t="s">
        <v>140</v>
      </c>
      <c r="B7" s="298">
        <v>1953</v>
      </c>
      <c r="C7" s="298">
        <v>1</v>
      </c>
      <c r="D7" s="304" t="s">
        <v>306</v>
      </c>
      <c r="E7" s="554">
        <v>672</v>
      </c>
      <c r="F7" s="555">
        <v>1173</v>
      </c>
      <c r="G7" s="555">
        <v>6</v>
      </c>
      <c r="H7" s="556">
        <v>1851</v>
      </c>
      <c r="I7" s="602">
        <v>556</v>
      </c>
      <c r="J7" s="586" t="s">
        <v>99</v>
      </c>
      <c r="K7" s="557">
        <v>87</v>
      </c>
      <c r="L7" s="558">
        <v>643</v>
      </c>
      <c r="M7" s="587">
        <v>214</v>
      </c>
      <c r="N7" s="560">
        <v>857</v>
      </c>
      <c r="O7" s="561">
        <v>994</v>
      </c>
      <c r="P7" s="319">
        <f t="shared" si="0"/>
        <v>1.1598599766627771</v>
      </c>
      <c r="Q7" s="319">
        <f t="shared" si="1"/>
        <v>0.2152917505030181</v>
      </c>
      <c r="R7" s="310">
        <f t="shared" si="2"/>
        <v>0.64877479579929986</v>
      </c>
      <c r="S7" s="310">
        <f t="shared" si="3"/>
        <v>0.10151691948658109</v>
      </c>
      <c r="T7" s="310">
        <f t="shared" si="4"/>
        <v>0.24970828471411902</v>
      </c>
      <c r="U7" s="324"/>
      <c r="V7" s="333">
        <f t="shared" si="5"/>
        <v>0.12060644751354721</v>
      </c>
      <c r="W7" s="315">
        <v>556</v>
      </c>
      <c r="X7" s="334">
        <f t="shared" si="6"/>
        <v>67.057184817532246</v>
      </c>
      <c r="Y7" s="335">
        <f t="shared" si="7"/>
        <v>488.94281518246777</v>
      </c>
    </row>
    <row r="8" spans="1:25" s="18" customFormat="1" x14ac:dyDescent="0.25">
      <c r="A8" s="313" t="s">
        <v>141</v>
      </c>
      <c r="B8" s="298">
        <v>1954</v>
      </c>
      <c r="C8" s="298">
        <v>1</v>
      </c>
      <c r="D8" s="304" t="s">
        <v>306</v>
      </c>
      <c r="E8" s="554">
        <v>994</v>
      </c>
      <c r="F8" s="555">
        <v>984</v>
      </c>
      <c r="G8" s="555">
        <v>3</v>
      </c>
      <c r="H8" s="556">
        <v>1981</v>
      </c>
      <c r="I8" s="602">
        <v>552</v>
      </c>
      <c r="J8" s="586" t="s">
        <v>99</v>
      </c>
      <c r="K8" s="557">
        <v>53</v>
      </c>
      <c r="L8" s="558">
        <v>605</v>
      </c>
      <c r="M8" s="587">
        <v>267</v>
      </c>
      <c r="N8" s="560">
        <v>872</v>
      </c>
      <c r="O8" s="561">
        <v>1109</v>
      </c>
      <c r="P8" s="319">
        <f t="shared" si="0"/>
        <v>1.2717889908256881</v>
      </c>
      <c r="Q8" s="319">
        <f t="shared" si="1"/>
        <v>0.24075743913435527</v>
      </c>
      <c r="R8" s="310">
        <f t="shared" si="2"/>
        <v>0.6330275229357798</v>
      </c>
      <c r="S8" s="310">
        <f t="shared" si="3"/>
        <v>6.0779816513761471E-2</v>
      </c>
      <c r="T8" s="310">
        <f t="shared" si="4"/>
        <v>0.30619266055045874</v>
      </c>
      <c r="U8" s="324"/>
      <c r="V8" s="333">
        <f t="shared" si="5"/>
        <v>0.12060644751354721</v>
      </c>
      <c r="W8" s="315">
        <v>552</v>
      </c>
      <c r="X8" s="334">
        <f t="shared" si="6"/>
        <v>66.574759027478066</v>
      </c>
      <c r="Y8" s="335">
        <f t="shared" si="7"/>
        <v>485.42524097252192</v>
      </c>
    </row>
    <row r="9" spans="1:25" s="18" customFormat="1" x14ac:dyDescent="0.25">
      <c r="A9" s="313" t="s">
        <v>142</v>
      </c>
      <c r="B9" s="298">
        <v>1955</v>
      </c>
      <c r="C9" s="298">
        <v>1</v>
      </c>
      <c r="D9" s="304" t="s">
        <v>306</v>
      </c>
      <c r="E9" s="554">
        <v>1109</v>
      </c>
      <c r="F9" s="555">
        <v>937</v>
      </c>
      <c r="G9" s="555">
        <v>10</v>
      </c>
      <c r="H9" s="556">
        <v>2056</v>
      </c>
      <c r="I9" s="602">
        <v>553</v>
      </c>
      <c r="J9" s="586" t="s">
        <v>99</v>
      </c>
      <c r="K9" s="557">
        <v>51</v>
      </c>
      <c r="L9" s="558">
        <v>604</v>
      </c>
      <c r="M9" s="587">
        <v>322</v>
      </c>
      <c r="N9" s="560">
        <v>926</v>
      </c>
      <c r="O9" s="561">
        <v>1130</v>
      </c>
      <c r="P9" s="319">
        <f t="shared" si="0"/>
        <v>1.2203023758099352</v>
      </c>
      <c r="Q9" s="319">
        <f t="shared" si="1"/>
        <v>0.28495575221238939</v>
      </c>
      <c r="R9" s="310">
        <f t="shared" si="2"/>
        <v>0.59719222462203025</v>
      </c>
      <c r="S9" s="310">
        <f t="shared" si="3"/>
        <v>5.5075593952483799E-2</v>
      </c>
      <c r="T9" s="310">
        <f t="shared" si="4"/>
        <v>0.34773218142548595</v>
      </c>
      <c r="U9" s="324"/>
      <c r="V9" s="333">
        <f t="shared" si="5"/>
        <v>0.12060644751354721</v>
      </c>
      <c r="W9" s="315">
        <v>553</v>
      </c>
      <c r="X9" s="334">
        <f t="shared" si="6"/>
        <v>66.695365474991604</v>
      </c>
      <c r="Y9" s="335">
        <f t="shared" si="7"/>
        <v>486.3046345250084</v>
      </c>
    </row>
    <row r="10" spans="1:25" s="18" customFormat="1" x14ac:dyDescent="0.25">
      <c r="A10" s="313" t="s">
        <v>143</v>
      </c>
      <c r="B10" s="298">
        <v>1956</v>
      </c>
      <c r="C10" s="298">
        <v>1</v>
      </c>
      <c r="D10" s="304" t="s">
        <v>306</v>
      </c>
      <c r="E10" s="554">
        <v>1130</v>
      </c>
      <c r="F10" s="555">
        <v>1005</v>
      </c>
      <c r="G10" s="555">
        <v>8</v>
      </c>
      <c r="H10" s="556">
        <v>2143</v>
      </c>
      <c r="I10" s="602">
        <v>541</v>
      </c>
      <c r="J10" s="586" t="s">
        <v>99</v>
      </c>
      <c r="K10" s="557">
        <v>57</v>
      </c>
      <c r="L10" s="558">
        <v>598</v>
      </c>
      <c r="M10" s="587">
        <v>541</v>
      </c>
      <c r="N10" s="560">
        <v>1139</v>
      </c>
      <c r="O10" s="561">
        <v>1004</v>
      </c>
      <c r="P10" s="319">
        <f t="shared" si="0"/>
        <v>0.8814749780509219</v>
      </c>
      <c r="Q10" s="319">
        <f t="shared" si="1"/>
        <v>0.53884462151394419</v>
      </c>
      <c r="R10" s="310">
        <f t="shared" si="2"/>
        <v>0.47497805092186129</v>
      </c>
      <c r="S10" s="310">
        <f t="shared" si="3"/>
        <v>5.0043898156277439E-2</v>
      </c>
      <c r="T10" s="310">
        <f t="shared" si="4"/>
        <v>0.47497805092186129</v>
      </c>
      <c r="U10" s="324"/>
      <c r="V10" s="333">
        <f t="shared" si="5"/>
        <v>0.12060644751354721</v>
      </c>
      <c r="W10" s="315">
        <v>541</v>
      </c>
      <c r="X10" s="334">
        <f t="shared" si="6"/>
        <v>65.248088104829037</v>
      </c>
      <c r="Y10" s="335">
        <f t="shared" si="7"/>
        <v>475.75191189517096</v>
      </c>
    </row>
    <row r="11" spans="1:25" s="18" customFormat="1" x14ac:dyDescent="0.25">
      <c r="A11" s="313" t="s">
        <v>144</v>
      </c>
      <c r="B11" s="298">
        <v>1957</v>
      </c>
      <c r="C11" s="298">
        <v>1</v>
      </c>
      <c r="D11" s="304" t="s">
        <v>306</v>
      </c>
      <c r="E11" s="554">
        <v>1004</v>
      </c>
      <c r="F11" s="555">
        <v>956</v>
      </c>
      <c r="G11" s="555">
        <v>10</v>
      </c>
      <c r="H11" s="556">
        <v>1970</v>
      </c>
      <c r="I11" s="602">
        <v>547</v>
      </c>
      <c r="J11" s="586" t="s">
        <v>99</v>
      </c>
      <c r="K11" s="557">
        <v>43</v>
      </c>
      <c r="L11" s="558">
        <v>590</v>
      </c>
      <c r="M11" s="587">
        <v>418</v>
      </c>
      <c r="N11" s="560">
        <v>1008</v>
      </c>
      <c r="O11" s="561">
        <v>962</v>
      </c>
      <c r="P11" s="319">
        <f t="shared" si="0"/>
        <v>0.95436507936507942</v>
      </c>
      <c r="Q11" s="319">
        <f t="shared" si="1"/>
        <v>0.43451143451143454</v>
      </c>
      <c r="R11" s="310">
        <f t="shared" si="2"/>
        <v>0.54265873015873012</v>
      </c>
      <c r="S11" s="310">
        <f t="shared" si="3"/>
        <v>4.265873015873016E-2</v>
      </c>
      <c r="T11" s="310">
        <f t="shared" si="4"/>
        <v>0.41468253968253971</v>
      </c>
      <c r="U11" s="324"/>
      <c r="V11" s="333">
        <f t="shared" si="5"/>
        <v>0.12060644751354721</v>
      </c>
      <c r="W11" s="315">
        <v>547</v>
      </c>
      <c r="X11" s="334">
        <f t="shared" si="6"/>
        <v>65.971726789910321</v>
      </c>
      <c r="Y11" s="335">
        <f t="shared" si="7"/>
        <v>481.02827321008965</v>
      </c>
    </row>
    <row r="12" spans="1:25" s="18" customFormat="1" x14ac:dyDescent="0.25">
      <c r="A12" s="313" t="s">
        <v>145</v>
      </c>
      <c r="B12" s="298">
        <v>1958</v>
      </c>
      <c r="C12" s="298">
        <v>1</v>
      </c>
      <c r="D12" s="304" t="s">
        <v>306</v>
      </c>
      <c r="E12" s="554">
        <v>962</v>
      </c>
      <c r="F12" s="555">
        <v>1457</v>
      </c>
      <c r="G12" s="555">
        <v>8</v>
      </c>
      <c r="H12" s="556">
        <v>2427</v>
      </c>
      <c r="I12" s="602">
        <v>561</v>
      </c>
      <c r="J12" s="586" t="s">
        <v>99</v>
      </c>
      <c r="K12" s="557">
        <v>48</v>
      </c>
      <c r="L12" s="558">
        <v>609</v>
      </c>
      <c r="M12" s="587">
        <v>450</v>
      </c>
      <c r="N12" s="560">
        <v>1059</v>
      </c>
      <c r="O12" s="561">
        <v>1368</v>
      </c>
      <c r="P12" s="319">
        <f t="shared" si="0"/>
        <v>1.291784702549575</v>
      </c>
      <c r="Q12" s="319">
        <f t="shared" si="1"/>
        <v>0.32894736842105265</v>
      </c>
      <c r="R12" s="310">
        <f t="shared" si="2"/>
        <v>0.52974504249291787</v>
      </c>
      <c r="S12" s="310">
        <f t="shared" si="3"/>
        <v>4.5325779036827198E-2</v>
      </c>
      <c r="T12" s="310">
        <f t="shared" si="4"/>
        <v>0.42492917847025496</v>
      </c>
      <c r="U12" s="324"/>
      <c r="V12" s="333">
        <f t="shared" si="5"/>
        <v>0.12060644751354721</v>
      </c>
      <c r="W12" s="315">
        <v>561</v>
      </c>
      <c r="X12" s="334">
        <f t="shared" si="6"/>
        <v>67.660217055099992</v>
      </c>
      <c r="Y12" s="335">
        <f t="shared" si="7"/>
        <v>493.33978294489998</v>
      </c>
    </row>
    <row r="13" spans="1:25" s="18" customFormat="1" x14ac:dyDescent="0.25">
      <c r="A13" s="313" t="s">
        <v>146</v>
      </c>
      <c r="B13" s="298">
        <v>1959</v>
      </c>
      <c r="C13" s="298">
        <v>1</v>
      </c>
      <c r="D13" s="304" t="s">
        <v>306</v>
      </c>
      <c r="E13" s="554">
        <v>1368</v>
      </c>
      <c r="F13" s="555">
        <v>1118</v>
      </c>
      <c r="G13" s="555">
        <v>7</v>
      </c>
      <c r="H13" s="556">
        <v>2493</v>
      </c>
      <c r="I13" s="602">
        <v>558</v>
      </c>
      <c r="J13" s="586" t="s">
        <v>99</v>
      </c>
      <c r="K13" s="557">
        <v>49</v>
      </c>
      <c r="L13" s="558">
        <v>607</v>
      </c>
      <c r="M13" s="587">
        <v>502</v>
      </c>
      <c r="N13" s="560">
        <v>1109</v>
      </c>
      <c r="O13" s="561">
        <v>1384</v>
      </c>
      <c r="P13" s="319">
        <f t="shared" si="0"/>
        <v>1.2479711451758342</v>
      </c>
      <c r="Q13" s="319">
        <f t="shared" si="1"/>
        <v>0.36271676300578037</v>
      </c>
      <c r="R13" s="310">
        <f t="shared" si="2"/>
        <v>0.50315599639314701</v>
      </c>
      <c r="S13" s="310">
        <f t="shared" si="3"/>
        <v>4.4183949504057712E-2</v>
      </c>
      <c r="T13" s="310">
        <f t="shared" si="4"/>
        <v>0.45266005410279531</v>
      </c>
      <c r="U13" s="324"/>
      <c r="V13" s="340">
        <f t="shared" si="5"/>
        <v>0.12060644751354721</v>
      </c>
      <c r="W13" s="314">
        <v>558</v>
      </c>
      <c r="X13" s="334">
        <f t="shared" si="6"/>
        <v>67.29839771255935</v>
      </c>
      <c r="Y13" s="335">
        <f t="shared" si="7"/>
        <v>490.70160228744066</v>
      </c>
    </row>
    <row r="14" spans="1:25" s="18" customFormat="1" x14ac:dyDescent="0.25">
      <c r="A14" s="313" t="s">
        <v>147</v>
      </c>
      <c r="B14" s="298">
        <v>1960</v>
      </c>
      <c r="C14" s="298">
        <v>1</v>
      </c>
      <c r="D14" s="304" t="s">
        <v>306</v>
      </c>
      <c r="E14" s="554">
        <v>1384.2</v>
      </c>
      <c r="F14" s="555">
        <v>1354.7</v>
      </c>
      <c r="G14" s="555">
        <v>8.1</v>
      </c>
      <c r="H14" s="556">
        <v>2747</v>
      </c>
      <c r="I14" s="588">
        <v>496.5</v>
      </c>
      <c r="J14" s="557">
        <v>64.3</v>
      </c>
      <c r="K14" s="557">
        <v>30.3</v>
      </c>
      <c r="L14" s="558">
        <v>591.1</v>
      </c>
      <c r="M14" s="587">
        <v>653.5</v>
      </c>
      <c r="N14" s="560">
        <v>1244.5999999999999</v>
      </c>
      <c r="O14" s="561">
        <v>1502.4</v>
      </c>
      <c r="P14" s="319">
        <f t="shared" si="0"/>
        <v>1.2071348224329104</v>
      </c>
      <c r="Q14" s="319">
        <f t="shared" si="1"/>
        <v>0.43497071352502659</v>
      </c>
      <c r="R14" s="310">
        <f t="shared" si="2"/>
        <v>0.39892334886710595</v>
      </c>
      <c r="S14" s="310">
        <f t="shared" si="3"/>
        <v>2.4345171139321872E-2</v>
      </c>
      <c r="T14" s="310">
        <f t="shared" si="4"/>
        <v>0.52506829503454933</v>
      </c>
      <c r="U14" s="324"/>
      <c r="V14" s="341">
        <f t="shared" si="5"/>
        <v>0.12060644751354721</v>
      </c>
      <c r="W14" s="336"/>
      <c r="X14" s="336"/>
      <c r="Y14" s="337"/>
    </row>
    <row r="15" spans="1:25" s="18" customFormat="1" x14ac:dyDescent="0.25">
      <c r="A15" s="313" t="s">
        <v>148</v>
      </c>
      <c r="B15" s="298">
        <v>1961</v>
      </c>
      <c r="C15" s="298">
        <v>1</v>
      </c>
      <c r="D15" s="304" t="s">
        <v>306</v>
      </c>
      <c r="E15" s="554">
        <v>1502.4</v>
      </c>
      <c r="F15" s="555">
        <v>1232.4000000000001</v>
      </c>
      <c r="G15" s="555">
        <v>5.9</v>
      </c>
      <c r="H15" s="556">
        <v>2740.7</v>
      </c>
      <c r="I15" s="588">
        <v>504</v>
      </c>
      <c r="J15" s="557">
        <v>56.3</v>
      </c>
      <c r="K15" s="557">
        <v>44.1</v>
      </c>
      <c r="L15" s="558">
        <v>604.4</v>
      </c>
      <c r="M15" s="587">
        <v>715.7</v>
      </c>
      <c r="N15" s="560">
        <v>1320.1</v>
      </c>
      <c r="O15" s="561">
        <v>1420.6</v>
      </c>
      <c r="P15" s="319">
        <f t="shared" si="0"/>
        <v>1.0761305961669569</v>
      </c>
      <c r="Q15" s="319">
        <f t="shared" si="1"/>
        <v>0.50380121075601869</v>
      </c>
      <c r="R15" s="310">
        <f t="shared" si="2"/>
        <v>0.381789258389516</v>
      </c>
      <c r="S15" s="310">
        <f t="shared" si="3"/>
        <v>3.3406560109082648E-2</v>
      </c>
      <c r="T15" s="310">
        <f t="shared" si="4"/>
        <v>0.54215589728050917</v>
      </c>
      <c r="U15" s="324"/>
      <c r="V15" s="341">
        <f>J14/I14</f>
        <v>0.12950654582074522</v>
      </c>
      <c r="W15" s="336"/>
      <c r="X15" s="336"/>
      <c r="Y15" s="337"/>
    </row>
    <row r="16" spans="1:25" s="18" customFormat="1" ht="13.8" thickBot="1" x14ac:dyDescent="0.3">
      <c r="A16" s="313" t="s">
        <v>149</v>
      </c>
      <c r="B16" s="298">
        <v>1962</v>
      </c>
      <c r="C16" s="298">
        <v>1</v>
      </c>
      <c r="D16" s="304" t="s">
        <v>306</v>
      </c>
      <c r="E16" s="554">
        <v>1420.6</v>
      </c>
      <c r="F16" s="555">
        <v>1092</v>
      </c>
      <c r="G16" s="555">
        <v>5.3</v>
      </c>
      <c r="H16" s="556">
        <v>2517.8999999999996</v>
      </c>
      <c r="I16" s="588">
        <v>502.7</v>
      </c>
      <c r="J16" s="557">
        <v>61.4</v>
      </c>
      <c r="K16" s="557">
        <v>34.700000000000003</v>
      </c>
      <c r="L16" s="558">
        <v>598.79999999999995</v>
      </c>
      <c r="M16" s="587">
        <v>649.4</v>
      </c>
      <c r="N16" s="560">
        <v>1248.2</v>
      </c>
      <c r="O16" s="561">
        <v>1269.7</v>
      </c>
      <c r="P16" s="319">
        <f t="shared" si="0"/>
        <v>1.017224803717353</v>
      </c>
      <c r="Q16" s="319">
        <f t="shared" si="1"/>
        <v>0.51145939985823419</v>
      </c>
      <c r="R16" s="310">
        <f t="shared" si="2"/>
        <v>0.40273994552155101</v>
      </c>
      <c r="S16" s="310">
        <f t="shared" si="3"/>
        <v>2.7800032046146454E-2</v>
      </c>
      <c r="T16" s="310">
        <f t="shared" si="4"/>
        <v>0.52026918763018748</v>
      </c>
      <c r="U16" s="324"/>
      <c r="V16" s="342">
        <f t="shared" ref="V16" si="8">J15/I15</f>
        <v>0.1117063492063492</v>
      </c>
      <c r="W16" s="338"/>
      <c r="X16" s="338"/>
      <c r="Y16" s="339"/>
    </row>
    <row r="17" spans="1:21" s="18" customFormat="1" x14ac:dyDescent="0.25">
      <c r="A17" s="313" t="s">
        <v>150</v>
      </c>
      <c r="B17" s="298">
        <v>1963</v>
      </c>
      <c r="C17" s="298">
        <v>1</v>
      </c>
      <c r="D17" s="304" t="s">
        <v>306</v>
      </c>
      <c r="E17" s="554">
        <v>1269.7</v>
      </c>
      <c r="F17" s="555">
        <v>1146.8</v>
      </c>
      <c r="G17" s="555">
        <v>4</v>
      </c>
      <c r="H17" s="556">
        <v>2420.5</v>
      </c>
      <c r="I17" s="588">
        <v>487.9</v>
      </c>
      <c r="J17" s="557">
        <v>64.900000000000006</v>
      </c>
      <c r="K17" s="557">
        <v>28.6</v>
      </c>
      <c r="L17" s="558">
        <v>581.4</v>
      </c>
      <c r="M17" s="587">
        <v>845.6</v>
      </c>
      <c r="N17" s="560">
        <v>1427</v>
      </c>
      <c r="O17" s="561">
        <v>993.5</v>
      </c>
      <c r="P17" s="319">
        <f t="shared" si="0"/>
        <v>0.69621583742116333</v>
      </c>
      <c r="Q17" s="319">
        <f t="shared" si="1"/>
        <v>0.8511323603422245</v>
      </c>
      <c r="R17" s="310">
        <f t="shared" si="2"/>
        <v>0.34190609670637701</v>
      </c>
      <c r="S17" s="310">
        <f t="shared" si="3"/>
        <v>2.0042046250875963E-2</v>
      </c>
      <c r="T17" s="310">
        <f t="shared" si="4"/>
        <v>0.59257182901191308</v>
      </c>
      <c r="U17" s="324"/>
    </row>
    <row r="18" spans="1:21" s="18" customFormat="1" x14ac:dyDescent="0.25">
      <c r="A18" s="313" t="s">
        <v>151</v>
      </c>
      <c r="B18" s="298">
        <v>1964</v>
      </c>
      <c r="C18" s="298">
        <v>1</v>
      </c>
      <c r="D18" s="304" t="s">
        <v>306</v>
      </c>
      <c r="E18" s="554">
        <v>993.5</v>
      </c>
      <c r="F18" s="555">
        <v>1283.4000000000001</v>
      </c>
      <c r="G18" s="555">
        <v>1.8</v>
      </c>
      <c r="H18" s="556">
        <v>2278.6999999999998</v>
      </c>
      <c r="I18" s="588">
        <v>514.4</v>
      </c>
      <c r="J18" s="557">
        <v>65.5</v>
      </c>
      <c r="K18" s="557">
        <v>55</v>
      </c>
      <c r="L18" s="558">
        <v>634.9</v>
      </c>
      <c r="M18" s="587">
        <v>722.7</v>
      </c>
      <c r="N18" s="560">
        <v>1357.6</v>
      </c>
      <c r="O18" s="561">
        <v>921.1</v>
      </c>
      <c r="P18" s="319">
        <f t="shared" si="0"/>
        <v>0.67847672362993527</v>
      </c>
      <c r="Q18" s="319">
        <f t="shared" si="1"/>
        <v>0.7846053631527522</v>
      </c>
      <c r="R18" s="310">
        <f t="shared" si="2"/>
        <v>0.37890394814378314</v>
      </c>
      <c r="S18" s="310">
        <f t="shared" si="3"/>
        <v>4.0512669416617561E-2</v>
      </c>
      <c r="T18" s="310">
        <f t="shared" si="4"/>
        <v>0.53233647613435486</v>
      </c>
      <c r="U18" s="324"/>
    </row>
    <row r="19" spans="1:21" s="18" customFormat="1" x14ac:dyDescent="0.25">
      <c r="A19" s="313" t="s">
        <v>152</v>
      </c>
      <c r="B19" s="298">
        <v>1965</v>
      </c>
      <c r="C19" s="298">
        <v>1</v>
      </c>
      <c r="D19" s="304" t="s">
        <v>306</v>
      </c>
      <c r="E19" s="554">
        <v>921.1</v>
      </c>
      <c r="F19" s="555">
        <v>1315.6</v>
      </c>
      <c r="G19" s="555">
        <v>0.9</v>
      </c>
      <c r="H19" s="556">
        <v>2237.6</v>
      </c>
      <c r="I19" s="588">
        <v>517.9</v>
      </c>
      <c r="J19" s="557">
        <v>61.5</v>
      </c>
      <c r="K19" s="557">
        <v>145.9</v>
      </c>
      <c r="L19" s="558">
        <v>725.3</v>
      </c>
      <c r="M19" s="587">
        <v>851.8</v>
      </c>
      <c r="N19" s="560">
        <v>1577.1</v>
      </c>
      <c r="O19" s="561">
        <v>660.5</v>
      </c>
      <c r="P19" s="319">
        <f t="shared" si="0"/>
        <v>0.41880667047111791</v>
      </c>
      <c r="Q19" s="319">
        <f t="shared" si="1"/>
        <v>1.2896290688872065</v>
      </c>
      <c r="R19" s="310">
        <f t="shared" si="2"/>
        <v>0.3283875467630461</v>
      </c>
      <c r="S19" s="310">
        <f t="shared" si="3"/>
        <v>9.2511571872424078E-2</v>
      </c>
      <c r="T19" s="310">
        <f t="shared" si="4"/>
        <v>0.54010525648341889</v>
      </c>
      <c r="U19" s="324"/>
    </row>
    <row r="20" spans="1:21" s="18" customFormat="1" x14ac:dyDescent="0.25">
      <c r="A20" s="313" t="s">
        <v>153</v>
      </c>
      <c r="B20" s="298">
        <v>1966</v>
      </c>
      <c r="C20" s="298">
        <v>1</v>
      </c>
      <c r="D20" s="304" t="s">
        <v>306</v>
      </c>
      <c r="E20" s="554">
        <v>660.5</v>
      </c>
      <c r="F20" s="555">
        <v>1304.9000000000001</v>
      </c>
      <c r="G20" s="555">
        <v>1.7</v>
      </c>
      <c r="H20" s="556">
        <v>1967.1</v>
      </c>
      <c r="I20" s="588">
        <v>505.1</v>
      </c>
      <c r="J20" s="557">
        <v>77.400000000000006</v>
      </c>
      <c r="K20" s="557">
        <v>100.5</v>
      </c>
      <c r="L20" s="558">
        <v>683</v>
      </c>
      <c r="M20" s="587">
        <v>771.3</v>
      </c>
      <c r="N20" s="560">
        <v>1454.3</v>
      </c>
      <c r="O20" s="561">
        <v>512.79999999999995</v>
      </c>
      <c r="P20" s="319">
        <f t="shared" si="0"/>
        <v>0.35260950285360654</v>
      </c>
      <c r="Q20" s="319">
        <f t="shared" si="1"/>
        <v>1.5040951638065523</v>
      </c>
      <c r="R20" s="310">
        <f t="shared" si="2"/>
        <v>0.34731485938252082</v>
      </c>
      <c r="S20" s="310">
        <f t="shared" si="3"/>
        <v>6.9105411538197076E-2</v>
      </c>
      <c r="T20" s="310">
        <f t="shared" si="4"/>
        <v>0.53035824795434228</v>
      </c>
      <c r="U20" s="324"/>
    </row>
    <row r="21" spans="1:21" s="18" customFormat="1" x14ac:dyDescent="0.25">
      <c r="A21" s="313" t="s">
        <v>154</v>
      </c>
      <c r="B21" s="298">
        <v>1967</v>
      </c>
      <c r="C21" s="298">
        <v>1</v>
      </c>
      <c r="D21" s="304" t="s">
        <v>306</v>
      </c>
      <c r="E21" s="554">
        <v>512.79999999999995</v>
      </c>
      <c r="F21" s="555">
        <v>1507.6</v>
      </c>
      <c r="G21" s="555">
        <v>1</v>
      </c>
      <c r="H21" s="556">
        <v>2021.4</v>
      </c>
      <c r="I21" s="588">
        <v>517.79999999999995</v>
      </c>
      <c r="J21" s="557">
        <v>71.3</v>
      </c>
      <c r="K21" s="557">
        <v>36.799999999999997</v>
      </c>
      <c r="L21" s="558">
        <v>625.9</v>
      </c>
      <c r="M21" s="587">
        <v>765.3</v>
      </c>
      <c r="N21" s="560">
        <v>1391.2</v>
      </c>
      <c r="O21" s="561">
        <v>630.20000000000005</v>
      </c>
      <c r="P21" s="319">
        <f t="shared" si="0"/>
        <v>0.45299022426682001</v>
      </c>
      <c r="Q21" s="319">
        <f t="shared" si="1"/>
        <v>1.2143763884481116</v>
      </c>
      <c r="R21" s="310">
        <f t="shared" si="2"/>
        <v>0.37219666474985619</v>
      </c>
      <c r="S21" s="310">
        <f t="shared" si="3"/>
        <v>2.6451983898792407E-2</v>
      </c>
      <c r="T21" s="310">
        <f t="shared" si="4"/>
        <v>0.55010063254744102</v>
      </c>
      <c r="U21" s="324"/>
    </row>
    <row r="22" spans="1:21" s="18" customFormat="1" x14ac:dyDescent="0.25">
      <c r="A22" s="313" t="s">
        <v>155</v>
      </c>
      <c r="B22" s="298">
        <v>1968</v>
      </c>
      <c r="C22" s="298">
        <v>1</v>
      </c>
      <c r="D22" s="304" t="s">
        <v>306</v>
      </c>
      <c r="E22" s="554">
        <v>630.20000000000005</v>
      </c>
      <c r="F22" s="555">
        <v>1556.6</v>
      </c>
      <c r="G22" s="555">
        <v>1.1000000000000001</v>
      </c>
      <c r="H22" s="556">
        <v>2187.9</v>
      </c>
      <c r="I22" s="588">
        <v>522.4</v>
      </c>
      <c r="J22" s="557">
        <v>60.8</v>
      </c>
      <c r="K22" s="557">
        <v>156.5</v>
      </c>
      <c r="L22" s="558">
        <v>739.7</v>
      </c>
      <c r="M22" s="587">
        <v>544.20000000000005</v>
      </c>
      <c r="N22" s="560">
        <v>1283.9000000000001</v>
      </c>
      <c r="O22" s="561">
        <v>904</v>
      </c>
      <c r="P22" s="319">
        <f t="shared" si="0"/>
        <v>0.70410468104992596</v>
      </c>
      <c r="Q22" s="319">
        <f t="shared" si="1"/>
        <v>0.60199115044247797</v>
      </c>
      <c r="R22" s="310">
        <f t="shared" si="2"/>
        <v>0.40688527143858549</v>
      </c>
      <c r="S22" s="310">
        <f t="shared" si="3"/>
        <v>0.12189422852247059</v>
      </c>
      <c r="T22" s="310">
        <f t="shared" si="4"/>
        <v>0.42386478697717889</v>
      </c>
      <c r="U22" s="324"/>
    </row>
    <row r="23" spans="1:21" s="18" customFormat="1" x14ac:dyDescent="0.25">
      <c r="A23" s="313" t="s">
        <v>156</v>
      </c>
      <c r="B23" s="298">
        <v>1969</v>
      </c>
      <c r="C23" s="298">
        <v>1</v>
      </c>
      <c r="D23" s="304" t="s">
        <v>306</v>
      </c>
      <c r="E23" s="554">
        <v>904</v>
      </c>
      <c r="F23" s="555">
        <v>1442.7</v>
      </c>
      <c r="G23" s="555">
        <v>2.9</v>
      </c>
      <c r="H23" s="556">
        <v>2349.6</v>
      </c>
      <c r="I23" s="588">
        <v>520.1</v>
      </c>
      <c r="J23" s="557">
        <v>55.5</v>
      </c>
      <c r="K23" s="557">
        <v>188.4</v>
      </c>
      <c r="L23" s="558">
        <v>764</v>
      </c>
      <c r="M23" s="587">
        <v>603</v>
      </c>
      <c r="N23" s="560">
        <v>1367</v>
      </c>
      <c r="O23" s="561">
        <v>982.6</v>
      </c>
      <c r="P23" s="319">
        <f t="shared" si="0"/>
        <v>0.7188002926115582</v>
      </c>
      <c r="Q23" s="319">
        <f t="shared" si="1"/>
        <v>0.61367799715041726</v>
      </c>
      <c r="R23" s="310">
        <f t="shared" si="2"/>
        <v>0.38046817849305048</v>
      </c>
      <c r="S23" s="310">
        <f t="shared" si="3"/>
        <v>0.13782004389173372</v>
      </c>
      <c r="T23" s="310">
        <f t="shared" si="4"/>
        <v>0.44111192392099485</v>
      </c>
      <c r="U23" s="324"/>
    </row>
    <row r="24" spans="1:21" s="18" customFormat="1" x14ac:dyDescent="0.25">
      <c r="A24" s="313" t="s">
        <v>157</v>
      </c>
      <c r="B24" s="298">
        <v>1970</v>
      </c>
      <c r="C24" s="298">
        <v>1</v>
      </c>
      <c r="D24" s="304" t="s">
        <v>306</v>
      </c>
      <c r="E24" s="554">
        <v>982.6</v>
      </c>
      <c r="F24" s="555">
        <v>1351.6</v>
      </c>
      <c r="G24" s="555">
        <v>1.4</v>
      </c>
      <c r="H24" s="556">
        <v>2335.6</v>
      </c>
      <c r="I24" s="588">
        <v>517.1</v>
      </c>
      <c r="J24" s="557">
        <v>62.1</v>
      </c>
      <c r="K24" s="557">
        <v>192.8</v>
      </c>
      <c r="L24" s="558">
        <v>772</v>
      </c>
      <c r="M24" s="587">
        <v>740.8</v>
      </c>
      <c r="N24" s="560">
        <v>1512.8</v>
      </c>
      <c r="O24" s="561">
        <v>822.8</v>
      </c>
      <c r="P24" s="319">
        <f t="shared" si="0"/>
        <v>0.54389212057112635</v>
      </c>
      <c r="Q24" s="319">
        <f t="shared" si="1"/>
        <v>0.90034030140982013</v>
      </c>
      <c r="R24" s="310">
        <f t="shared" si="2"/>
        <v>0.34181649920676893</v>
      </c>
      <c r="S24" s="310">
        <f t="shared" si="3"/>
        <v>0.12744579587519833</v>
      </c>
      <c r="T24" s="310">
        <f t="shared" si="4"/>
        <v>0.48968799576943417</v>
      </c>
      <c r="U24" s="324"/>
    </row>
    <row r="25" spans="1:21" s="18" customFormat="1" x14ac:dyDescent="0.25">
      <c r="A25" s="313" t="s">
        <v>158</v>
      </c>
      <c r="B25" s="298">
        <v>1971</v>
      </c>
      <c r="C25" s="298">
        <v>1</v>
      </c>
      <c r="D25" s="304" t="s">
        <v>306</v>
      </c>
      <c r="E25" s="554">
        <v>822.8</v>
      </c>
      <c r="F25" s="555">
        <v>1618.6</v>
      </c>
      <c r="G25" s="555">
        <v>1.1000000000000001</v>
      </c>
      <c r="H25" s="556">
        <v>2442.4999999999995</v>
      </c>
      <c r="I25" s="588">
        <v>523.70000000000005</v>
      </c>
      <c r="J25" s="557">
        <v>63.2</v>
      </c>
      <c r="K25" s="557">
        <v>262.39999999999998</v>
      </c>
      <c r="L25" s="558">
        <v>849.3</v>
      </c>
      <c r="M25" s="587">
        <v>609.79999999999995</v>
      </c>
      <c r="N25" s="560">
        <v>1459.1</v>
      </c>
      <c r="O25" s="561">
        <v>983.4</v>
      </c>
      <c r="P25" s="319">
        <f t="shared" si="0"/>
        <v>0.67397710917688991</v>
      </c>
      <c r="Q25" s="319">
        <f t="shared" si="1"/>
        <v>0.62009355297945901</v>
      </c>
      <c r="R25" s="310">
        <f t="shared" si="2"/>
        <v>0.35891988211911457</v>
      </c>
      <c r="S25" s="310">
        <f t="shared" si="3"/>
        <v>0.17983688575149065</v>
      </c>
      <c r="T25" s="310">
        <f t="shared" si="4"/>
        <v>0.41792886025632237</v>
      </c>
      <c r="U25" s="324"/>
    </row>
    <row r="26" spans="1:21" s="18" customFormat="1" x14ac:dyDescent="0.25">
      <c r="A26" s="313" t="s">
        <v>159</v>
      </c>
      <c r="B26" s="298">
        <v>1972</v>
      </c>
      <c r="C26" s="298">
        <v>1</v>
      </c>
      <c r="D26" s="304" t="s">
        <v>306</v>
      </c>
      <c r="E26" s="554">
        <v>983.4</v>
      </c>
      <c r="F26" s="555">
        <v>1546.2</v>
      </c>
      <c r="G26" s="555">
        <v>1.3</v>
      </c>
      <c r="H26" s="556">
        <v>2530.9</v>
      </c>
      <c r="I26" s="588">
        <v>531.79999999999995</v>
      </c>
      <c r="J26" s="557">
        <v>67.400000000000006</v>
      </c>
      <c r="K26" s="557">
        <v>199.5</v>
      </c>
      <c r="L26" s="558">
        <v>798.7</v>
      </c>
      <c r="M26" s="587">
        <v>1135.0999999999999</v>
      </c>
      <c r="N26" s="560">
        <v>1933.8</v>
      </c>
      <c r="O26" s="561">
        <v>597.1</v>
      </c>
      <c r="P26" s="319">
        <f t="shared" si="0"/>
        <v>0.30877029682490437</v>
      </c>
      <c r="Q26" s="319">
        <f t="shared" si="1"/>
        <v>1.9010216044213697</v>
      </c>
      <c r="R26" s="310">
        <f t="shared" si="2"/>
        <v>0.27500258558279034</v>
      </c>
      <c r="S26" s="310">
        <f t="shared" si="3"/>
        <v>0.1031647533354018</v>
      </c>
      <c r="T26" s="310">
        <f t="shared" si="4"/>
        <v>0.58697900506774225</v>
      </c>
      <c r="U26" s="324"/>
    </row>
    <row r="27" spans="1:21" s="18" customFormat="1" x14ac:dyDescent="0.25">
      <c r="A27" s="313" t="s">
        <v>160</v>
      </c>
      <c r="B27" s="298">
        <v>1973</v>
      </c>
      <c r="C27" s="298">
        <v>1</v>
      </c>
      <c r="D27" s="304" t="s">
        <v>306</v>
      </c>
      <c r="E27" s="554">
        <v>597.1</v>
      </c>
      <c r="F27" s="555">
        <v>1710.8</v>
      </c>
      <c r="G27" s="555">
        <v>2.6</v>
      </c>
      <c r="H27" s="556">
        <v>2310.5</v>
      </c>
      <c r="I27" s="588">
        <v>544.29999999999995</v>
      </c>
      <c r="J27" s="557">
        <v>84</v>
      </c>
      <c r="K27" s="557">
        <v>125.1</v>
      </c>
      <c r="L27" s="558">
        <v>753.4</v>
      </c>
      <c r="M27" s="587">
        <v>1217</v>
      </c>
      <c r="N27" s="560">
        <v>1970.4</v>
      </c>
      <c r="O27" s="561">
        <v>340.1</v>
      </c>
      <c r="P27" s="319">
        <f t="shared" si="0"/>
        <v>0.1726045473000406</v>
      </c>
      <c r="Q27" s="319">
        <f t="shared" si="1"/>
        <v>3.5783593060864449</v>
      </c>
      <c r="R27" s="310">
        <f t="shared" si="2"/>
        <v>0.2762383272431993</v>
      </c>
      <c r="S27" s="310">
        <f t="shared" si="3"/>
        <v>6.3489646772228986E-2</v>
      </c>
      <c r="T27" s="310">
        <f t="shared" si="4"/>
        <v>0.61764108810393825</v>
      </c>
      <c r="U27" s="324"/>
    </row>
    <row r="28" spans="1:21" s="18" customFormat="1" x14ac:dyDescent="0.25">
      <c r="A28" s="313" t="s">
        <v>161</v>
      </c>
      <c r="B28" s="298">
        <v>1974</v>
      </c>
      <c r="C28" s="298">
        <v>1</v>
      </c>
      <c r="D28" s="304" t="s">
        <v>306</v>
      </c>
      <c r="E28" s="554">
        <v>340.1</v>
      </c>
      <c r="F28" s="555">
        <v>1781.9</v>
      </c>
      <c r="G28" s="555">
        <v>3.4</v>
      </c>
      <c r="H28" s="556">
        <v>2125.4</v>
      </c>
      <c r="I28" s="588">
        <v>545</v>
      </c>
      <c r="J28" s="557">
        <v>92</v>
      </c>
      <c r="K28" s="557">
        <v>34.9</v>
      </c>
      <c r="L28" s="558">
        <v>671.9</v>
      </c>
      <c r="M28" s="587">
        <v>1018.5</v>
      </c>
      <c r="N28" s="560">
        <v>1690.4</v>
      </c>
      <c r="O28" s="561">
        <v>435</v>
      </c>
      <c r="P28" s="319">
        <f t="shared" si="0"/>
        <v>0.25733554188357782</v>
      </c>
      <c r="Q28" s="319">
        <f t="shared" si="1"/>
        <v>2.3413793103448275</v>
      </c>
      <c r="R28" s="310">
        <f t="shared" si="2"/>
        <v>0.32240889730241362</v>
      </c>
      <c r="S28" s="310">
        <f t="shared" si="3"/>
        <v>2.0646000946521532E-2</v>
      </c>
      <c r="T28" s="310">
        <f t="shared" si="4"/>
        <v>0.60252011358258395</v>
      </c>
      <c r="U28" s="324"/>
    </row>
    <row r="29" spans="1:21" s="18" customFormat="1" x14ac:dyDescent="0.25">
      <c r="A29" s="313" t="s">
        <v>162</v>
      </c>
      <c r="B29" s="298">
        <v>1975</v>
      </c>
      <c r="C29" s="298">
        <v>1</v>
      </c>
      <c r="D29" s="304" t="s">
        <v>306</v>
      </c>
      <c r="E29" s="554">
        <v>435</v>
      </c>
      <c r="F29" s="555">
        <v>2126.9270000000001</v>
      </c>
      <c r="G29" s="555">
        <v>2.4</v>
      </c>
      <c r="H29" s="556">
        <v>2564.3270000000002</v>
      </c>
      <c r="I29" s="588">
        <v>588.5</v>
      </c>
      <c r="J29" s="557">
        <v>100</v>
      </c>
      <c r="K29" s="557">
        <v>37.317</v>
      </c>
      <c r="L29" s="558">
        <v>725.81700000000001</v>
      </c>
      <c r="M29" s="587">
        <v>1172.8810000000001</v>
      </c>
      <c r="N29" s="560">
        <v>1898.6980000000001</v>
      </c>
      <c r="O29" s="561">
        <v>665.62900000000002</v>
      </c>
      <c r="P29" s="319">
        <f t="shared" si="0"/>
        <v>0.35057128621824007</v>
      </c>
      <c r="Q29" s="319">
        <f t="shared" si="1"/>
        <v>1.7620641528539172</v>
      </c>
      <c r="R29" s="310">
        <f t="shared" si="2"/>
        <v>0.30994923889949849</v>
      </c>
      <c r="S29" s="310">
        <f t="shared" si="3"/>
        <v>1.9653994474108046E-2</v>
      </c>
      <c r="T29" s="310">
        <f t="shared" si="4"/>
        <v>0.61772909646505136</v>
      </c>
      <c r="U29" s="324"/>
    </row>
    <row r="30" spans="1:21" s="18" customFormat="1" x14ac:dyDescent="0.25">
      <c r="A30" s="313" t="s">
        <v>167</v>
      </c>
      <c r="B30" s="298">
        <v>1976</v>
      </c>
      <c r="C30" s="298">
        <v>1</v>
      </c>
      <c r="D30" s="304" t="s">
        <v>306</v>
      </c>
      <c r="E30" s="554">
        <v>665.62900000000002</v>
      </c>
      <c r="F30" s="555">
        <v>2148.7800000000002</v>
      </c>
      <c r="G30" s="555">
        <v>2.7</v>
      </c>
      <c r="H30" s="556">
        <v>2817.1090000000004</v>
      </c>
      <c r="I30" s="588">
        <v>588</v>
      </c>
      <c r="J30" s="557">
        <v>92</v>
      </c>
      <c r="K30" s="557">
        <v>74.328000000000003</v>
      </c>
      <c r="L30" s="558">
        <v>754.32799999999997</v>
      </c>
      <c r="M30" s="587">
        <v>949.53200000000004</v>
      </c>
      <c r="N30" s="560">
        <v>1703.86</v>
      </c>
      <c r="O30" s="561">
        <v>1113.249</v>
      </c>
      <c r="P30" s="319">
        <f t="shared" si="0"/>
        <v>0.65336882138203844</v>
      </c>
      <c r="Q30" s="319">
        <f t="shared" si="1"/>
        <v>0.85293766264330806</v>
      </c>
      <c r="R30" s="310">
        <f t="shared" si="2"/>
        <v>0.34509877572100994</v>
      </c>
      <c r="S30" s="310">
        <f t="shared" si="3"/>
        <v>4.362330238399869E-2</v>
      </c>
      <c r="T30" s="310">
        <f t="shared" si="4"/>
        <v>0.55728287535360888</v>
      </c>
      <c r="U30" s="324"/>
    </row>
    <row r="31" spans="1:21" s="18" customFormat="1" x14ac:dyDescent="0.25">
      <c r="A31" s="313" t="s">
        <v>168</v>
      </c>
      <c r="B31" s="298">
        <v>1977</v>
      </c>
      <c r="C31" s="298">
        <v>1</v>
      </c>
      <c r="D31" s="304" t="s">
        <v>306</v>
      </c>
      <c r="E31" s="554">
        <v>1113.249</v>
      </c>
      <c r="F31" s="555">
        <v>2045.527</v>
      </c>
      <c r="G31" s="555">
        <v>1.9</v>
      </c>
      <c r="H31" s="556">
        <v>3160.6759999999999</v>
      </c>
      <c r="I31" s="588">
        <v>586.5</v>
      </c>
      <c r="J31" s="557">
        <v>80</v>
      </c>
      <c r="K31" s="557">
        <v>192.501</v>
      </c>
      <c r="L31" s="558">
        <v>859.00099999999998</v>
      </c>
      <c r="M31" s="587">
        <v>1123.867</v>
      </c>
      <c r="N31" s="560">
        <v>1982.8679999999999</v>
      </c>
      <c r="O31" s="561">
        <v>1177.808</v>
      </c>
      <c r="P31" s="319">
        <f t="shared" si="0"/>
        <v>0.59399213664247952</v>
      </c>
      <c r="Q31" s="319">
        <f t="shared" si="1"/>
        <v>0.95420221292434759</v>
      </c>
      <c r="R31" s="310">
        <f t="shared" si="2"/>
        <v>0.29578368302882491</v>
      </c>
      <c r="S31" s="310">
        <f t="shared" si="3"/>
        <v>9.7082105314120759E-2</v>
      </c>
      <c r="T31" s="310">
        <f t="shared" si="4"/>
        <v>0.56678861124391533</v>
      </c>
      <c r="U31" s="324"/>
    </row>
    <row r="32" spans="1:21" s="18" customFormat="1" x14ac:dyDescent="0.25">
      <c r="A32" s="313" t="s">
        <v>169</v>
      </c>
      <c r="B32" s="298">
        <v>1978</v>
      </c>
      <c r="C32" s="298">
        <v>1</v>
      </c>
      <c r="D32" s="304" t="s">
        <v>306</v>
      </c>
      <c r="E32" s="554">
        <v>1177.808</v>
      </c>
      <c r="F32" s="555">
        <v>1775.5239999999999</v>
      </c>
      <c r="G32" s="555">
        <v>1.9</v>
      </c>
      <c r="H32" s="556">
        <v>2955.232</v>
      </c>
      <c r="I32" s="588">
        <v>592.4</v>
      </c>
      <c r="J32" s="557">
        <v>87</v>
      </c>
      <c r="K32" s="557">
        <v>157.60400000000001</v>
      </c>
      <c r="L32" s="558">
        <v>837.00400000000002</v>
      </c>
      <c r="M32" s="587">
        <v>1194.1289999999999</v>
      </c>
      <c r="N32" s="560">
        <v>2031.133</v>
      </c>
      <c r="O32" s="561">
        <v>924.09900000000005</v>
      </c>
      <c r="P32" s="319">
        <f t="shared" si="0"/>
        <v>0.45496725226757678</v>
      </c>
      <c r="Q32" s="319">
        <f t="shared" si="1"/>
        <v>1.2922089516382984</v>
      </c>
      <c r="R32" s="310">
        <f t="shared" si="2"/>
        <v>0.29165987653196512</v>
      </c>
      <c r="S32" s="310">
        <f t="shared" si="3"/>
        <v>7.7594130960404864E-2</v>
      </c>
      <c r="T32" s="310">
        <f t="shared" si="4"/>
        <v>0.58791275608244264</v>
      </c>
      <c r="U32" s="324"/>
    </row>
    <row r="33" spans="1:21" s="18" customFormat="1" x14ac:dyDescent="0.25">
      <c r="A33" s="313" t="s">
        <v>170</v>
      </c>
      <c r="B33" s="298">
        <v>1979</v>
      </c>
      <c r="C33" s="298">
        <v>1</v>
      </c>
      <c r="D33" s="304" t="s">
        <v>306</v>
      </c>
      <c r="E33" s="554">
        <v>924.09900000000005</v>
      </c>
      <c r="F33" s="555">
        <v>2134.06</v>
      </c>
      <c r="G33" s="555">
        <v>2.1</v>
      </c>
      <c r="H33" s="556">
        <v>3060.259</v>
      </c>
      <c r="I33" s="588">
        <v>596.1</v>
      </c>
      <c r="J33" s="557">
        <v>101</v>
      </c>
      <c r="K33" s="557">
        <v>85.984999999999999</v>
      </c>
      <c r="L33" s="558">
        <v>783.08500000000004</v>
      </c>
      <c r="M33" s="587">
        <v>1375.175</v>
      </c>
      <c r="N33" s="560">
        <v>2158.2600000000002</v>
      </c>
      <c r="O33" s="561">
        <v>901.99900000000002</v>
      </c>
      <c r="P33" s="319">
        <f t="shared" si="0"/>
        <v>0.41792879449185916</v>
      </c>
      <c r="Q33" s="319">
        <f t="shared" si="1"/>
        <v>1.5245859474345314</v>
      </c>
      <c r="R33" s="310">
        <f t="shared" si="2"/>
        <v>0.27619471240721688</v>
      </c>
      <c r="S33" s="310">
        <f t="shared" si="3"/>
        <v>3.9839963674441446E-2</v>
      </c>
      <c r="T33" s="310">
        <f t="shared" si="4"/>
        <v>0.6371683671105427</v>
      </c>
      <c r="U33" s="324"/>
    </row>
    <row r="34" spans="1:21" s="18" customFormat="1" x14ac:dyDescent="0.25">
      <c r="A34" s="313" t="s">
        <v>171</v>
      </c>
      <c r="B34" s="298">
        <v>1980</v>
      </c>
      <c r="C34" s="298">
        <v>1</v>
      </c>
      <c r="D34" s="304" t="s">
        <v>306</v>
      </c>
      <c r="E34" s="554">
        <v>901.99900000000002</v>
      </c>
      <c r="F34" s="555">
        <v>2380.9340000000002</v>
      </c>
      <c r="G34" s="555">
        <v>2.5</v>
      </c>
      <c r="H34" s="556">
        <v>3285.433</v>
      </c>
      <c r="I34" s="588">
        <v>610.5</v>
      </c>
      <c r="J34" s="557">
        <v>113</v>
      </c>
      <c r="K34" s="557">
        <v>58.985999999999997</v>
      </c>
      <c r="L34" s="558">
        <v>782.48599999999999</v>
      </c>
      <c r="M34" s="587">
        <v>1513.8340000000001</v>
      </c>
      <c r="N34" s="560">
        <v>2296.3200000000002</v>
      </c>
      <c r="O34" s="561">
        <v>989.11300000000006</v>
      </c>
      <c r="P34" s="319">
        <f t="shared" si="0"/>
        <v>0.43073831173355631</v>
      </c>
      <c r="Q34" s="319">
        <f t="shared" si="1"/>
        <v>1.5304965155649557</v>
      </c>
      <c r="R34" s="310">
        <f t="shared" si="2"/>
        <v>0.26586015886287623</v>
      </c>
      <c r="S34" s="310">
        <f t="shared" si="3"/>
        <v>2.5687186454849496E-2</v>
      </c>
      <c r="T34" s="310">
        <f t="shared" si="4"/>
        <v>0.65924348522853959</v>
      </c>
      <c r="U34" s="324"/>
    </row>
    <row r="35" spans="1:21" s="18" customFormat="1" x14ac:dyDescent="0.25">
      <c r="A35" s="313" t="s">
        <v>172</v>
      </c>
      <c r="B35" s="298">
        <v>1981</v>
      </c>
      <c r="C35" s="298">
        <v>1</v>
      </c>
      <c r="D35" s="304" t="s">
        <v>306</v>
      </c>
      <c r="E35" s="554">
        <v>989.11300000000006</v>
      </c>
      <c r="F35" s="555">
        <v>2785.357</v>
      </c>
      <c r="G35" s="555">
        <v>2.8</v>
      </c>
      <c r="H35" s="556">
        <v>3777.2700000000004</v>
      </c>
      <c r="I35" s="588">
        <v>602.4</v>
      </c>
      <c r="J35" s="557">
        <v>110</v>
      </c>
      <c r="K35" s="557">
        <v>134.77600000000001</v>
      </c>
      <c r="L35" s="558">
        <v>847.17600000000004</v>
      </c>
      <c r="M35" s="587">
        <v>1770.73</v>
      </c>
      <c r="N35" s="560">
        <v>2617.9059999999999</v>
      </c>
      <c r="O35" s="561">
        <v>1159.364</v>
      </c>
      <c r="P35" s="319">
        <f t="shared" si="0"/>
        <v>0.44285929288522968</v>
      </c>
      <c r="Q35" s="319">
        <f t="shared" si="1"/>
        <v>1.5273287768121142</v>
      </c>
      <c r="R35" s="310">
        <f t="shared" si="2"/>
        <v>0.23010757452712205</v>
      </c>
      <c r="S35" s="310">
        <f t="shared" si="3"/>
        <v>5.1482367968903396E-2</v>
      </c>
      <c r="T35" s="310">
        <f t="shared" si="4"/>
        <v>0.67639174210227571</v>
      </c>
      <c r="U35" s="324"/>
    </row>
    <row r="36" spans="1:21" s="18" customFormat="1" x14ac:dyDescent="0.25">
      <c r="A36" s="313" t="s">
        <v>173</v>
      </c>
      <c r="B36" s="298">
        <v>1982</v>
      </c>
      <c r="C36" s="298">
        <v>1</v>
      </c>
      <c r="D36" s="304" t="s">
        <v>306</v>
      </c>
      <c r="E36" s="554">
        <v>1159.364</v>
      </c>
      <c r="F36" s="555">
        <v>2764.9670000000001</v>
      </c>
      <c r="G36" s="555">
        <v>7.6</v>
      </c>
      <c r="H36" s="556">
        <v>3931.931</v>
      </c>
      <c r="I36" s="588">
        <v>616.4</v>
      </c>
      <c r="J36" s="557">
        <v>97</v>
      </c>
      <c r="K36" s="557">
        <v>194.83600000000001</v>
      </c>
      <c r="L36" s="558">
        <v>908.23599999999999</v>
      </c>
      <c r="M36" s="587">
        <v>1508.6320000000001</v>
      </c>
      <c r="N36" s="560">
        <v>2416.8679999999999</v>
      </c>
      <c r="O36" s="561">
        <v>1515.0630000000001</v>
      </c>
      <c r="P36" s="319">
        <f t="shared" si="0"/>
        <v>0.62687039590081051</v>
      </c>
      <c r="Q36" s="319">
        <f t="shared" si="1"/>
        <v>0.99575529202416002</v>
      </c>
      <c r="R36" s="310">
        <f t="shared" si="2"/>
        <v>0.25504082142673906</v>
      </c>
      <c r="S36" s="310">
        <f t="shared" si="3"/>
        <v>8.0615077033582311E-2</v>
      </c>
      <c r="T36" s="310">
        <f t="shared" si="4"/>
        <v>0.62420951413151238</v>
      </c>
      <c r="U36" s="324"/>
    </row>
    <row r="37" spans="1:21" s="18" customFormat="1" x14ac:dyDescent="0.25">
      <c r="A37" s="313" t="s">
        <v>174</v>
      </c>
      <c r="B37" s="298">
        <v>1983</v>
      </c>
      <c r="C37" s="298">
        <v>1</v>
      </c>
      <c r="D37" s="304" t="s">
        <v>306</v>
      </c>
      <c r="E37" s="554">
        <v>1515.0630000000001</v>
      </c>
      <c r="F37" s="555">
        <v>2419.8240000000001</v>
      </c>
      <c r="G37" s="555">
        <v>3.84</v>
      </c>
      <c r="H37" s="556">
        <v>3938.7270000000003</v>
      </c>
      <c r="I37" s="588">
        <v>642.6</v>
      </c>
      <c r="J37" s="557">
        <v>100</v>
      </c>
      <c r="K37" s="557">
        <v>371.10300000000001</v>
      </c>
      <c r="L37" s="558">
        <v>1113.703</v>
      </c>
      <c r="M37" s="587">
        <v>1426.3779999999999</v>
      </c>
      <c r="N37" s="560">
        <v>2540.0810000000001</v>
      </c>
      <c r="O37" s="561">
        <v>1398.646</v>
      </c>
      <c r="P37" s="319">
        <f t="shared" si="0"/>
        <v>0.5506304720203804</v>
      </c>
      <c r="Q37" s="319">
        <f t="shared" si="1"/>
        <v>1.0198277476931261</v>
      </c>
      <c r="R37" s="310">
        <f t="shared" si="2"/>
        <v>0.25298405838239019</v>
      </c>
      <c r="S37" s="310">
        <f t="shared" si="3"/>
        <v>0.14609888424817949</v>
      </c>
      <c r="T37" s="310">
        <f t="shared" si="4"/>
        <v>0.56154823409174737</v>
      </c>
      <c r="U37" s="324"/>
    </row>
    <row r="38" spans="1:21" s="18" customFormat="1" x14ac:dyDescent="0.25">
      <c r="A38" s="298" t="s">
        <v>175</v>
      </c>
      <c r="B38" s="298">
        <v>1984</v>
      </c>
      <c r="C38" s="298">
        <v>1</v>
      </c>
      <c r="D38" s="304" t="s">
        <v>306</v>
      </c>
      <c r="E38" s="554">
        <v>1398.646</v>
      </c>
      <c r="F38" s="555">
        <v>2594.777</v>
      </c>
      <c r="G38" s="555">
        <v>9.44</v>
      </c>
      <c r="H38" s="556">
        <v>4002.8630000000003</v>
      </c>
      <c r="I38" s="588">
        <v>651</v>
      </c>
      <c r="J38" s="557">
        <v>98</v>
      </c>
      <c r="K38" s="557">
        <v>407.18099999999998</v>
      </c>
      <c r="L38" s="558">
        <v>1156.181</v>
      </c>
      <c r="M38" s="587">
        <v>1421.442</v>
      </c>
      <c r="N38" s="560">
        <v>2577.623</v>
      </c>
      <c r="O38" s="561">
        <v>1425.24</v>
      </c>
      <c r="P38" s="319">
        <f t="shared" si="0"/>
        <v>0.55292802710093758</v>
      </c>
      <c r="Q38" s="319">
        <f t="shared" si="1"/>
        <v>0.99733518565294266</v>
      </c>
      <c r="R38" s="310">
        <f t="shared" si="2"/>
        <v>0.25255826783047791</v>
      </c>
      <c r="S38" s="310">
        <f t="shared" si="3"/>
        <v>0.15796763141855888</v>
      </c>
      <c r="T38" s="310">
        <f t="shared" si="4"/>
        <v>0.55145457656142882</v>
      </c>
      <c r="U38" s="324"/>
    </row>
    <row r="39" spans="1:21" s="18" customFormat="1" x14ac:dyDescent="0.25">
      <c r="A39" s="298" t="s">
        <v>176</v>
      </c>
      <c r="B39" s="298">
        <v>1985</v>
      </c>
      <c r="C39" s="298">
        <v>1</v>
      </c>
      <c r="D39" s="304" t="s">
        <v>306</v>
      </c>
      <c r="E39" s="554">
        <v>1425.24</v>
      </c>
      <c r="F39" s="555">
        <v>2424.1149999999998</v>
      </c>
      <c r="G39" s="555">
        <v>16.286000000000001</v>
      </c>
      <c r="H39" s="556">
        <v>3865.6409999999996</v>
      </c>
      <c r="I39" s="588">
        <v>674.32</v>
      </c>
      <c r="J39" s="557">
        <v>93</v>
      </c>
      <c r="K39" s="557">
        <v>284.209</v>
      </c>
      <c r="L39" s="558">
        <v>1051.529</v>
      </c>
      <c r="M39" s="587">
        <v>909.13099999999997</v>
      </c>
      <c r="N39" s="560">
        <v>1960.66</v>
      </c>
      <c r="O39" s="561">
        <v>1904.981</v>
      </c>
      <c r="P39" s="319">
        <f t="shared" si="0"/>
        <v>0.97160190956106618</v>
      </c>
      <c r="Q39" s="319">
        <f t="shared" si="1"/>
        <v>0.47723888059775921</v>
      </c>
      <c r="R39" s="310">
        <f t="shared" si="2"/>
        <v>0.34392500484530719</v>
      </c>
      <c r="S39" s="310">
        <f t="shared" si="3"/>
        <v>0.14495578019646446</v>
      </c>
      <c r="T39" s="310">
        <f t="shared" si="4"/>
        <v>0.46368620770556851</v>
      </c>
      <c r="U39" s="324"/>
    </row>
    <row r="40" spans="1:21" s="18" customFormat="1" x14ac:dyDescent="0.25">
      <c r="A40" s="298" t="s">
        <v>177</v>
      </c>
      <c r="B40" s="298">
        <v>1986</v>
      </c>
      <c r="C40" s="298">
        <v>1</v>
      </c>
      <c r="D40" s="304" t="s">
        <v>306</v>
      </c>
      <c r="E40" s="554">
        <v>1904.981</v>
      </c>
      <c r="F40" s="555">
        <v>2090.5700000000002</v>
      </c>
      <c r="G40" s="555">
        <v>21.25</v>
      </c>
      <c r="H40" s="556">
        <v>4016.8010000000004</v>
      </c>
      <c r="I40" s="588">
        <v>712.21799999999996</v>
      </c>
      <c r="J40" s="557">
        <v>84</v>
      </c>
      <c r="K40" s="557">
        <v>401.16899999999998</v>
      </c>
      <c r="L40" s="558">
        <v>1197.3869999999999</v>
      </c>
      <c r="M40" s="587">
        <v>998.51</v>
      </c>
      <c r="N40" s="560">
        <v>2195.8969999999999</v>
      </c>
      <c r="O40" s="561">
        <v>1820.904</v>
      </c>
      <c r="P40" s="319">
        <f t="shared" si="0"/>
        <v>0.82923015059449512</v>
      </c>
      <c r="Q40" s="319">
        <f t="shared" si="1"/>
        <v>0.54835949616234569</v>
      </c>
      <c r="R40" s="310">
        <f t="shared" si="2"/>
        <v>0.32434034929689326</v>
      </c>
      <c r="S40" s="310">
        <f t="shared" si="3"/>
        <v>0.1826902627946575</v>
      </c>
      <c r="T40" s="310">
        <f t="shared" si="4"/>
        <v>0.45471622758262342</v>
      </c>
      <c r="U40" s="324"/>
    </row>
    <row r="41" spans="1:21" s="18" customFormat="1" x14ac:dyDescent="0.25">
      <c r="A41" s="298" t="s">
        <v>178</v>
      </c>
      <c r="B41" s="298">
        <v>1987</v>
      </c>
      <c r="C41" s="298">
        <v>1</v>
      </c>
      <c r="D41" s="304" t="s">
        <v>306</v>
      </c>
      <c r="E41" s="554">
        <v>1820.904</v>
      </c>
      <c r="F41" s="555">
        <v>2107.6849999999999</v>
      </c>
      <c r="G41" s="555">
        <v>16.085000000000001</v>
      </c>
      <c r="H41" s="556">
        <v>3944.674</v>
      </c>
      <c r="I41" s="588">
        <v>720.73900000000003</v>
      </c>
      <c r="J41" s="557">
        <v>85</v>
      </c>
      <c r="K41" s="557">
        <v>290.214</v>
      </c>
      <c r="L41" s="558">
        <v>1095.953</v>
      </c>
      <c r="M41" s="587">
        <v>1587.877</v>
      </c>
      <c r="N41" s="560">
        <v>2683.83</v>
      </c>
      <c r="O41" s="561">
        <v>1260.8440000000001</v>
      </c>
      <c r="P41" s="319">
        <f t="shared" si="0"/>
        <v>0.46979279611599845</v>
      </c>
      <c r="Q41" s="319">
        <f t="shared" si="1"/>
        <v>1.259376259077253</v>
      </c>
      <c r="R41" s="310">
        <f t="shared" si="2"/>
        <v>0.26854867856756948</v>
      </c>
      <c r="S41" s="310">
        <f t="shared" si="3"/>
        <v>0.10813427079956629</v>
      </c>
      <c r="T41" s="310">
        <f t="shared" si="4"/>
        <v>0.5916458941140087</v>
      </c>
      <c r="U41" s="324"/>
    </row>
    <row r="42" spans="1:21" s="18" customFormat="1" x14ac:dyDescent="0.25">
      <c r="A42" s="298" t="s">
        <v>179</v>
      </c>
      <c r="B42" s="298">
        <v>1988</v>
      </c>
      <c r="C42" s="298">
        <v>1</v>
      </c>
      <c r="D42" s="304" t="s">
        <v>306</v>
      </c>
      <c r="E42" s="554">
        <v>1260.8440000000001</v>
      </c>
      <c r="F42" s="555">
        <v>1812.201</v>
      </c>
      <c r="G42" s="555">
        <v>22.669</v>
      </c>
      <c r="H42" s="556">
        <v>3095.7139999999999</v>
      </c>
      <c r="I42" s="588">
        <v>725.77499999999998</v>
      </c>
      <c r="J42" s="557">
        <v>103</v>
      </c>
      <c r="K42" s="557">
        <v>150.459</v>
      </c>
      <c r="L42" s="558">
        <v>979.23400000000004</v>
      </c>
      <c r="M42" s="587">
        <v>1414.854</v>
      </c>
      <c r="N42" s="560">
        <v>2394.0880000000002</v>
      </c>
      <c r="O42" s="561">
        <v>701.62599999999998</v>
      </c>
      <c r="P42" s="319">
        <f t="shared" si="0"/>
        <v>0.29306608612548907</v>
      </c>
      <c r="Q42" s="319">
        <f t="shared" si="1"/>
        <v>2.0165358752383749</v>
      </c>
      <c r="R42" s="310">
        <f t="shared" si="2"/>
        <v>0.30315301693170843</v>
      </c>
      <c r="S42" s="310">
        <f t="shared" si="3"/>
        <v>6.2846060796428529E-2</v>
      </c>
      <c r="T42" s="310">
        <f t="shared" si="4"/>
        <v>0.59097827648774814</v>
      </c>
      <c r="U42" s="324"/>
    </row>
    <row r="43" spans="1:21" s="18" customFormat="1" x14ac:dyDescent="0.25">
      <c r="A43" s="298" t="s">
        <v>180</v>
      </c>
      <c r="B43" s="298">
        <v>1989</v>
      </c>
      <c r="C43" s="298">
        <v>1</v>
      </c>
      <c r="D43" s="304" t="s">
        <v>306</v>
      </c>
      <c r="E43" s="554">
        <v>701.62599999999998</v>
      </c>
      <c r="F43" s="555">
        <v>2036.6179999999999</v>
      </c>
      <c r="G43" s="555">
        <v>22.466999999999999</v>
      </c>
      <c r="H43" s="556">
        <v>2760.7109999999998</v>
      </c>
      <c r="I43" s="588">
        <v>748.91800000000001</v>
      </c>
      <c r="J43" s="557">
        <v>104.27800000000001</v>
      </c>
      <c r="K43" s="557">
        <v>139.102</v>
      </c>
      <c r="L43" s="558">
        <v>992.298</v>
      </c>
      <c r="M43" s="587">
        <v>1231.9580000000001</v>
      </c>
      <c r="N43" s="560">
        <v>2224.2559999999999</v>
      </c>
      <c r="O43" s="561">
        <v>536.45500000000004</v>
      </c>
      <c r="P43" s="319">
        <f t="shared" si="0"/>
        <v>0.24118401838637282</v>
      </c>
      <c r="Q43" s="319">
        <f t="shared" si="1"/>
        <v>2.2964796674464774</v>
      </c>
      <c r="R43" s="310">
        <f t="shared" si="2"/>
        <v>0.33670494763192726</v>
      </c>
      <c r="S43" s="310">
        <f t="shared" si="3"/>
        <v>6.2538664614145145E-2</v>
      </c>
      <c r="T43" s="310">
        <f t="shared" si="4"/>
        <v>0.55387419433734253</v>
      </c>
      <c r="U43" s="324"/>
    </row>
    <row r="44" spans="1:21" s="18" customFormat="1" x14ac:dyDescent="0.25">
      <c r="A44" s="298" t="s">
        <v>181</v>
      </c>
      <c r="B44" s="298">
        <v>1990</v>
      </c>
      <c r="C44" s="298">
        <v>1</v>
      </c>
      <c r="D44" s="304" t="s">
        <v>306</v>
      </c>
      <c r="E44" s="554">
        <v>536.45500000000004</v>
      </c>
      <c r="F44" s="555">
        <v>2729.7779999999998</v>
      </c>
      <c r="G44" s="555">
        <v>36.406999999999996</v>
      </c>
      <c r="H44" s="556">
        <v>3302.64</v>
      </c>
      <c r="I44" s="588">
        <v>789.79700000000003</v>
      </c>
      <c r="J44" s="557">
        <v>92.861000000000004</v>
      </c>
      <c r="K44" s="557">
        <v>482.39600000000002</v>
      </c>
      <c r="L44" s="558">
        <v>1365.0540000000001</v>
      </c>
      <c r="M44" s="587">
        <v>1069.452</v>
      </c>
      <c r="N44" s="560">
        <v>2434.5059999999999</v>
      </c>
      <c r="O44" s="561">
        <v>868.13400000000001</v>
      </c>
      <c r="P44" s="319">
        <f t="shared" si="0"/>
        <v>0.35659554751559458</v>
      </c>
      <c r="Q44" s="319">
        <f t="shared" si="1"/>
        <v>1.2318973798975734</v>
      </c>
      <c r="R44" s="310">
        <f t="shared" si="2"/>
        <v>0.32441776688987417</v>
      </c>
      <c r="S44" s="310">
        <f t="shared" si="3"/>
        <v>0.19814943976313881</v>
      </c>
      <c r="T44" s="310">
        <f t="shared" si="4"/>
        <v>0.43928912066760156</v>
      </c>
      <c r="U44" s="324"/>
    </row>
    <row r="45" spans="1:21" s="18" customFormat="1" x14ac:dyDescent="0.25">
      <c r="A45" s="298" t="s">
        <v>182</v>
      </c>
      <c r="B45" s="298">
        <v>1991</v>
      </c>
      <c r="C45" s="298">
        <v>1</v>
      </c>
      <c r="D45" s="304" t="s">
        <v>306</v>
      </c>
      <c r="E45" s="554">
        <v>868.13400000000001</v>
      </c>
      <c r="F45" s="555">
        <v>1980.1389999999999</v>
      </c>
      <c r="G45" s="555">
        <v>40.694000000000003</v>
      </c>
      <c r="H45" s="556">
        <v>2888.9670000000001</v>
      </c>
      <c r="I45" s="588">
        <v>789.47900000000004</v>
      </c>
      <c r="J45" s="557">
        <v>97.703999999999994</v>
      </c>
      <c r="K45" s="557">
        <v>244.458</v>
      </c>
      <c r="L45" s="558">
        <v>1131.6410000000001</v>
      </c>
      <c r="M45" s="587">
        <v>1282.3050000000001</v>
      </c>
      <c r="N45" s="560">
        <v>2413.9459999999999</v>
      </c>
      <c r="O45" s="561">
        <v>475.02100000000002</v>
      </c>
      <c r="P45" s="319">
        <f t="shared" si="0"/>
        <v>0.19678194955479536</v>
      </c>
      <c r="Q45" s="319">
        <f t="shared" si="1"/>
        <v>2.6994701286890477</v>
      </c>
      <c r="R45" s="310">
        <f t="shared" si="2"/>
        <v>0.32704915520065492</v>
      </c>
      <c r="S45" s="310">
        <f t="shared" si="3"/>
        <v>0.10126904247236683</v>
      </c>
      <c r="T45" s="310">
        <f t="shared" si="4"/>
        <v>0.53120699468836508</v>
      </c>
      <c r="U45" s="324"/>
    </row>
    <row r="46" spans="1:21" s="18" customFormat="1" x14ac:dyDescent="0.25">
      <c r="A46" s="298" t="s">
        <v>183</v>
      </c>
      <c r="B46" s="298">
        <v>1992</v>
      </c>
      <c r="C46" s="298">
        <v>1</v>
      </c>
      <c r="D46" s="304" t="s">
        <v>306</v>
      </c>
      <c r="E46" s="554">
        <v>475.02100000000002</v>
      </c>
      <c r="F46" s="555">
        <v>2466.7979999999998</v>
      </c>
      <c r="G46" s="555">
        <v>70.001000000000005</v>
      </c>
      <c r="H46" s="556">
        <v>3011.82</v>
      </c>
      <c r="I46" s="588">
        <v>834.84199999999998</v>
      </c>
      <c r="J46" s="557">
        <v>99.096999999999994</v>
      </c>
      <c r="K46" s="557">
        <v>193.649</v>
      </c>
      <c r="L46" s="558">
        <v>1127.588</v>
      </c>
      <c r="M46" s="587">
        <v>1353.58</v>
      </c>
      <c r="N46" s="560">
        <v>2481.1680000000001</v>
      </c>
      <c r="O46" s="561">
        <v>530.65200000000004</v>
      </c>
      <c r="P46" s="319">
        <f t="shared" si="0"/>
        <v>0.21387185390106594</v>
      </c>
      <c r="Q46" s="319">
        <f t="shared" si="1"/>
        <v>2.5507865795285798</v>
      </c>
      <c r="R46" s="310">
        <f t="shared" si="2"/>
        <v>0.33647137154759371</v>
      </c>
      <c r="S46" s="310">
        <f t="shared" si="3"/>
        <v>7.8047516331018293E-2</v>
      </c>
      <c r="T46" s="310">
        <f t="shared" si="4"/>
        <v>0.54554145466973614</v>
      </c>
      <c r="U46" s="324"/>
    </row>
    <row r="47" spans="1:21" s="18" customFormat="1" x14ac:dyDescent="0.25">
      <c r="A47" s="298" t="s">
        <v>184</v>
      </c>
      <c r="B47" s="298">
        <v>1993</v>
      </c>
      <c r="C47" s="298">
        <v>1</v>
      </c>
      <c r="D47" s="304" t="s">
        <v>306</v>
      </c>
      <c r="E47" s="554">
        <v>530.65200000000004</v>
      </c>
      <c r="F47" s="555">
        <v>2396.44</v>
      </c>
      <c r="G47" s="555">
        <v>108.81699999999999</v>
      </c>
      <c r="H47" s="556">
        <v>3035.9090000000001</v>
      </c>
      <c r="I47" s="588">
        <v>871.66399999999999</v>
      </c>
      <c r="J47" s="557">
        <v>96.251999999999995</v>
      </c>
      <c r="K47" s="557">
        <v>271.74799999999999</v>
      </c>
      <c r="L47" s="558">
        <v>1239.664</v>
      </c>
      <c r="M47" s="587">
        <v>1227.761</v>
      </c>
      <c r="N47" s="560">
        <v>2467.4250000000002</v>
      </c>
      <c r="O47" s="561">
        <v>568.48400000000004</v>
      </c>
      <c r="P47" s="319">
        <f t="shared" si="0"/>
        <v>0.23039565538972814</v>
      </c>
      <c r="Q47" s="319">
        <f t="shared" si="1"/>
        <v>2.1597107394403356</v>
      </c>
      <c r="R47" s="310">
        <f t="shared" si="2"/>
        <v>0.3532686910443073</v>
      </c>
      <c r="S47" s="310">
        <f t="shared" si="3"/>
        <v>0.11013424926796153</v>
      </c>
      <c r="T47" s="310">
        <f t="shared" si="4"/>
        <v>0.49758797126559062</v>
      </c>
      <c r="U47" s="324"/>
    </row>
    <row r="48" spans="1:21" s="18" customFormat="1" x14ac:dyDescent="0.25">
      <c r="A48" s="298" t="s">
        <v>185</v>
      </c>
      <c r="B48" s="298">
        <v>1994</v>
      </c>
      <c r="C48" s="298">
        <v>1</v>
      </c>
      <c r="D48" s="304" t="s">
        <v>306</v>
      </c>
      <c r="E48" s="554">
        <v>568.48400000000004</v>
      </c>
      <c r="F48" s="555">
        <v>2320.9810000000002</v>
      </c>
      <c r="G48" s="555">
        <v>91.947000000000003</v>
      </c>
      <c r="H48" s="556">
        <v>2981.4120000000003</v>
      </c>
      <c r="I48" s="588">
        <v>852.98099999999999</v>
      </c>
      <c r="J48" s="557">
        <v>89.043999999999997</v>
      </c>
      <c r="K48" s="557">
        <v>344.52499999999998</v>
      </c>
      <c r="L48" s="558">
        <v>1286.55</v>
      </c>
      <c r="M48" s="587">
        <v>1188.277</v>
      </c>
      <c r="N48" s="560">
        <v>2474.8270000000002</v>
      </c>
      <c r="O48" s="561">
        <v>506.58499999999998</v>
      </c>
      <c r="P48" s="319">
        <f t="shared" si="0"/>
        <v>0.20469511606265808</v>
      </c>
      <c r="Q48" s="319">
        <f t="shared" si="1"/>
        <v>2.34566163625058</v>
      </c>
      <c r="R48" s="310">
        <f t="shared" si="2"/>
        <v>0.34466287946591817</v>
      </c>
      <c r="S48" s="310">
        <f t="shared" si="3"/>
        <v>0.13921175096279456</v>
      </c>
      <c r="T48" s="310">
        <f t="shared" si="4"/>
        <v>0.48014548087603698</v>
      </c>
      <c r="U48" s="324"/>
    </row>
    <row r="49" spans="1:21" s="18" customFormat="1" x14ac:dyDescent="0.25">
      <c r="A49" s="298" t="s">
        <v>186</v>
      </c>
      <c r="B49" s="298">
        <v>1995</v>
      </c>
      <c r="C49" s="298">
        <v>1</v>
      </c>
      <c r="D49" s="304" t="s">
        <v>306</v>
      </c>
      <c r="E49" s="554">
        <v>506.58499999999998</v>
      </c>
      <c r="F49" s="555">
        <v>2182.7080000000001</v>
      </c>
      <c r="G49" s="555">
        <v>67.933000000000007</v>
      </c>
      <c r="H49" s="556">
        <v>2757.2260000000001</v>
      </c>
      <c r="I49" s="588">
        <v>882.87599999999998</v>
      </c>
      <c r="J49" s="557">
        <v>103.459</v>
      </c>
      <c r="K49" s="557">
        <v>153.72800000000001</v>
      </c>
      <c r="L49" s="558">
        <v>1140.0630000000001</v>
      </c>
      <c r="M49" s="587">
        <v>1241.143</v>
      </c>
      <c r="N49" s="560">
        <v>2381.2060000000001</v>
      </c>
      <c r="O49" s="561">
        <v>376.02</v>
      </c>
      <c r="P49" s="319">
        <f t="shared" si="0"/>
        <v>0.15791157925857735</v>
      </c>
      <c r="Q49" s="319">
        <f t="shared" si="1"/>
        <v>3.3007366629434607</v>
      </c>
      <c r="R49" s="310">
        <f t="shared" si="2"/>
        <v>0.37076842574728935</v>
      </c>
      <c r="S49" s="310">
        <f t="shared" si="3"/>
        <v>6.4558883187762844E-2</v>
      </c>
      <c r="T49" s="310">
        <f t="shared" si="4"/>
        <v>0.52122453916208844</v>
      </c>
      <c r="U49" s="324"/>
    </row>
    <row r="50" spans="1:21" s="18" customFormat="1" x14ac:dyDescent="0.25">
      <c r="A50" s="298" t="s">
        <v>187</v>
      </c>
      <c r="B50" s="298">
        <v>1996</v>
      </c>
      <c r="C50" s="298">
        <v>1</v>
      </c>
      <c r="D50" s="304" t="s">
        <v>306</v>
      </c>
      <c r="E50" s="554">
        <v>376.02</v>
      </c>
      <c r="F50" s="555">
        <v>2277.3879999999999</v>
      </c>
      <c r="G50" s="555">
        <v>92.332999999999998</v>
      </c>
      <c r="H50" s="556">
        <v>2745.741</v>
      </c>
      <c r="I50" s="588">
        <v>890.71900000000005</v>
      </c>
      <c r="J50" s="557">
        <v>102.3</v>
      </c>
      <c r="K50" s="557">
        <v>307.59300000000002</v>
      </c>
      <c r="L50" s="558">
        <v>1300.6120000000001</v>
      </c>
      <c r="M50" s="587">
        <v>1001.522</v>
      </c>
      <c r="N50" s="560">
        <v>2302.134</v>
      </c>
      <c r="O50" s="561">
        <v>443.60700000000003</v>
      </c>
      <c r="P50" s="319">
        <f t="shared" si="0"/>
        <v>0.19269382234048932</v>
      </c>
      <c r="Q50" s="319">
        <f t="shared" si="1"/>
        <v>2.2576785307716065</v>
      </c>
      <c r="R50" s="310">
        <f t="shared" si="2"/>
        <v>0.38691014510884253</v>
      </c>
      <c r="S50" s="310">
        <f t="shared" si="3"/>
        <v>0.13361211814777071</v>
      </c>
      <c r="T50" s="310">
        <f t="shared" si="4"/>
        <v>0.43504070571044084</v>
      </c>
      <c r="U50" s="324"/>
    </row>
    <row r="51" spans="1:21" s="18" customFormat="1" x14ac:dyDescent="0.25">
      <c r="A51" s="298" t="s">
        <v>188</v>
      </c>
      <c r="B51" s="298">
        <v>1997</v>
      </c>
      <c r="C51" s="298">
        <v>1</v>
      </c>
      <c r="D51" s="304" t="s">
        <v>306</v>
      </c>
      <c r="E51" s="554">
        <v>443.60700000000003</v>
      </c>
      <c r="F51" s="555">
        <v>2481.4659999999999</v>
      </c>
      <c r="G51" s="555">
        <v>94.923000000000002</v>
      </c>
      <c r="H51" s="556">
        <v>3019.9960000000001</v>
      </c>
      <c r="I51" s="588">
        <v>914.11900000000003</v>
      </c>
      <c r="J51" s="557">
        <v>92.474000000000004</v>
      </c>
      <c r="K51" s="557">
        <v>250.53399999999999</v>
      </c>
      <c r="L51" s="558">
        <v>1257.127</v>
      </c>
      <c r="M51" s="587">
        <v>1040.3910000000001</v>
      </c>
      <c r="N51" s="560">
        <v>2297.518</v>
      </c>
      <c r="O51" s="561">
        <v>722.47799999999995</v>
      </c>
      <c r="P51" s="319">
        <f t="shared" si="0"/>
        <v>0.31446021315175765</v>
      </c>
      <c r="Q51" s="319">
        <f t="shared" si="1"/>
        <v>1.4400313919593402</v>
      </c>
      <c r="R51" s="310">
        <f t="shared" si="2"/>
        <v>0.39787239969393057</v>
      </c>
      <c r="S51" s="310">
        <f t="shared" si="3"/>
        <v>0.10904550040521989</v>
      </c>
      <c r="T51" s="310">
        <f t="shared" si="4"/>
        <v>0.45283257846075636</v>
      </c>
      <c r="U51" s="324"/>
    </row>
    <row r="52" spans="1:21" s="18" customFormat="1" x14ac:dyDescent="0.25">
      <c r="A52" s="298" t="s">
        <v>189</v>
      </c>
      <c r="B52" s="298">
        <v>1998</v>
      </c>
      <c r="C52" s="298">
        <v>1</v>
      </c>
      <c r="D52" s="304" t="s">
        <v>306</v>
      </c>
      <c r="E52" s="554">
        <v>722.47799999999995</v>
      </c>
      <c r="F52" s="555">
        <v>2547.3209999999999</v>
      </c>
      <c r="G52" s="555">
        <v>102.986</v>
      </c>
      <c r="H52" s="556">
        <v>3372.7849999999999</v>
      </c>
      <c r="I52" s="588">
        <v>909.96100000000001</v>
      </c>
      <c r="J52" s="557">
        <v>80.429000000000002</v>
      </c>
      <c r="K52" s="557">
        <v>390.73399999999998</v>
      </c>
      <c r="L52" s="558">
        <v>1381.124</v>
      </c>
      <c r="M52" s="587">
        <v>1045.7429999999999</v>
      </c>
      <c r="N52" s="560">
        <v>2426.8670000000002</v>
      </c>
      <c r="O52" s="561">
        <v>945.91800000000001</v>
      </c>
      <c r="P52" s="319">
        <f t="shared" si="0"/>
        <v>0.3897691962517929</v>
      </c>
      <c r="Q52" s="319">
        <f t="shared" si="1"/>
        <v>1.1055324034430045</v>
      </c>
      <c r="R52" s="310">
        <f t="shared" si="2"/>
        <v>0.37495297434923297</v>
      </c>
      <c r="S52" s="310">
        <f t="shared" si="3"/>
        <v>0.16100346660941864</v>
      </c>
      <c r="T52" s="310">
        <f t="shared" si="4"/>
        <v>0.43090247632029272</v>
      </c>
      <c r="U52" s="324"/>
    </row>
    <row r="53" spans="1:21" s="18" customFormat="1" x14ac:dyDescent="0.25">
      <c r="A53" s="298" t="s">
        <v>190</v>
      </c>
      <c r="B53" s="298">
        <v>1999</v>
      </c>
      <c r="C53" s="298">
        <v>1</v>
      </c>
      <c r="D53" s="304" t="s">
        <v>306</v>
      </c>
      <c r="E53" s="554">
        <v>945.91800000000001</v>
      </c>
      <c r="F53" s="555">
        <v>2295.56</v>
      </c>
      <c r="G53" s="555">
        <v>94.510999999999996</v>
      </c>
      <c r="H53" s="556">
        <v>3335.989</v>
      </c>
      <c r="I53" s="588">
        <v>928.82799999999997</v>
      </c>
      <c r="J53" s="557">
        <v>91.656000000000006</v>
      </c>
      <c r="K53" s="557">
        <v>279.25799999999998</v>
      </c>
      <c r="L53" s="558">
        <v>1299.742</v>
      </c>
      <c r="M53" s="587">
        <v>1086.499</v>
      </c>
      <c r="N53" s="560">
        <v>2386.241</v>
      </c>
      <c r="O53" s="561">
        <v>949.74800000000005</v>
      </c>
      <c r="P53" s="319">
        <f t="shared" si="0"/>
        <v>0.39801009202339582</v>
      </c>
      <c r="Q53" s="319">
        <f t="shared" si="1"/>
        <v>1.1439866153969263</v>
      </c>
      <c r="R53" s="310">
        <f t="shared" si="2"/>
        <v>0.38924316529638037</v>
      </c>
      <c r="S53" s="310">
        <f t="shared" si="3"/>
        <v>0.11702841414593076</v>
      </c>
      <c r="T53" s="310">
        <f t="shared" si="4"/>
        <v>0.45531821806766376</v>
      </c>
      <c r="U53" s="324"/>
    </row>
    <row r="54" spans="1:21" s="18" customFormat="1" x14ac:dyDescent="0.25">
      <c r="A54" s="298" t="s">
        <v>191</v>
      </c>
      <c r="B54" s="298">
        <v>2000</v>
      </c>
      <c r="C54" s="298">
        <v>1</v>
      </c>
      <c r="D54" s="304" t="s">
        <v>306</v>
      </c>
      <c r="E54" s="554">
        <v>949.74800000000005</v>
      </c>
      <c r="F54" s="555">
        <v>2228.16</v>
      </c>
      <c r="G54" s="555">
        <v>89.825000000000003</v>
      </c>
      <c r="H54" s="556">
        <v>3267.7330000000002</v>
      </c>
      <c r="I54" s="588">
        <v>949.59400000000005</v>
      </c>
      <c r="J54" s="557">
        <v>79.489999999999995</v>
      </c>
      <c r="K54" s="557">
        <v>300.42599999999999</v>
      </c>
      <c r="L54" s="558">
        <v>1329.51</v>
      </c>
      <c r="M54" s="587">
        <v>1062.0409999999999</v>
      </c>
      <c r="N54" s="560">
        <v>2391.5509999999999</v>
      </c>
      <c r="O54" s="561">
        <v>876.18200000000002</v>
      </c>
      <c r="P54" s="319">
        <f t="shared" si="0"/>
        <v>0.3663655928725752</v>
      </c>
      <c r="Q54" s="319">
        <f t="shared" si="1"/>
        <v>1.2121237368491933</v>
      </c>
      <c r="R54" s="310">
        <f t="shared" si="2"/>
        <v>0.39706199031507172</v>
      </c>
      <c r="S54" s="310">
        <f t="shared" si="3"/>
        <v>0.12561973380454775</v>
      </c>
      <c r="T54" s="310">
        <f t="shared" si="4"/>
        <v>0.444080431485676</v>
      </c>
      <c r="U54" s="324"/>
    </row>
    <row r="55" spans="1:21" s="18" customFormat="1" x14ac:dyDescent="0.25">
      <c r="A55" s="298" t="s">
        <v>192</v>
      </c>
      <c r="B55" s="298">
        <v>2001</v>
      </c>
      <c r="C55" s="298">
        <v>1</v>
      </c>
      <c r="D55" s="304" t="s">
        <v>306</v>
      </c>
      <c r="E55" s="554">
        <v>876.18200000000002</v>
      </c>
      <c r="F55" s="555">
        <v>1947.453</v>
      </c>
      <c r="G55" s="555">
        <v>107.551</v>
      </c>
      <c r="H55" s="556">
        <v>2931.1860000000001</v>
      </c>
      <c r="I55" s="588">
        <v>926.39099999999996</v>
      </c>
      <c r="J55" s="557">
        <v>83.385000000000005</v>
      </c>
      <c r="K55" s="557">
        <v>181.98699999999999</v>
      </c>
      <c r="L55" s="558">
        <v>1191.7629999999999</v>
      </c>
      <c r="M55" s="587">
        <v>962.31100000000004</v>
      </c>
      <c r="N55" s="560">
        <v>2154.0740000000001</v>
      </c>
      <c r="O55" s="561">
        <v>777.11199999999997</v>
      </c>
      <c r="P55" s="319">
        <f t="shared" si="0"/>
        <v>0.36076383633988429</v>
      </c>
      <c r="Q55" s="319">
        <f t="shared" si="1"/>
        <v>1.2383169993514449</v>
      </c>
      <c r="R55" s="310">
        <f t="shared" si="2"/>
        <v>0.43006461245064004</v>
      </c>
      <c r="S55" s="310">
        <f t="shared" si="3"/>
        <v>8.4485026976789099E-2</v>
      </c>
      <c r="T55" s="310">
        <f t="shared" si="4"/>
        <v>0.44673999129092129</v>
      </c>
      <c r="U55" s="324"/>
    </row>
    <row r="56" spans="1:21" s="18" customFormat="1" x14ac:dyDescent="0.25">
      <c r="A56" s="298" t="s">
        <v>193</v>
      </c>
      <c r="B56" s="298">
        <v>2002</v>
      </c>
      <c r="C56" s="298">
        <v>1</v>
      </c>
      <c r="D56" s="304" t="s">
        <v>306</v>
      </c>
      <c r="E56" s="554">
        <v>777.11199999999997</v>
      </c>
      <c r="F56" s="555">
        <v>1605.8779999999999</v>
      </c>
      <c r="G56" s="555">
        <v>77.373999999999995</v>
      </c>
      <c r="H56" s="556">
        <v>2460.364</v>
      </c>
      <c r="I56" s="588">
        <v>918.61500000000001</v>
      </c>
      <c r="J56" s="557">
        <v>84.382999999999996</v>
      </c>
      <c r="K56" s="557">
        <v>115.739</v>
      </c>
      <c r="L56" s="558">
        <v>1118.7370000000001</v>
      </c>
      <c r="M56" s="587">
        <v>850.21100000000001</v>
      </c>
      <c r="N56" s="560">
        <v>1968.9480000000001</v>
      </c>
      <c r="O56" s="561">
        <v>491.416</v>
      </c>
      <c r="P56" s="319">
        <f t="shared" si="0"/>
        <v>0.24958302606264868</v>
      </c>
      <c r="Q56" s="319">
        <f t="shared" si="1"/>
        <v>1.7301247822618719</v>
      </c>
      <c r="R56" s="310">
        <f t="shared" si="2"/>
        <v>0.46655117352007264</v>
      </c>
      <c r="S56" s="310">
        <f t="shared" si="3"/>
        <v>5.8782151687093817E-2</v>
      </c>
      <c r="T56" s="310">
        <f t="shared" si="4"/>
        <v>0.4318097786228991</v>
      </c>
      <c r="U56" s="324"/>
    </row>
    <row r="57" spans="1:21" s="18" customFormat="1" x14ac:dyDescent="0.25">
      <c r="A57" s="298" t="s">
        <v>194</v>
      </c>
      <c r="B57" s="298">
        <v>2003</v>
      </c>
      <c r="C57" s="298">
        <v>1</v>
      </c>
      <c r="D57" s="304" t="s">
        <v>306</v>
      </c>
      <c r="E57" s="554">
        <v>491.416</v>
      </c>
      <c r="F57" s="555">
        <v>2344.415</v>
      </c>
      <c r="G57" s="555">
        <v>63.027000000000001</v>
      </c>
      <c r="H57" s="556">
        <v>2898.8580000000002</v>
      </c>
      <c r="I57" s="588">
        <v>911.93</v>
      </c>
      <c r="J57" s="557">
        <v>79.650000000000006</v>
      </c>
      <c r="K57" s="557">
        <v>202.51499999999999</v>
      </c>
      <c r="L57" s="558">
        <v>1194.095</v>
      </c>
      <c r="M57" s="587">
        <v>1158.3240000000001</v>
      </c>
      <c r="N57" s="560">
        <v>2352.4189999999999</v>
      </c>
      <c r="O57" s="561">
        <v>546.43899999999996</v>
      </c>
      <c r="P57" s="319">
        <f t="shared" si="0"/>
        <v>0.23228812554226097</v>
      </c>
      <c r="Q57" s="319">
        <f t="shared" si="1"/>
        <v>2.1197681717446963</v>
      </c>
      <c r="R57" s="310">
        <f t="shared" si="2"/>
        <v>0.38765628062007662</v>
      </c>
      <c r="S57" s="310">
        <f t="shared" si="3"/>
        <v>8.6087980074978143E-2</v>
      </c>
      <c r="T57" s="310">
        <f t="shared" si="4"/>
        <v>0.49239697519872105</v>
      </c>
      <c r="U57" s="324"/>
    </row>
    <row r="58" spans="1:21" s="18" customFormat="1" x14ac:dyDescent="0.25">
      <c r="A58" s="298" t="s">
        <v>195</v>
      </c>
      <c r="B58" s="298">
        <v>2004</v>
      </c>
      <c r="C58" s="298">
        <v>1</v>
      </c>
      <c r="D58" s="304" t="s">
        <v>306</v>
      </c>
      <c r="E58" s="554">
        <v>546.43899999999996</v>
      </c>
      <c r="F58" s="555">
        <v>2156.79</v>
      </c>
      <c r="G58" s="555">
        <v>70.569999999999993</v>
      </c>
      <c r="H58" s="556">
        <v>2773.799</v>
      </c>
      <c r="I58" s="588">
        <v>909.55100000000004</v>
      </c>
      <c r="J58" s="557">
        <v>77.608999999999995</v>
      </c>
      <c r="K58" s="557">
        <v>180.62799999999999</v>
      </c>
      <c r="L58" s="558">
        <v>1167.788</v>
      </c>
      <c r="M58" s="587">
        <v>1065.9110000000001</v>
      </c>
      <c r="N58" s="560">
        <v>2233.6990000000001</v>
      </c>
      <c r="O58" s="561">
        <v>540.1</v>
      </c>
      <c r="P58" s="319">
        <f t="shared" si="0"/>
        <v>0.24179623127377503</v>
      </c>
      <c r="Q58" s="319">
        <f t="shared" si="1"/>
        <v>1.9735437881873727</v>
      </c>
      <c r="R58" s="310">
        <f t="shared" si="2"/>
        <v>0.40719497121143</v>
      </c>
      <c r="S58" s="310">
        <f t="shared" si="3"/>
        <v>8.0864968825253528E-2</v>
      </c>
      <c r="T58" s="310">
        <f t="shared" si="4"/>
        <v>0.47719545023747606</v>
      </c>
      <c r="U58" s="324"/>
    </row>
    <row r="59" spans="1:21" s="18" customFormat="1" x14ac:dyDescent="0.25">
      <c r="A59" s="298" t="s">
        <v>196</v>
      </c>
      <c r="B59" s="298">
        <v>2005</v>
      </c>
      <c r="C59" s="298">
        <v>1</v>
      </c>
      <c r="D59" s="304" t="s">
        <v>306</v>
      </c>
      <c r="E59" s="554">
        <v>540.1</v>
      </c>
      <c r="F59" s="555">
        <v>2103.3249999999998</v>
      </c>
      <c r="G59" s="555">
        <v>81.355000000000004</v>
      </c>
      <c r="H59" s="556">
        <v>2724.78</v>
      </c>
      <c r="I59" s="588">
        <v>917.11900000000003</v>
      </c>
      <c r="J59" s="557">
        <v>77.061000000000007</v>
      </c>
      <c r="K59" s="557">
        <v>156.62899999999999</v>
      </c>
      <c r="L59" s="558">
        <v>1150.809</v>
      </c>
      <c r="M59" s="587">
        <v>1002.7809999999999</v>
      </c>
      <c r="N59" s="560">
        <v>2153.59</v>
      </c>
      <c r="O59" s="561">
        <v>571.19000000000005</v>
      </c>
      <c r="P59" s="319">
        <f t="shared" si="0"/>
        <v>0.26522690019920225</v>
      </c>
      <c r="Q59" s="319">
        <f t="shared" si="1"/>
        <v>1.7555997128801273</v>
      </c>
      <c r="R59" s="310">
        <f t="shared" si="2"/>
        <v>0.42585589643339722</v>
      </c>
      <c r="S59" s="310">
        <f t="shared" si="3"/>
        <v>7.2729256729461025E-2</v>
      </c>
      <c r="T59" s="310">
        <f t="shared" si="4"/>
        <v>0.46563226983780565</v>
      </c>
      <c r="U59" s="324"/>
    </row>
    <row r="60" spans="1:21" s="18" customFormat="1" x14ac:dyDescent="0.25">
      <c r="A60" s="298" t="s">
        <v>197</v>
      </c>
      <c r="B60" s="298">
        <v>2006</v>
      </c>
      <c r="C60" s="298">
        <v>1</v>
      </c>
      <c r="D60" s="304" t="s">
        <v>306</v>
      </c>
      <c r="E60" s="554">
        <v>571.19000000000005</v>
      </c>
      <c r="F60" s="555">
        <v>1808.4159999999999</v>
      </c>
      <c r="G60" s="555">
        <v>121.86199999999999</v>
      </c>
      <c r="H60" s="556">
        <v>2501.4679999999998</v>
      </c>
      <c r="I60" s="588">
        <v>937.91099999999994</v>
      </c>
      <c r="J60" s="557">
        <v>81.869</v>
      </c>
      <c r="K60" s="557">
        <v>117.059</v>
      </c>
      <c r="L60" s="558">
        <v>1136.8389999999999</v>
      </c>
      <c r="M60" s="587">
        <v>908.476</v>
      </c>
      <c r="N60" s="560">
        <v>2045.3150000000001</v>
      </c>
      <c r="O60" s="561">
        <v>456.15300000000002</v>
      </c>
      <c r="P60" s="319">
        <f t="shared" si="0"/>
        <v>0.22302334848177421</v>
      </c>
      <c r="Q60" s="319">
        <f t="shared" si="1"/>
        <v>1.991603694374475</v>
      </c>
      <c r="R60" s="310">
        <f t="shared" si="2"/>
        <v>0.45856555102759228</v>
      </c>
      <c r="S60" s="310">
        <f t="shared" si="3"/>
        <v>5.7232748989764409E-2</v>
      </c>
      <c r="T60" s="310">
        <f t="shared" si="4"/>
        <v>0.4441741247680675</v>
      </c>
      <c r="U60" s="324"/>
    </row>
    <row r="61" spans="1:21" s="18" customFormat="1" x14ac:dyDescent="0.25">
      <c r="A61" s="298" t="s">
        <v>198</v>
      </c>
      <c r="B61" s="298">
        <v>2007</v>
      </c>
      <c r="C61" s="298">
        <v>1</v>
      </c>
      <c r="D61" s="304" t="s">
        <v>306</v>
      </c>
      <c r="E61" s="554">
        <v>456.15300000000002</v>
      </c>
      <c r="F61" s="555">
        <v>2051.0880000000002</v>
      </c>
      <c r="G61" s="555">
        <v>112.631</v>
      </c>
      <c r="H61" s="556">
        <v>2619.8719999999998</v>
      </c>
      <c r="I61" s="588">
        <v>947.86500000000001</v>
      </c>
      <c r="J61" s="557">
        <v>87.614999999999995</v>
      </c>
      <c r="K61" s="557">
        <v>15.962</v>
      </c>
      <c r="L61" s="558">
        <v>1051.442</v>
      </c>
      <c r="M61" s="587">
        <v>1262.6120000000001</v>
      </c>
      <c r="N61" s="560">
        <v>2314.0540000000001</v>
      </c>
      <c r="O61" s="561">
        <v>305.81799999999998</v>
      </c>
      <c r="P61" s="319">
        <f t="shared" si="0"/>
        <v>0.13215681224379378</v>
      </c>
      <c r="Q61" s="319">
        <f t="shared" si="1"/>
        <v>4.1286386020443535</v>
      </c>
      <c r="R61" s="310">
        <f t="shared" si="2"/>
        <v>0.40961230809652671</v>
      </c>
      <c r="S61" s="310">
        <f t="shared" si="3"/>
        <v>6.8978511305267725E-3</v>
      </c>
      <c r="T61" s="310">
        <f t="shared" si="4"/>
        <v>0.54562771655285491</v>
      </c>
      <c r="U61" s="324"/>
    </row>
    <row r="62" spans="1:21" s="18" customFormat="1" x14ac:dyDescent="0.25">
      <c r="A62" s="298" t="s">
        <v>199</v>
      </c>
      <c r="B62" s="298">
        <v>2008</v>
      </c>
      <c r="C62" s="298">
        <v>1</v>
      </c>
      <c r="D62" s="304" t="s">
        <v>306</v>
      </c>
      <c r="E62" s="554">
        <v>305.81799999999998</v>
      </c>
      <c r="F62" s="555">
        <v>2511.8960000000002</v>
      </c>
      <c r="G62" s="555">
        <v>126.971</v>
      </c>
      <c r="H62" s="556">
        <v>2944.6850000000004</v>
      </c>
      <c r="I62" s="588">
        <v>926.76900000000001</v>
      </c>
      <c r="J62" s="557">
        <v>77.733999999999995</v>
      </c>
      <c r="K62" s="557">
        <v>268.262</v>
      </c>
      <c r="L62" s="558">
        <v>1272.7650000000001</v>
      </c>
      <c r="M62" s="587">
        <v>1015.415</v>
      </c>
      <c r="N62" s="560">
        <v>2288.1799999999998</v>
      </c>
      <c r="O62" s="561">
        <v>656.505</v>
      </c>
      <c r="P62" s="319">
        <f t="shared" si="0"/>
        <v>0.28691143179295336</v>
      </c>
      <c r="Q62" s="319">
        <f t="shared" si="1"/>
        <v>1.5466980449501526</v>
      </c>
      <c r="R62" s="310">
        <f t="shared" si="2"/>
        <v>0.40502451730196054</v>
      </c>
      <c r="S62" s="310">
        <f t="shared" si="3"/>
        <v>0.11723815434100465</v>
      </c>
      <c r="T62" s="310">
        <f t="shared" si="4"/>
        <v>0.44376535062801004</v>
      </c>
      <c r="U62" s="324"/>
    </row>
    <row r="63" spans="1:21" s="18" customFormat="1" x14ac:dyDescent="0.25">
      <c r="A63" s="298" t="s">
        <v>200</v>
      </c>
      <c r="B63" s="298">
        <v>2009</v>
      </c>
      <c r="C63" s="298">
        <v>1</v>
      </c>
      <c r="D63" s="304" t="s">
        <v>306</v>
      </c>
      <c r="E63" s="554">
        <v>656.505</v>
      </c>
      <c r="F63" s="555">
        <v>2208.9180000000001</v>
      </c>
      <c r="G63" s="555">
        <v>118.59</v>
      </c>
      <c r="H63" s="556">
        <v>2984.0130000000004</v>
      </c>
      <c r="I63" s="588">
        <v>918.92</v>
      </c>
      <c r="J63" s="557">
        <v>67.962999999999994</v>
      </c>
      <c r="K63" s="557">
        <v>142.196</v>
      </c>
      <c r="L63" s="558">
        <v>1129.079</v>
      </c>
      <c r="M63" s="587">
        <v>879.29700000000003</v>
      </c>
      <c r="N63" s="560">
        <v>2008.376</v>
      </c>
      <c r="O63" s="561">
        <v>975.63699999999994</v>
      </c>
      <c r="P63" s="319">
        <f t="shared" si="0"/>
        <v>0.48578403645532509</v>
      </c>
      <c r="Q63" s="319">
        <f t="shared" si="1"/>
        <v>0.9012542574748601</v>
      </c>
      <c r="R63" s="310">
        <f t="shared" si="2"/>
        <v>0.45754380653821791</v>
      </c>
      <c r="S63" s="310">
        <f t="shared" si="3"/>
        <v>7.0801483387572847E-2</v>
      </c>
      <c r="T63" s="310">
        <f t="shared" si="4"/>
        <v>0.43781493106868435</v>
      </c>
      <c r="U63" s="324"/>
    </row>
    <row r="64" spans="1:21" s="18" customFormat="1" x14ac:dyDescent="0.25">
      <c r="A64" s="298" t="s">
        <v>201</v>
      </c>
      <c r="B64" s="298">
        <v>2010</v>
      </c>
      <c r="C64" s="298">
        <v>1</v>
      </c>
      <c r="D64" s="304" t="s">
        <v>306</v>
      </c>
      <c r="E64" s="554">
        <v>975.63699999999994</v>
      </c>
      <c r="F64" s="555">
        <v>2163.0230000000001</v>
      </c>
      <c r="G64" s="555">
        <v>96.918000000000006</v>
      </c>
      <c r="H64" s="556">
        <v>3235.578</v>
      </c>
      <c r="I64" s="588">
        <v>925.64099999999996</v>
      </c>
      <c r="J64" s="557">
        <v>70.661000000000001</v>
      </c>
      <c r="K64" s="557">
        <v>84.831999999999994</v>
      </c>
      <c r="L64" s="558">
        <v>1081.134</v>
      </c>
      <c r="M64" s="587">
        <v>1291.4459999999999</v>
      </c>
      <c r="N64" s="560">
        <v>2372.58</v>
      </c>
      <c r="O64" s="561">
        <v>862.99800000000005</v>
      </c>
      <c r="P64" s="319">
        <f t="shared" si="0"/>
        <v>0.36373820903826215</v>
      </c>
      <c r="Q64" s="319">
        <f t="shared" si="1"/>
        <v>1.4964646499760137</v>
      </c>
      <c r="R64" s="310">
        <f t="shared" si="2"/>
        <v>0.39014111220696457</v>
      </c>
      <c r="S64" s="310">
        <f t="shared" si="3"/>
        <v>3.5755169477952271E-2</v>
      </c>
      <c r="T64" s="310">
        <f t="shared" si="4"/>
        <v>0.54432137167134509</v>
      </c>
      <c r="U64" s="324"/>
    </row>
    <row r="65" spans="1:21" s="18" customFormat="1" x14ac:dyDescent="0.25">
      <c r="A65" s="298" t="s">
        <v>237</v>
      </c>
      <c r="B65" s="298">
        <v>2011</v>
      </c>
      <c r="C65" s="298">
        <v>1</v>
      </c>
      <c r="D65" s="304" t="s">
        <v>306</v>
      </c>
      <c r="E65" s="554">
        <v>862.99800000000005</v>
      </c>
      <c r="F65" s="555">
        <v>1993.1110000000001</v>
      </c>
      <c r="G65" s="555">
        <v>113.116</v>
      </c>
      <c r="H65" s="556">
        <v>2969.2250000000004</v>
      </c>
      <c r="I65" s="588">
        <v>941.38699999999994</v>
      </c>
      <c r="J65" s="557">
        <v>75.587999999999994</v>
      </c>
      <c r="K65" s="557">
        <v>158.53899999999999</v>
      </c>
      <c r="L65" s="558">
        <v>1175.5139999999999</v>
      </c>
      <c r="M65" s="587">
        <v>1051.0909999999999</v>
      </c>
      <c r="N65" s="560">
        <v>2226.605</v>
      </c>
      <c r="O65" s="561">
        <v>742.62</v>
      </c>
      <c r="P65" s="319">
        <f t="shared" si="0"/>
        <v>0.33352121278807872</v>
      </c>
      <c r="Q65" s="319">
        <f t="shared" si="1"/>
        <v>1.4153820258005438</v>
      </c>
      <c r="R65" s="310">
        <f t="shared" si="2"/>
        <v>0.42279030182722122</v>
      </c>
      <c r="S65" s="310">
        <f t="shared" si="3"/>
        <v>7.1202121615643543E-2</v>
      </c>
      <c r="T65" s="310">
        <f t="shared" si="4"/>
        <v>0.47205992980344508</v>
      </c>
      <c r="U65" s="324"/>
    </row>
    <row r="66" spans="1:21" s="18" customFormat="1" x14ac:dyDescent="0.25">
      <c r="A66" s="298" t="s">
        <v>295</v>
      </c>
      <c r="B66" s="298">
        <v>2012</v>
      </c>
      <c r="C66" s="298">
        <v>1</v>
      </c>
      <c r="D66" s="304" t="s">
        <v>306</v>
      </c>
      <c r="E66" s="554">
        <v>742.62</v>
      </c>
      <c r="F66" s="555">
        <v>2252.3069999999998</v>
      </c>
      <c r="G66" s="555">
        <v>124.31699999999999</v>
      </c>
      <c r="H66" s="556">
        <v>3119.2439999999997</v>
      </c>
      <c r="I66" s="588">
        <v>950.81200000000001</v>
      </c>
      <c r="J66" s="557">
        <v>73.137</v>
      </c>
      <c r="K66" s="557">
        <v>365.34</v>
      </c>
      <c r="L66" s="558">
        <v>1389.289</v>
      </c>
      <c r="M66" s="587">
        <v>1012.066</v>
      </c>
      <c r="N66" s="560">
        <v>2401.355</v>
      </c>
      <c r="O66" s="561">
        <v>717.88900000000001</v>
      </c>
      <c r="P66" s="319">
        <f t="shared" si="0"/>
        <v>0.2989516335568877</v>
      </c>
      <c r="Q66" s="319">
        <f t="shared" si="1"/>
        <v>1.4097806206809131</v>
      </c>
      <c r="R66" s="310">
        <f t="shared" si="2"/>
        <v>0.39594812095670984</v>
      </c>
      <c r="S66" s="310">
        <f t="shared" si="3"/>
        <v>0.15213910479708331</v>
      </c>
      <c r="T66" s="310">
        <f t="shared" si="4"/>
        <v>0.42145621950940199</v>
      </c>
      <c r="U66" s="324"/>
    </row>
    <row r="67" spans="1:21" s="18" customFormat="1" x14ac:dyDescent="0.25">
      <c r="A67" s="298" t="s">
        <v>429</v>
      </c>
      <c r="B67" s="298">
        <v>2013</v>
      </c>
      <c r="C67" s="298">
        <v>1</v>
      </c>
      <c r="D67" s="304" t="s">
        <v>306</v>
      </c>
      <c r="E67" s="554">
        <v>717.88900000000001</v>
      </c>
      <c r="F67" s="555">
        <v>2134.9789999999998</v>
      </c>
      <c r="G67" s="555">
        <v>172.46700000000001</v>
      </c>
      <c r="H67" s="556">
        <v>3025.335</v>
      </c>
      <c r="I67" s="588">
        <v>955.10699999999997</v>
      </c>
      <c r="J67" s="557">
        <v>75.563000000000002</v>
      </c>
      <c r="K67" s="557">
        <v>228.16200000000001</v>
      </c>
      <c r="L67" s="558">
        <v>1258.8320000000001</v>
      </c>
      <c r="M67" s="587">
        <v>1176.22</v>
      </c>
      <c r="N67" s="560">
        <v>2435.0520000000001</v>
      </c>
      <c r="O67" s="561">
        <v>590.28300000000002</v>
      </c>
      <c r="P67" s="319">
        <f t="shared" ref="P67" si="9">O67/N67</f>
        <v>0.24241083968638041</v>
      </c>
      <c r="Q67" s="319">
        <f t="shared" ref="Q67" si="10">M67/O67</f>
        <v>1.9926374298429737</v>
      </c>
      <c r="R67" s="310">
        <f t="shared" ref="R67" si="11">I67/N67</f>
        <v>0.39223269154005741</v>
      </c>
      <c r="S67" s="310">
        <f t="shared" ref="S67" si="12">K67/N67</f>
        <v>9.3699025729224672E-2</v>
      </c>
      <c r="T67" s="310">
        <f t="shared" ref="T67" si="13">M67/N67</f>
        <v>0.48303691255874615</v>
      </c>
      <c r="U67" s="324"/>
    </row>
    <row r="68" spans="1:21" s="18" customFormat="1" x14ac:dyDescent="0.25">
      <c r="A68" s="298" t="s">
        <v>437</v>
      </c>
      <c r="B68" s="298">
        <v>2014</v>
      </c>
      <c r="C68" s="298">
        <v>1</v>
      </c>
      <c r="D68" s="304" t="s">
        <v>306</v>
      </c>
      <c r="E68" s="554">
        <v>590.28300000000002</v>
      </c>
      <c r="F68" s="555">
        <v>2026.31</v>
      </c>
      <c r="G68" s="555">
        <v>151.267</v>
      </c>
      <c r="H68" s="556">
        <v>2767.8599999999997</v>
      </c>
      <c r="I68" s="588">
        <v>958.30799999999999</v>
      </c>
      <c r="J68" s="557">
        <v>79.414000000000001</v>
      </c>
      <c r="K68" s="557">
        <v>113.623</v>
      </c>
      <c r="L68" s="558">
        <v>1151.345</v>
      </c>
      <c r="M68" s="587">
        <v>864.12099999999998</v>
      </c>
      <c r="N68" s="560">
        <v>2015.4659999999999</v>
      </c>
      <c r="O68" s="561">
        <v>752.39400000000001</v>
      </c>
      <c r="P68" s="319">
        <f t="shared" ref="P68" si="14">O68/N68</f>
        <v>0.37331019228307499</v>
      </c>
      <c r="Q68" s="319">
        <f t="shared" ref="Q68" si="15">M68/O68</f>
        <v>1.1484953362201187</v>
      </c>
      <c r="R68" s="310">
        <f t="shared" ref="R68" si="16">I68/N68</f>
        <v>0.47547713531262747</v>
      </c>
      <c r="S68" s="310">
        <f t="shared" ref="S68" si="17">K68/N68</f>
        <v>5.6375547888180701E-2</v>
      </c>
      <c r="T68" s="310">
        <f t="shared" ref="T68" si="18">M68/N68</f>
        <v>0.42874501480054739</v>
      </c>
      <c r="U68" s="324"/>
    </row>
    <row r="69" spans="1:21" s="18" customFormat="1" x14ac:dyDescent="0.25">
      <c r="A69" s="298" t="s">
        <v>447</v>
      </c>
      <c r="B69" s="298">
        <v>2015</v>
      </c>
      <c r="C69" s="298">
        <v>1</v>
      </c>
      <c r="D69" s="304" t="s">
        <v>306</v>
      </c>
      <c r="E69" s="554">
        <v>752.39400000000001</v>
      </c>
      <c r="F69" s="555">
        <v>2061.9389999999999</v>
      </c>
      <c r="G69" s="555">
        <v>112.91200000000001</v>
      </c>
      <c r="H69" s="556">
        <v>2927.2449999999994</v>
      </c>
      <c r="I69" s="588">
        <v>957.21699999999998</v>
      </c>
      <c r="J69" s="557">
        <v>67.194000000000003</v>
      </c>
      <c r="K69" s="557">
        <v>152.15600000000001</v>
      </c>
      <c r="L69" s="558">
        <v>1176.567</v>
      </c>
      <c r="M69" s="587">
        <v>775.07500000000005</v>
      </c>
      <c r="N69" s="560">
        <v>1951.6420000000001</v>
      </c>
      <c r="O69" s="561">
        <v>975.60299999999995</v>
      </c>
      <c r="P69" s="319">
        <f t="shared" ref="P69" si="19">O69/N69</f>
        <v>0.49988829918601874</v>
      </c>
      <c r="Q69" s="319">
        <f t="shared" ref="Q69" si="20">M69/O69</f>
        <v>0.79445737661733318</v>
      </c>
      <c r="R69" s="310">
        <f t="shared" ref="R69" si="21">I69/N69</f>
        <v>0.49046751402152644</v>
      </c>
      <c r="S69" s="310">
        <f t="shared" ref="S69" si="22">K69/N69</f>
        <v>7.7963069046474709E-2</v>
      </c>
      <c r="T69" s="310">
        <f t="shared" ref="T69" si="23">M69/N69</f>
        <v>0.397139946773025</v>
      </c>
      <c r="U69" s="324"/>
    </row>
    <row r="70" spans="1:21" s="18" customFormat="1" x14ac:dyDescent="0.25">
      <c r="A70" s="298" t="s">
        <v>494</v>
      </c>
      <c r="B70" s="298">
        <v>2016</v>
      </c>
      <c r="C70" s="298">
        <v>1</v>
      </c>
      <c r="D70" s="304" t="s">
        <v>306</v>
      </c>
      <c r="E70" s="554">
        <v>975.60299999999995</v>
      </c>
      <c r="F70" s="555">
        <v>2309.6750000000002</v>
      </c>
      <c r="G70" s="555">
        <v>115</v>
      </c>
      <c r="H70" s="556">
        <v>3400.2780000000002</v>
      </c>
      <c r="I70" s="588">
        <v>955</v>
      </c>
      <c r="J70" s="557">
        <v>61</v>
      </c>
      <c r="K70" s="557">
        <v>190</v>
      </c>
      <c r="L70" s="558">
        <v>1206</v>
      </c>
      <c r="M70" s="559">
        <v>1035</v>
      </c>
      <c r="N70" s="560">
        <v>2241</v>
      </c>
      <c r="O70" s="561">
        <v>1159.278</v>
      </c>
      <c r="P70" s="319">
        <f t="shared" ref="P70:P71" si="24">O70/N70</f>
        <v>0.51730388219544843</v>
      </c>
      <c r="Q70" s="319">
        <f t="shared" ref="Q70:Q71" si="25">M70/O70</f>
        <v>0.89279706852023411</v>
      </c>
      <c r="R70" s="310">
        <f t="shared" ref="R70:R71" si="26">I70/N70</f>
        <v>0.42614904060687192</v>
      </c>
      <c r="S70" s="310">
        <f t="shared" ref="S70:S71" si="27">K70/N70</f>
        <v>8.4783578759482378E-2</v>
      </c>
      <c r="T70" s="310">
        <f t="shared" ref="T70:T71" si="28">M70/N70</f>
        <v>0.46184738955823296</v>
      </c>
      <c r="U70" s="324"/>
    </row>
    <row r="71" spans="1:21" s="18" customFormat="1" x14ac:dyDescent="0.25">
      <c r="A71" s="298" t="s">
        <v>495</v>
      </c>
      <c r="B71" s="298">
        <v>2017</v>
      </c>
      <c r="C71" s="298">
        <v>1</v>
      </c>
      <c r="D71" s="304" t="s">
        <v>306</v>
      </c>
      <c r="E71" s="554">
        <v>1159.278</v>
      </c>
      <c r="F71" s="555">
        <v>1820.2470000000001</v>
      </c>
      <c r="G71" s="555">
        <v>125</v>
      </c>
      <c r="H71" s="556">
        <v>3104.5250000000001</v>
      </c>
      <c r="I71" s="588">
        <v>955</v>
      </c>
      <c r="J71" s="557">
        <v>66</v>
      </c>
      <c r="K71" s="557">
        <v>170</v>
      </c>
      <c r="L71" s="558">
        <v>1191</v>
      </c>
      <c r="M71" s="559">
        <v>1000</v>
      </c>
      <c r="N71" s="560">
        <v>2191</v>
      </c>
      <c r="O71" s="561">
        <v>913.52499999999998</v>
      </c>
      <c r="P71" s="319">
        <f t="shared" si="24"/>
        <v>0.41694431766316747</v>
      </c>
      <c r="Q71" s="319">
        <f t="shared" si="25"/>
        <v>1.094660791987083</v>
      </c>
      <c r="R71" s="310">
        <f t="shared" si="26"/>
        <v>0.43587403012323139</v>
      </c>
      <c r="S71" s="310">
        <f t="shared" si="27"/>
        <v>7.7590141487905065E-2</v>
      </c>
      <c r="T71" s="310">
        <f t="shared" si="28"/>
        <v>0.45641259698767683</v>
      </c>
      <c r="U71" s="324"/>
    </row>
    <row r="72" spans="1:21" x14ac:dyDescent="0.25">
      <c r="A72" s="298"/>
      <c r="B72" s="298"/>
      <c r="C72" s="298"/>
      <c r="D72" s="304"/>
      <c r="E72" s="554"/>
      <c r="F72" s="555"/>
      <c r="G72" s="555"/>
      <c r="H72" s="556"/>
      <c r="I72" s="588"/>
      <c r="J72" s="557"/>
      <c r="K72" s="557"/>
      <c r="L72" s="558"/>
      <c r="M72" s="559"/>
      <c r="N72" s="560"/>
      <c r="O72" s="561"/>
    </row>
    <row r="73" spans="1:21" s="295" customFormat="1" ht="13.8" thickBot="1" x14ac:dyDescent="0.3">
      <c r="A73" s="299"/>
      <c r="B73" s="299"/>
      <c r="C73" s="299"/>
      <c r="D73" s="305"/>
      <c r="E73" s="589"/>
      <c r="F73" s="590"/>
      <c r="G73" s="590"/>
      <c r="H73" s="591"/>
      <c r="I73" s="592"/>
      <c r="J73" s="593"/>
      <c r="K73" s="593"/>
      <c r="L73" s="594"/>
      <c r="M73" s="595"/>
      <c r="N73" s="596"/>
      <c r="O73" s="597"/>
      <c r="P73" s="320"/>
      <c r="Q73" s="320"/>
      <c r="R73" s="309"/>
      <c r="S73" s="309"/>
      <c r="T73" s="309"/>
      <c r="U73" s="325"/>
    </row>
    <row r="74" spans="1:21" ht="18" thickTop="1" x14ac:dyDescent="0.3">
      <c r="A74" s="313"/>
      <c r="B74" s="312" t="s">
        <v>314</v>
      </c>
      <c r="C74" s="296"/>
      <c r="D74" s="301"/>
      <c r="E74" s="598"/>
      <c r="F74" s="599"/>
      <c r="G74" s="599"/>
      <c r="H74" s="600"/>
      <c r="I74" s="891" t="s">
        <v>124</v>
      </c>
      <c r="J74" s="892"/>
      <c r="K74" s="892"/>
      <c r="L74" s="892"/>
      <c r="M74" s="892"/>
      <c r="N74" s="893"/>
      <c r="O74" s="576"/>
    </row>
    <row r="75" spans="1:21" x14ac:dyDescent="0.25">
      <c r="A75" s="313"/>
      <c r="B75" s="296"/>
      <c r="C75" s="296"/>
      <c r="D75" s="301"/>
      <c r="E75" s="886" t="s">
        <v>123</v>
      </c>
      <c r="F75" s="887"/>
      <c r="G75" s="887"/>
      <c r="H75" s="887"/>
      <c r="I75" s="888" t="s">
        <v>299</v>
      </c>
      <c r="J75" s="889"/>
      <c r="K75" s="889"/>
      <c r="L75" s="890"/>
      <c r="M75" s="574"/>
      <c r="N75" s="575"/>
      <c r="O75" s="576"/>
    </row>
    <row r="76" spans="1:21" ht="39.6" x14ac:dyDescent="0.25">
      <c r="A76" s="297" t="s">
        <v>300</v>
      </c>
      <c r="B76" s="297" t="s">
        <v>301</v>
      </c>
      <c r="C76" s="297" t="s">
        <v>302</v>
      </c>
      <c r="D76" s="303" t="s">
        <v>303</v>
      </c>
      <c r="E76" s="577" t="s">
        <v>204</v>
      </c>
      <c r="F76" s="578" t="s">
        <v>10</v>
      </c>
      <c r="G76" s="578" t="s">
        <v>312</v>
      </c>
      <c r="H76" s="579" t="s">
        <v>298</v>
      </c>
      <c r="I76" s="581" t="s">
        <v>207</v>
      </c>
      <c r="J76" s="581" t="s">
        <v>54</v>
      </c>
      <c r="K76" s="581" t="s">
        <v>209</v>
      </c>
      <c r="L76" s="582" t="s">
        <v>304</v>
      </c>
      <c r="M76" s="601" t="s">
        <v>133</v>
      </c>
      <c r="N76" s="584" t="s">
        <v>305</v>
      </c>
      <c r="O76" s="585" t="s">
        <v>212</v>
      </c>
      <c r="P76" s="317" t="s">
        <v>289</v>
      </c>
      <c r="Q76" s="318" t="s">
        <v>284</v>
      </c>
      <c r="R76" s="307" t="s">
        <v>285</v>
      </c>
      <c r="S76" s="307" t="s">
        <v>287</v>
      </c>
      <c r="T76" s="307" t="s">
        <v>288</v>
      </c>
      <c r="U76" s="323"/>
    </row>
    <row r="77" spans="1:21" x14ac:dyDescent="0.25">
      <c r="A77" s="298" t="s">
        <v>175</v>
      </c>
      <c r="B77" s="298">
        <v>1984</v>
      </c>
      <c r="C77" s="298">
        <v>2</v>
      </c>
      <c r="D77" s="304" t="s">
        <v>307</v>
      </c>
      <c r="E77" s="554">
        <v>745</v>
      </c>
      <c r="F77" s="555">
        <v>1250.597</v>
      </c>
      <c r="G77" s="555">
        <v>0</v>
      </c>
      <c r="H77" s="556">
        <v>1995.597</v>
      </c>
      <c r="I77" s="557">
        <v>275</v>
      </c>
      <c r="J77" s="557">
        <v>46.999999999999972</v>
      </c>
      <c r="K77" s="557">
        <v>241.59700000000001</v>
      </c>
      <c r="L77" s="558">
        <v>563.59699999999998</v>
      </c>
      <c r="M77" s="559">
        <v>715</v>
      </c>
      <c r="N77" s="560">
        <v>1278.597</v>
      </c>
      <c r="O77" s="561">
        <v>717</v>
      </c>
      <c r="P77" s="319">
        <f>O77/N77</f>
        <v>0.56077090748687819</v>
      </c>
      <c r="Q77" s="319">
        <f>M77/O77</f>
        <v>0.99721059972105996</v>
      </c>
      <c r="R77" s="310">
        <f>I77/N77</f>
        <v>0.21507949729273571</v>
      </c>
      <c r="S77" s="310">
        <f>K77/N77</f>
        <v>0.18895476839066572</v>
      </c>
      <c r="T77" s="310">
        <f>M77/N77</f>
        <v>0.55920669296111281</v>
      </c>
      <c r="U77" s="324"/>
    </row>
    <row r="78" spans="1:21" x14ac:dyDescent="0.25">
      <c r="A78" s="298" t="s">
        <v>176</v>
      </c>
      <c r="B78" s="298">
        <v>1985</v>
      </c>
      <c r="C78" s="298">
        <v>2</v>
      </c>
      <c r="D78" s="304" t="s">
        <v>307</v>
      </c>
      <c r="E78" s="554">
        <v>717</v>
      </c>
      <c r="F78" s="555">
        <v>1230.075</v>
      </c>
      <c r="G78" s="555">
        <v>0</v>
      </c>
      <c r="H78" s="556">
        <v>1947.075</v>
      </c>
      <c r="I78" s="557">
        <v>281</v>
      </c>
      <c r="J78" s="557">
        <v>43.000000000000057</v>
      </c>
      <c r="K78" s="557">
        <v>221.07499999999999</v>
      </c>
      <c r="L78" s="558">
        <v>545.07500000000005</v>
      </c>
      <c r="M78" s="559">
        <v>393</v>
      </c>
      <c r="N78" s="560">
        <v>938.07500000000005</v>
      </c>
      <c r="O78" s="561">
        <v>1009</v>
      </c>
      <c r="P78" s="319">
        <f t="shared" ref="P78:P105" si="29">O78/N78</f>
        <v>1.0756069610638808</v>
      </c>
      <c r="Q78" s="319">
        <f t="shared" ref="Q78:Q105" si="30">M78/O78</f>
        <v>0.38949454905847375</v>
      </c>
      <c r="R78" s="310">
        <f t="shared" ref="R78:R105" si="31">I78/N78</f>
        <v>0.29954960957279536</v>
      </c>
      <c r="S78" s="310">
        <f t="shared" ref="S78:S105" si="32">K78/N78</f>
        <v>0.23566878980891717</v>
      </c>
      <c r="T78" s="310">
        <f t="shared" ref="T78:T105" si="33">M78/N78</f>
        <v>0.41894304826373158</v>
      </c>
      <c r="U78" s="324"/>
    </row>
    <row r="79" spans="1:21" x14ac:dyDescent="0.25">
      <c r="A79" s="298" t="s">
        <v>177</v>
      </c>
      <c r="B79" s="298">
        <v>1986</v>
      </c>
      <c r="C79" s="298">
        <v>2</v>
      </c>
      <c r="D79" s="304" t="s">
        <v>307</v>
      </c>
      <c r="E79" s="554">
        <v>1009</v>
      </c>
      <c r="F79" s="555">
        <v>1017.231</v>
      </c>
      <c r="G79" s="555">
        <v>0</v>
      </c>
      <c r="H79" s="556">
        <v>2026.231</v>
      </c>
      <c r="I79" s="557">
        <v>276</v>
      </c>
      <c r="J79" s="557">
        <v>39</v>
      </c>
      <c r="K79" s="557">
        <v>309.24099999999999</v>
      </c>
      <c r="L79" s="558">
        <v>624.24099999999999</v>
      </c>
      <c r="M79" s="559">
        <v>429</v>
      </c>
      <c r="N79" s="560">
        <v>1053.241</v>
      </c>
      <c r="O79" s="561">
        <v>972.99</v>
      </c>
      <c r="P79" s="319">
        <f t="shared" si="29"/>
        <v>0.92380566271157316</v>
      </c>
      <c r="Q79" s="319">
        <f t="shared" si="30"/>
        <v>0.44090895076002834</v>
      </c>
      <c r="R79" s="310">
        <f t="shared" si="31"/>
        <v>0.2620482871441579</v>
      </c>
      <c r="S79" s="310">
        <f t="shared" si="32"/>
        <v>0.29360896508966133</v>
      </c>
      <c r="T79" s="310">
        <f t="shared" si="33"/>
        <v>0.40731418545233239</v>
      </c>
      <c r="U79" s="324"/>
    </row>
    <row r="80" spans="1:21" x14ac:dyDescent="0.25">
      <c r="A80" s="298" t="s">
        <v>178</v>
      </c>
      <c r="B80" s="298">
        <v>1987</v>
      </c>
      <c r="C80" s="298">
        <v>2</v>
      </c>
      <c r="D80" s="304" t="s">
        <v>307</v>
      </c>
      <c r="E80" s="554">
        <v>972.99</v>
      </c>
      <c r="F80" s="555">
        <v>1019.204</v>
      </c>
      <c r="G80" s="555">
        <v>0</v>
      </c>
      <c r="H80" s="556">
        <v>1992.194</v>
      </c>
      <c r="I80" s="557">
        <v>290</v>
      </c>
      <c r="J80" s="557">
        <v>39.000000000000028</v>
      </c>
      <c r="K80" s="557">
        <v>195.35</v>
      </c>
      <c r="L80" s="558">
        <v>524.35</v>
      </c>
      <c r="M80" s="559">
        <v>901</v>
      </c>
      <c r="N80" s="560">
        <v>1425.35</v>
      </c>
      <c r="O80" s="561">
        <v>566.84400000000005</v>
      </c>
      <c r="P80" s="319">
        <f t="shared" si="29"/>
        <v>0.39768758550531452</v>
      </c>
      <c r="Q80" s="319">
        <f t="shared" si="30"/>
        <v>1.5895025791928643</v>
      </c>
      <c r="R80" s="310">
        <f t="shared" si="31"/>
        <v>0.20345879959308241</v>
      </c>
      <c r="S80" s="310">
        <f t="shared" si="32"/>
        <v>0.13705405689830569</v>
      </c>
      <c r="T80" s="310">
        <f t="shared" si="33"/>
        <v>0.63212544287368022</v>
      </c>
      <c r="U80" s="324"/>
    </row>
    <row r="81" spans="1:21" x14ac:dyDescent="0.25">
      <c r="A81" s="298" t="s">
        <v>179</v>
      </c>
      <c r="B81" s="298">
        <v>1988</v>
      </c>
      <c r="C81" s="298">
        <v>2</v>
      </c>
      <c r="D81" s="304" t="s">
        <v>307</v>
      </c>
      <c r="E81" s="554">
        <v>566.84400000000005</v>
      </c>
      <c r="F81" s="555">
        <v>881.88300000000004</v>
      </c>
      <c r="G81" s="555">
        <v>0</v>
      </c>
      <c r="H81" s="556">
        <v>1448.7270000000001</v>
      </c>
      <c r="I81" s="557">
        <v>330</v>
      </c>
      <c r="J81" s="557">
        <v>44</v>
      </c>
      <c r="K81" s="557">
        <v>133.327</v>
      </c>
      <c r="L81" s="558">
        <v>507.327</v>
      </c>
      <c r="M81" s="559">
        <v>639</v>
      </c>
      <c r="N81" s="560">
        <v>1146.327</v>
      </c>
      <c r="O81" s="561">
        <v>302.39999999999998</v>
      </c>
      <c r="P81" s="319">
        <f t="shared" si="29"/>
        <v>0.26379907303936834</v>
      </c>
      <c r="Q81" s="319">
        <f t="shared" si="30"/>
        <v>2.1130952380952381</v>
      </c>
      <c r="R81" s="310">
        <f t="shared" si="31"/>
        <v>0.28787597256280278</v>
      </c>
      <c r="S81" s="310">
        <f t="shared" si="32"/>
        <v>0.11630799937539638</v>
      </c>
      <c r="T81" s="310">
        <f t="shared" si="33"/>
        <v>0.5574325650534272</v>
      </c>
      <c r="U81" s="324"/>
    </row>
    <row r="82" spans="1:21" x14ac:dyDescent="0.25">
      <c r="A82" s="298" t="s">
        <v>180</v>
      </c>
      <c r="B82" s="298">
        <v>1989</v>
      </c>
      <c r="C82" s="298">
        <v>2</v>
      </c>
      <c r="D82" s="304" t="s">
        <v>307</v>
      </c>
      <c r="E82" s="554">
        <v>302.39999999999998</v>
      </c>
      <c r="F82" s="555">
        <v>711.04</v>
      </c>
      <c r="G82" s="555">
        <v>0</v>
      </c>
      <c r="H82" s="556">
        <v>1013.44</v>
      </c>
      <c r="I82" s="557">
        <v>302.63400000000001</v>
      </c>
      <c r="J82" s="557">
        <v>41.402999999999963</v>
      </c>
      <c r="K82" s="557">
        <v>95.411000000000001</v>
      </c>
      <c r="L82" s="558">
        <v>439.44799999999998</v>
      </c>
      <c r="M82" s="559">
        <v>358.95800000000003</v>
      </c>
      <c r="N82" s="560">
        <v>798.40599999999995</v>
      </c>
      <c r="O82" s="561">
        <v>215.03399999999999</v>
      </c>
      <c r="P82" s="319">
        <f t="shared" si="29"/>
        <v>0.26932913830807886</v>
      </c>
      <c r="Q82" s="319">
        <f t="shared" si="30"/>
        <v>1.6693081094152555</v>
      </c>
      <c r="R82" s="310">
        <f t="shared" si="31"/>
        <v>0.37904775264714946</v>
      </c>
      <c r="S82" s="310">
        <f t="shared" si="32"/>
        <v>0.11950185745097107</v>
      </c>
      <c r="T82" s="310">
        <f t="shared" si="33"/>
        <v>0.44959331467949898</v>
      </c>
      <c r="U82" s="324"/>
    </row>
    <row r="83" spans="1:21" x14ac:dyDescent="0.25">
      <c r="A83" s="298" t="s">
        <v>181</v>
      </c>
      <c r="B83" s="298">
        <v>1990</v>
      </c>
      <c r="C83" s="298">
        <v>2</v>
      </c>
      <c r="D83" s="304" t="s">
        <v>307</v>
      </c>
      <c r="E83" s="554">
        <v>215.03399999999999</v>
      </c>
      <c r="F83" s="555">
        <v>1195.5820000000001</v>
      </c>
      <c r="G83" s="555">
        <v>0</v>
      </c>
      <c r="H83" s="556">
        <v>1410.616</v>
      </c>
      <c r="I83" s="557">
        <v>321.05700000000002</v>
      </c>
      <c r="J83" s="557">
        <v>38.476000000000056</v>
      </c>
      <c r="K83" s="557">
        <v>321.41199999999998</v>
      </c>
      <c r="L83" s="558">
        <v>680.94500000000005</v>
      </c>
      <c r="M83" s="559">
        <v>369.452</v>
      </c>
      <c r="N83" s="560">
        <v>1050.3969999999999</v>
      </c>
      <c r="O83" s="561">
        <v>360.21899999999999</v>
      </c>
      <c r="P83" s="319">
        <f t="shared" si="29"/>
        <v>0.34293605179755848</v>
      </c>
      <c r="Q83" s="319">
        <f t="shared" si="30"/>
        <v>1.0256316296475201</v>
      </c>
      <c r="R83" s="310">
        <f t="shared" si="31"/>
        <v>0.30565300548268898</v>
      </c>
      <c r="S83" s="310">
        <f t="shared" si="32"/>
        <v>0.30599097293689909</v>
      </c>
      <c r="T83" s="310">
        <f t="shared" si="33"/>
        <v>0.35172606167001619</v>
      </c>
      <c r="U83" s="324"/>
    </row>
    <row r="84" spans="1:21" x14ac:dyDescent="0.25">
      <c r="A84" s="298" t="s">
        <v>182</v>
      </c>
      <c r="B84" s="298">
        <v>1991</v>
      </c>
      <c r="C84" s="298">
        <v>2</v>
      </c>
      <c r="D84" s="304" t="s">
        <v>307</v>
      </c>
      <c r="E84" s="554">
        <v>360.21899999999999</v>
      </c>
      <c r="F84" s="555">
        <v>900.79100000000005</v>
      </c>
      <c r="G84" s="555">
        <v>0</v>
      </c>
      <c r="H84" s="556">
        <v>1261.01</v>
      </c>
      <c r="I84" s="557">
        <v>338.166</v>
      </c>
      <c r="J84" s="557">
        <v>39.725999999999971</v>
      </c>
      <c r="K84" s="557">
        <v>129.35400000000001</v>
      </c>
      <c r="L84" s="558">
        <v>507.24599999999998</v>
      </c>
      <c r="M84" s="559">
        <v>559.30499999999995</v>
      </c>
      <c r="N84" s="560">
        <v>1066.5509999999999</v>
      </c>
      <c r="O84" s="561">
        <v>194.459</v>
      </c>
      <c r="P84" s="319">
        <f t="shared" si="29"/>
        <v>0.18232508337622863</v>
      </c>
      <c r="Q84" s="319">
        <f t="shared" si="30"/>
        <v>2.8762104093922107</v>
      </c>
      <c r="R84" s="310">
        <f t="shared" si="31"/>
        <v>0.31706500673666804</v>
      </c>
      <c r="S84" s="310">
        <f t="shared" si="32"/>
        <v>0.12128252657397538</v>
      </c>
      <c r="T84" s="310">
        <f t="shared" si="33"/>
        <v>0.52440530270001151</v>
      </c>
      <c r="U84" s="324"/>
    </row>
    <row r="85" spans="1:21" x14ac:dyDescent="0.25">
      <c r="A85" s="298" t="s">
        <v>183</v>
      </c>
      <c r="B85" s="298">
        <v>1992</v>
      </c>
      <c r="C85" s="298">
        <v>2</v>
      </c>
      <c r="D85" s="304" t="s">
        <v>307</v>
      </c>
      <c r="E85" s="554">
        <v>194.459</v>
      </c>
      <c r="F85" s="555">
        <v>967.22</v>
      </c>
      <c r="G85" s="555">
        <v>0</v>
      </c>
      <c r="H85" s="556">
        <v>1161.6790000000001</v>
      </c>
      <c r="I85" s="557">
        <v>342.90699999999998</v>
      </c>
      <c r="J85" s="557">
        <v>40.463000000000051</v>
      </c>
      <c r="K85" s="557">
        <v>111.06399999999999</v>
      </c>
      <c r="L85" s="558">
        <v>494.43400000000003</v>
      </c>
      <c r="M85" s="559">
        <v>463.58</v>
      </c>
      <c r="N85" s="560">
        <v>958.01400000000001</v>
      </c>
      <c r="O85" s="561">
        <v>203.66499999999999</v>
      </c>
      <c r="P85" s="319">
        <f t="shared" si="29"/>
        <v>0.21259083896477504</v>
      </c>
      <c r="Q85" s="319">
        <f t="shared" si="30"/>
        <v>2.2761888395158718</v>
      </c>
      <c r="R85" s="310">
        <f t="shared" si="31"/>
        <v>0.35793527025701083</v>
      </c>
      <c r="S85" s="310">
        <f t="shared" si="32"/>
        <v>0.11593149995720312</v>
      </c>
      <c r="T85" s="310">
        <f t="shared" si="33"/>
        <v>0.48389689503493682</v>
      </c>
      <c r="U85" s="324"/>
    </row>
    <row r="86" spans="1:21" x14ac:dyDescent="0.25">
      <c r="A86" s="298" t="s">
        <v>184</v>
      </c>
      <c r="B86" s="298">
        <v>1993</v>
      </c>
      <c r="C86" s="298">
        <v>2</v>
      </c>
      <c r="D86" s="304" t="s">
        <v>307</v>
      </c>
      <c r="E86" s="554">
        <v>203.66499999999999</v>
      </c>
      <c r="F86" s="555">
        <v>1065.941</v>
      </c>
      <c r="G86" s="555">
        <v>3.52800000000002</v>
      </c>
      <c r="H86" s="556">
        <v>1273.134</v>
      </c>
      <c r="I86" s="557">
        <v>383.99299999999999</v>
      </c>
      <c r="J86" s="557">
        <v>39.035000000000025</v>
      </c>
      <c r="K86" s="557">
        <v>137.01900000000001</v>
      </c>
      <c r="L86" s="558">
        <v>560.04700000000003</v>
      </c>
      <c r="M86" s="559">
        <v>485.76100000000002</v>
      </c>
      <c r="N86" s="560">
        <v>1045.808</v>
      </c>
      <c r="O86" s="561">
        <v>227.32599999999999</v>
      </c>
      <c r="P86" s="319">
        <f t="shared" si="29"/>
        <v>0.21736877132322568</v>
      </c>
      <c r="Q86" s="319">
        <f t="shared" si="30"/>
        <v>2.1368475229406227</v>
      </c>
      <c r="R86" s="310">
        <f t="shared" si="31"/>
        <v>0.36717351559750927</v>
      </c>
      <c r="S86" s="310">
        <f t="shared" si="32"/>
        <v>0.13101735691446231</v>
      </c>
      <c r="T86" s="310">
        <f t="shared" si="33"/>
        <v>0.46448392056668147</v>
      </c>
      <c r="U86" s="324"/>
    </row>
    <row r="87" spans="1:21" x14ac:dyDescent="0.25">
      <c r="A87" s="298" t="s">
        <v>185</v>
      </c>
      <c r="B87" s="298">
        <v>1994</v>
      </c>
      <c r="C87" s="298">
        <v>2</v>
      </c>
      <c r="D87" s="304" t="s">
        <v>307</v>
      </c>
      <c r="E87" s="554">
        <v>227.32599999999999</v>
      </c>
      <c r="F87" s="555">
        <v>971.16099999999994</v>
      </c>
      <c r="G87" s="555">
        <v>3.3770000000000664</v>
      </c>
      <c r="H87" s="556">
        <v>1201.864</v>
      </c>
      <c r="I87" s="557">
        <v>358.584</v>
      </c>
      <c r="J87" s="557">
        <v>37.749999999999972</v>
      </c>
      <c r="K87" s="557">
        <v>189.96</v>
      </c>
      <c r="L87" s="558">
        <v>586.29399999999998</v>
      </c>
      <c r="M87" s="559">
        <v>421.87700000000001</v>
      </c>
      <c r="N87" s="560">
        <v>1008.171</v>
      </c>
      <c r="O87" s="561">
        <v>193.69300000000001</v>
      </c>
      <c r="P87" s="319">
        <f t="shared" si="29"/>
        <v>0.19212316164618901</v>
      </c>
      <c r="Q87" s="319">
        <f t="shared" si="30"/>
        <v>2.1780704516941758</v>
      </c>
      <c r="R87" s="310">
        <f t="shared" si="31"/>
        <v>0.35567775704716759</v>
      </c>
      <c r="S87" s="310">
        <f t="shared" si="32"/>
        <v>0.18842041677453528</v>
      </c>
      <c r="T87" s="310">
        <f t="shared" si="33"/>
        <v>0.41845778146762802</v>
      </c>
      <c r="U87" s="324"/>
    </row>
    <row r="88" spans="1:21" x14ac:dyDescent="0.25">
      <c r="A88" s="298" t="s">
        <v>186</v>
      </c>
      <c r="B88" s="298">
        <v>1995</v>
      </c>
      <c r="C88" s="298">
        <v>2</v>
      </c>
      <c r="D88" s="304" t="s">
        <v>307</v>
      </c>
      <c r="E88" s="554">
        <v>193.69300000000001</v>
      </c>
      <c r="F88" s="555">
        <v>825.01099999999997</v>
      </c>
      <c r="G88" s="555">
        <v>0.28599999999994452</v>
      </c>
      <c r="H88" s="556">
        <v>1018.9899999999999</v>
      </c>
      <c r="I88" s="557">
        <v>345.64499999999998</v>
      </c>
      <c r="J88" s="557">
        <v>39.617999999999995</v>
      </c>
      <c r="K88" s="557">
        <v>95.564999999999998</v>
      </c>
      <c r="L88" s="558">
        <v>480.82799999999997</v>
      </c>
      <c r="M88" s="559">
        <v>384.14299999999997</v>
      </c>
      <c r="N88" s="560">
        <v>864.971</v>
      </c>
      <c r="O88" s="561">
        <v>154.01900000000001</v>
      </c>
      <c r="P88" s="319">
        <f t="shared" si="29"/>
        <v>0.17806261712820431</v>
      </c>
      <c r="Q88" s="319">
        <f t="shared" si="30"/>
        <v>2.4941273479246062</v>
      </c>
      <c r="R88" s="310">
        <f t="shared" si="31"/>
        <v>0.39960299247026776</v>
      </c>
      <c r="S88" s="310">
        <f t="shared" si="32"/>
        <v>0.11048347285631541</v>
      </c>
      <c r="T88" s="310">
        <f t="shared" si="33"/>
        <v>0.44411084302248283</v>
      </c>
      <c r="U88" s="324"/>
    </row>
    <row r="89" spans="1:21" x14ac:dyDescent="0.25">
      <c r="A89" s="298" t="s">
        <v>187</v>
      </c>
      <c r="B89" s="298">
        <v>1996</v>
      </c>
      <c r="C89" s="298">
        <v>2</v>
      </c>
      <c r="D89" s="304" t="s">
        <v>307</v>
      </c>
      <c r="E89" s="554">
        <v>154.01900000000001</v>
      </c>
      <c r="F89" s="555">
        <v>759.32399999999996</v>
      </c>
      <c r="G89" s="555">
        <v>0.27800000000002001</v>
      </c>
      <c r="H89" s="556">
        <v>913.62099999999998</v>
      </c>
      <c r="I89" s="557">
        <v>319.55599999999998</v>
      </c>
      <c r="J89" s="557">
        <v>38.009000000000043</v>
      </c>
      <c r="K89" s="557">
        <v>126.93899999999999</v>
      </c>
      <c r="L89" s="558">
        <v>484.50400000000002</v>
      </c>
      <c r="M89" s="559">
        <v>286.24799999999999</v>
      </c>
      <c r="N89" s="560">
        <v>770.75199999999995</v>
      </c>
      <c r="O89" s="561">
        <v>142.869</v>
      </c>
      <c r="P89" s="319">
        <f t="shared" si="29"/>
        <v>0.18536312588225526</v>
      </c>
      <c r="Q89" s="319">
        <f t="shared" si="30"/>
        <v>2.0035697037145916</v>
      </c>
      <c r="R89" s="310">
        <f t="shared" si="31"/>
        <v>0.41460288134185835</v>
      </c>
      <c r="S89" s="310">
        <f t="shared" si="32"/>
        <v>0.16469499916964211</v>
      </c>
      <c r="T89" s="310">
        <f t="shared" si="33"/>
        <v>0.37138794320352075</v>
      </c>
      <c r="U89" s="324"/>
    </row>
    <row r="90" spans="1:21" x14ac:dyDescent="0.25">
      <c r="A90" s="298" t="s">
        <v>188</v>
      </c>
      <c r="B90" s="298">
        <v>1997</v>
      </c>
      <c r="C90" s="298">
        <v>2</v>
      </c>
      <c r="D90" s="304" t="s">
        <v>307</v>
      </c>
      <c r="E90" s="554">
        <v>142.869</v>
      </c>
      <c r="F90" s="555">
        <v>1098.3030000000001</v>
      </c>
      <c r="G90" s="555">
        <v>0.62899999999990541</v>
      </c>
      <c r="H90" s="556">
        <v>1241.8009999999999</v>
      </c>
      <c r="I90" s="557">
        <v>381.2</v>
      </c>
      <c r="J90" s="557">
        <v>36.366000000000014</v>
      </c>
      <c r="K90" s="557">
        <v>155.631</v>
      </c>
      <c r="L90" s="558">
        <v>573.197</v>
      </c>
      <c r="M90" s="559">
        <v>361.95400000000001</v>
      </c>
      <c r="N90" s="560">
        <v>935.15099999999995</v>
      </c>
      <c r="O90" s="561">
        <v>306.64999999999998</v>
      </c>
      <c r="P90" s="319">
        <f t="shared" si="29"/>
        <v>0.32791495704971707</v>
      </c>
      <c r="Q90" s="319">
        <f t="shared" si="30"/>
        <v>1.1803489320071745</v>
      </c>
      <c r="R90" s="310">
        <f t="shared" si="31"/>
        <v>0.4076347028447812</v>
      </c>
      <c r="S90" s="310">
        <f t="shared" si="32"/>
        <v>0.16642339044710427</v>
      </c>
      <c r="T90" s="310">
        <f t="shared" si="33"/>
        <v>0.38705406934281206</v>
      </c>
      <c r="U90" s="324"/>
    </row>
    <row r="91" spans="1:21" x14ac:dyDescent="0.25">
      <c r="A91" s="298" t="s">
        <v>189</v>
      </c>
      <c r="B91" s="298">
        <v>1998</v>
      </c>
      <c r="C91" s="298">
        <v>2</v>
      </c>
      <c r="D91" s="304" t="s">
        <v>307</v>
      </c>
      <c r="E91" s="554">
        <v>306.64999999999998</v>
      </c>
      <c r="F91" s="555">
        <v>1179.452</v>
      </c>
      <c r="G91" s="555">
        <v>0.89999999999986358</v>
      </c>
      <c r="H91" s="556">
        <v>1487.002</v>
      </c>
      <c r="I91" s="557">
        <v>387.45499999999998</v>
      </c>
      <c r="J91" s="557">
        <v>34.656000000000034</v>
      </c>
      <c r="K91" s="557">
        <v>185.768</v>
      </c>
      <c r="L91" s="558">
        <v>607.87900000000002</v>
      </c>
      <c r="M91" s="559">
        <v>444.00700000000001</v>
      </c>
      <c r="N91" s="560">
        <v>1051.886</v>
      </c>
      <c r="O91" s="561">
        <v>435.11599999999999</v>
      </c>
      <c r="P91" s="319">
        <f t="shared" si="29"/>
        <v>0.41365319055486999</v>
      </c>
      <c r="Q91" s="319">
        <f t="shared" si="30"/>
        <v>1.0204336314913725</v>
      </c>
      <c r="R91" s="310">
        <f t="shared" si="31"/>
        <v>0.36834314745133978</v>
      </c>
      <c r="S91" s="310">
        <f t="shared" si="32"/>
        <v>0.17660468910129046</v>
      </c>
      <c r="T91" s="310">
        <f t="shared" si="33"/>
        <v>0.42210562741589869</v>
      </c>
      <c r="U91" s="324"/>
    </row>
    <row r="92" spans="1:21" x14ac:dyDescent="0.25">
      <c r="A92" s="298" t="s">
        <v>190</v>
      </c>
      <c r="B92" s="298">
        <v>1999</v>
      </c>
      <c r="C92" s="298">
        <v>2</v>
      </c>
      <c r="D92" s="304" t="s">
        <v>307</v>
      </c>
      <c r="E92" s="554">
        <v>435.11599999999999</v>
      </c>
      <c r="F92" s="555">
        <v>1050.643</v>
      </c>
      <c r="G92" s="555">
        <v>0.11099999999987631</v>
      </c>
      <c r="H92" s="556">
        <v>1485.87</v>
      </c>
      <c r="I92" s="557">
        <v>385.85</v>
      </c>
      <c r="J92" s="557">
        <v>34.204999999999927</v>
      </c>
      <c r="K92" s="557">
        <v>131.774</v>
      </c>
      <c r="L92" s="558">
        <v>551.82899999999995</v>
      </c>
      <c r="M92" s="559">
        <v>476.125</v>
      </c>
      <c r="N92" s="560">
        <v>1027.954</v>
      </c>
      <c r="O92" s="561">
        <v>457.916</v>
      </c>
      <c r="P92" s="319">
        <f t="shared" si="29"/>
        <v>0.44546351295875108</v>
      </c>
      <c r="Q92" s="319">
        <f t="shared" si="30"/>
        <v>1.0397649350535907</v>
      </c>
      <c r="R92" s="310">
        <f t="shared" si="31"/>
        <v>0.37535726306819178</v>
      </c>
      <c r="S92" s="310">
        <f t="shared" si="32"/>
        <v>0.12819056105623405</v>
      </c>
      <c r="T92" s="310">
        <f t="shared" si="33"/>
        <v>0.46317734062030014</v>
      </c>
      <c r="U92" s="324"/>
    </row>
    <row r="93" spans="1:21" x14ac:dyDescent="0.25">
      <c r="A93" s="298" t="s">
        <v>191</v>
      </c>
      <c r="B93" s="298">
        <v>2000</v>
      </c>
      <c r="C93" s="298">
        <v>2</v>
      </c>
      <c r="D93" s="304" t="s">
        <v>307</v>
      </c>
      <c r="E93" s="554">
        <v>457.916</v>
      </c>
      <c r="F93" s="555">
        <v>846.03599999999994</v>
      </c>
      <c r="G93" s="555">
        <v>4.9000000000091859E-2</v>
      </c>
      <c r="H93" s="556">
        <v>1304.001</v>
      </c>
      <c r="I93" s="557">
        <v>374.98700000000002</v>
      </c>
      <c r="J93" s="557">
        <v>32.47499999999998</v>
      </c>
      <c r="K93" s="557">
        <v>92.513999999999996</v>
      </c>
      <c r="L93" s="558">
        <v>499.976</v>
      </c>
      <c r="M93" s="559">
        <v>393.01600000000002</v>
      </c>
      <c r="N93" s="560">
        <v>892.99199999999996</v>
      </c>
      <c r="O93" s="561">
        <v>411.00900000000001</v>
      </c>
      <c r="P93" s="319">
        <f t="shared" si="29"/>
        <v>0.46026056224467859</v>
      </c>
      <c r="Q93" s="319">
        <f t="shared" si="30"/>
        <v>0.95622236982645148</v>
      </c>
      <c r="R93" s="310">
        <f t="shared" si="31"/>
        <v>0.41992201497885762</v>
      </c>
      <c r="S93" s="310">
        <f t="shared" si="32"/>
        <v>0.10360003225112879</v>
      </c>
      <c r="T93" s="310">
        <f t="shared" si="33"/>
        <v>0.44011144556726156</v>
      </c>
      <c r="U93" s="324"/>
    </row>
    <row r="94" spans="1:21" x14ac:dyDescent="0.25">
      <c r="A94" s="298" t="s">
        <v>192</v>
      </c>
      <c r="B94" s="298">
        <v>2001</v>
      </c>
      <c r="C94" s="298">
        <v>2</v>
      </c>
      <c r="D94" s="304" t="s">
        <v>307</v>
      </c>
      <c r="E94" s="554">
        <v>411.00900000000001</v>
      </c>
      <c r="F94" s="555">
        <v>765.89800000000002</v>
      </c>
      <c r="G94" s="555">
        <v>0.80499999999994998</v>
      </c>
      <c r="H94" s="556">
        <v>1177.712</v>
      </c>
      <c r="I94" s="557">
        <v>363.67200000000003</v>
      </c>
      <c r="J94" s="557">
        <v>33.909999999999954</v>
      </c>
      <c r="K94" s="557">
        <v>67.539000000000001</v>
      </c>
      <c r="L94" s="558">
        <v>465.12099999999998</v>
      </c>
      <c r="M94" s="559">
        <v>349.46899999999999</v>
      </c>
      <c r="N94" s="560">
        <v>814.59</v>
      </c>
      <c r="O94" s="561">
        <v>363.12200000000001</v>
      </c>
      <c r="P94" s="319">
        <f t="shared" si="29"/>
        <v>0.4457727200186597</v>
      </c>
      <c r="Q94" s="319">
        <f t="shared" si="30"/>
        <v>0.96240106630829303</v>
      </c>
      <c r="R94" s="310">
        <f t="shared" si="31"/>
        <v>0.44644790630869519</v>
      </c>
      <c r="S94" s="310">
        <f t="shared" si="32"/>
        <v>8.291164880492026E-2</v>
      </c>
      <c r="T94" s="310">
        <f t="shared" si="33"/>
        <v>0.42901214107710622</v>
      </c>
      <c r="U94" s="324"/>
    </row>
    <row r="95" spans="1:21" x14ac:dyDescent="0.25">
      <c r="A95" s="298" t="s">
        <v>193</v>
      </c>
      <c r="B95" s="298">
        <v>2002</v>
      </c>
      <c r="C95" s="298">
        <v>2</v>
      </c>
      <c r="D95" s="304" t="s">
        <v>307</v>
      </c>
      <c r="E95" s="554">
        <v>363.12200000000001</v>
      </c>
      <c r="F95" s="555">
        <v>620.32799999999997</v>
      </c>
      <c r="G95" s="555">
        <v>0.27499999999986358</v>
      </c>
      <c r="H95" s="556">
        <v>983.72499999999991</v>
      </c>
      <c r="I95" s="557">
        <v>377.12900000000002</v>
      </c>
      <c r="J95" s="557">
        <v>36.889999999999958</v>
      </c>
      <c r="K95" s="557">
        <v>73.691000000000003</v>
      </c>
      <c r="L95" s="558">
        <v>487.71</v>
      </c>
      <c r="M95" s="559">
        <v>307.70699999999999</v>
      </c>
      <c r="N95" s="560">
        <v>795.41700000000003</v>
      </c>
      <c r="O95" s="561">
        <v>188.30799999999999</v>
      </c>
      <c r="P95" s="319">
        <f t="shared" si="29"/>
        <v>0.23674123132897584</v>
      </c>
      <c r="Q95" s="319">
        <f t="shared" si="30"/>
        <v>1.6340622809439853</v>
      </c>
      <c r="R95" s="310">
        <f t="shared" si="31"/>
        <v>0.47412740738505715</v>
      </c>
      <c r="S95" s="310">
        <f t="shared" si="32"/>
        <v>9.2644487105505671E-2</v>
      </c>
      <c r="T95" s="310">
        <f t="shared" si="33"/>
        <v>0.38684991645891398</v>
      </c>
      <c r="U95" s="324"/>
    </row>
    <row r="96" spans="1:21" x14ac:dyDescent="0.25">
      <c r="A96" s="298" t="s">
        <v>194</v>
      </c>
      <c r="B96" s="298">
        <v>2003</v>
      </c>
      <c r="C96" s="298">
        <v>2</v>
      </c>
      <c r="D96" s="304" t="s">
        <v>307</v>
      </c>
      <c r="E96" s="554">
        <v>188.30799999999999</v>
      </c>
      <c r="F96" s="555">
        <v>1071.1559999999999</v>
      </c>
      <c r="G96" s="555">
        <v>0.38400000000001455</v>
      </c>
      <c r="H96" s="556">
        <v>1259.848</v>
      </c>
      <c r="I96" s="557">
        <v>378.08300000000003</v>
      </c>
      <c r="J96" s="557">
        <v>34.75399999999992</v>
      </c>
      <c r="K96" s="557">
        <v>109.449</v>
      </c>
      <c r="L96" s="558">
        <v>522.28599999999994</v>
      </c>
      <c r="M96" s="559">
        <v>510.435</v>
      </c>
      <c r="N96" s="560">
        <v>1032.721</v>
      </c>
      <c r="O96" s="561">
        <v>227.12700000000001</v>
      </c>
      <c r="P96" s="319">
        <f t="shared" si="29"/>
        <v>0.21993064922665465</v>
      </c>
      <c r="Q96" s="319">
        <f t="shared" si="30"/>
        <v>2.247355004028583</v>
      </c>
      <c r="R96" s="310">
        <f t="shared" si="31"/>
        <v>0.36610372017224402</v>
      </c>
      <c r="S96" s="310">
        <f t="shared" si="32"/>
        <v>0.10598118949842213</v>
      </c>
      <c r="T96" s="310">
        <f t="shared" si="33"/>
        <v>0.49426224507877731</v>
      </c>
      <c r="U96" s="324"/>
    </row>
    <row r="97" spans="1:21" x14ac:dyDescent="0.25">
      <c r="A97" s="298" t="s">
        <v>195</v>
      </c>
      <c r="B97" s="298">
        <v>2004</v>
      </c>
      <c r="C97" s="298">
        <v>2</v>
      </c>
      <c r="D97" s="304" t="s">
        <v>307</v>
      </c>
      <c r="E97" s="554">
        <v>227.12700000000001</v>
      </c>
      <c r="F97" s="555">
        <v>856.55</v>
      </c>
      <c r="G97" s="555">
        <v>0.66300000000001091</v>
      </c>
      <c r="H97" s="556">
        <v>1084.3399999999999</v>
      </c>
      <c r="I97" s="557">
        <v>382.048</v>
      </c>
      <c r="J97" s="557">
        <v>33.36999999999999</v>
      </c>
      <c r="K97" s="557">
        <v>86.527000000000001</v>
      </c>
      <c r="L97" s="558">
        <v>501.94499999999999</v>
      </c>
      <c r="M97" s="559">
        <v>389.38900000000001</v>
      </c>
      <c r="N97" s="560">
        <v>891.33399999999995</v>
      </c>
      <c r="O97" s="561">
        <v>193.006</v>
      </c>
      <c r="P97" s="319">
        <f t="shared" si="29"/>
        <v>0.21653611328637751</v>
      </c>
      <c r="Q97" s="319">
        <f t="shared" si="30"/>
        <v>2.0174968653824235</v>
      </c>
      <c r="R97" s="310">
        <f t="shared" si="31"/>
        <v>0.42862495989157828</v>
      </c>
      <c r="S97" s="310">
        <f t="shared" si="32"/>
        <v>9.7075843623153621E-2</v>
      </c>
      <c r="T97" s="310">
        <f t="shared" si="33"/>
        <v>0.43686092979735996</v>
      </c>
      <c r="U97" s="324"/>
    </row>
    <row r="98" spans="1:21" x14ac:dyDescent="0.25">
      <c r="A98" s="298" t="s">
        <v>196</v>
      </c>
      <c r="B98" s="298">
        <v>2005</v>
      </c>
      <c r="C98" s="298">
        <v>2</v>
      </c>
      <c r="D98" s="304" t="s">
        <v>307</v>
      </c>
      <c r="E98" s="554">
        <v>193.006</v>
      </c>
      <c r="F98" s="555">
        <v>930.01499999999999</v>
      </c>
      <c r="G98" s="555">
        <v>0.42900000000008731</v>
      </c>
      <c r="H98" s="556">
        <v>1123.45</v>
      </c>
      <c r="I98" s="557">
        <v>370.334</v>
      </c>
      <c r="J98" s="557">
        <v>32.927999999999969</v>
      </c>
      <c r="K98" s="557">
        <v>77.643000000000001</v>
      </c>
      <c r="L98" s="558">
        <v>480.90499999999997</v>
      </c>
      <c r="M98" s="559">
        <v>427.70600000000002</v>
      </c>
      <c r="N98" s="560">
        <v>908.61099999999999</v>
      </c>
      <c r="O98" s="561">
        <v>214.839</v>
      </c>
      <c r="P98" s="319">
        <f t="shared" si="29"/>
        <v>0.23644772075178486</v>
      </c>
      <c r="Q98" s="319">
        <f t="shared" si="30"/>
        <v>1.99082103342503</v>
      </c>
      <c r="R98" s="310">
        <f t="shared" si="31"/>
        <v>0.40758256283492056</v>
      </c>
      <c r="S98" s="310">
        <f t="shared" si="32"/>
        <v>8.545241032741184E-2</v>
      </c>
      <c r="T98" s="310">
        <f t="shared" si="33"/>
        <v>0.47072509577806126</v>
      </c>
      <c r="U98" s="324"/>
    </row>
    <row r="99" spans="1:21" x14ac:dyDescent="0.25">
      <c r="A99" s="298" t="s">
        <v>197</v>
      </c>
      <c r="B99" s="298">
        <v>2006</v>
      </c>
      <c r="C99" s="298">
        <v>2</v>
      </c>
      <c r="D99" s="304" t="s">
        <v>307</v>
      </c>
      <c r="E99" s="554">
        <v>214.839</v>
      </c>
      <c r="F99" s="555">
        <v>681.92100000000005</v>
      </c>
      <c r="G99" s="555">
        <v>1.05600000000004</v>
      </c>
      <c r="H99" s="556">
        <v>897.81600000000003</v>
      </c>
      <c r="I99" s="557">
        <v>365.79500000000002</v>
      </c>
      <c r="J99" s="557">
        <v>37.029999999999959</v>
      </c>
      <c r="K99" s="557">
        <v>49.926000000000002</v>
      </c>
      <c r="L99" s="558">
        <v>452.75099999999998</v>
      </c>
      <c r="M99" s="559">
        <v>280.29199999999997</v>
      </c>
      <c r="N99" s="560">
        <v>733.04300000000001</v>
      </c>
      <c r="O99" s="561">
        <v>164.773</v>
      </c>
      <c r="P99" s="319">
        <f t="shared" si="29"/>
        <v>0.22477944677188105</v>
      </c>
      <c r="Q99" s="319">
        <f t="shared" si="30"/>
        <v>1.7010796671784818</v>
      </c>
      <c r="R99" s="310">
        <f t="shared" si="31"/>
        <v>0.49900892580653522</v>
      </c>
      <c r="S99" s="310">
        <f t="shared" si="32"/>
        <v>6.810787361723665E-2</v>
      </c>
      <c r="T99" s="310">
        <f t="shared" si="33"/>
        <v>0.38236774650327465</v>
      </c>
      <c r="U99" s="324"/>
    </row>
    <row r="100" spans="1:21" x14ac:dyDescent="0.25">
      <c r="A100" s="298" t="s">
        <v>198</v>
      </c>
      <c r="B100" s="298">
        <v>2007</v>
      </c>
      <c r="C100" s="298">
        <v>2</v>
      </c>
      <c r="D100" s="304" t="s">
        <v>307</v>
      </c>
      <c r="E100" s="554">
        <v>164.773</v>
      </c>
      <c r="F100" s="555">
        <v>955.55499999999995</v>
      </c>
      <c r="G100" s="555">
        <v>1.0860000000000127</v>
      </c>
      <c r="H100" s="556">
        <v>1121.414</v>
      </c>
      <c r="I100" s="557">
        <v>397.20800000000003</v>
      </c>
      <c r="J100" s="557">
        <v>35.239999999999974</v>
      </c>
      <c r="K100" s="557">
        <v>15.314</v>
      </c>
      <c r="L100" s="558">
        <v>447.762</v>
      </c>
      <c r="M100" s="559">
        <v>536.12199999999996</v>
      </c>
      <c r="N100" s="560">
        <v>983.88400000000001</v>
      </c>
      <c r="O100" s="561">
        <v>137.53</v>
      </c>
      <c r="P100" s="319">
        <f t="shared" si="29"/>
        <v>0.13978273861552784</v>
      </c>
      <c r="Q100" s="319">
        <f t="shared" si="30"/>
        <v>3.89821857049371</v>
      </c>
      <c r="R100" s="310">
        <f t="shared" si="31"/>
        <v>0.403714258998012</v>
      </c>
      <c r="S100" s="310">
        <f t="shared" si="32"/>
        <v>1.5564843009948327E-2</v>
      </c>
      <c r="T100" s="310">
        <f t="shared" si="33"/>
        <v>0.54490366750551888</v>
      </c>
      <c r="U100" s="324"/>
    </row>
    <row r="101" spans="1:21" x14ac:dyDescent="0.25">
      <c r="A101" s="298" t="s">
        <v>199</v>
      </c>
      <c r="B101" s="298">
        <v>2008</v>
      </c>
      <c r="C101" s="298">
        <v>2</v>
      </c>
      <c r="D101" s="304" t="s">
        <v>307</v>
      </c>
      <c r="E101" s="554">
        <v>137.53</v>
      </c>
      <c r="F101" s="555">
        <v>1045.6220000000001</v>
      </c>
      <c r="G101" s="555">
        <v>1.5119999999999436</v>
      </c>
      <c r="H101" s="556">
        <v>1184.664</v>
      </c>
      <c r="I101" s="557">
        <v>384.54899999999998</v>
      </c>
      <c r="J101" s="557">
        <v>35.522000000000013</v>
      </c>
      <c r="K101" s="557">
        <v>63.265999999999998</v>
      </c>
      <c r="L101" s="558">
        <v>483.33699999999999</v>
      </c>
      <c r="M101" s="559">
        <v>446.89600000000002</v>
      </c>
      <c r="N101" s="560">
        <v>930.23299999999995</v>
      </c>
      <c r="O101" s="561">
        <v>254.43100000000001</v>
      </c>
      <c r="P101" s="319">
        <f t="shared" si="29"/>
        <v>0.27351319508123234</v>
      </c>
      <c r="Q101" s="319">
        <f t="shared" si="30"/>
        <v>1.7564526335234307</v>
      </c>
      <c r="R101" s="310">
        <f t="shared" si="31"/>
        <v>0.41338997863976013</v>
      </c>
      <c r="S101" s="310">
        <f t="shared" si="32"/>
        <v>6.8010917694814099E-2</v>
      </c>
      <c r="T101" s="310">
        <f t="shared" si="33"/>
        <v>0.48041297180383846</v>
      </c>
      <c r="U101" s="324"/>
    </row>
    <row r="102" spans="1:21" x14ac:dyDescent="0.25">
      <c r="A102" s="298" t="s">
        <v>200</v>
      </c>
      <c r="B102" s="298">
        <v>2009</v>
      </c>
      <c r="C102" s="298">
        <v>2</v>
      </c>
      <c r="D102" s="304" t="s">
        <v>307</v>
      </c>
      <c r="E102" s="554">
        <v>254.43100000000001</v>
      </c>
      <c r="F102" s="555">
        <v>925.76099999999997</v>
      </c>
      <c r="G102" s="555">
        <v>1.55600000000004</v>
      </c>
      <c r="H102" s="556">
        <v>1181.748</v>
      </c>
      <c r="I102" s="557">
        <v>361.00700000000001</v>
      </c>
      <c r="J102" s="557">
        <v>31.763000000000019</v>
      </c>
      <c r="K102" s="557">
        <v>34.341999999999999</v>
      </c>
      <c r="L102" s="558">
        <v>427.11200000000002</v>
      </c>
      <c r="M102" s="559">
        <v>369.64800000000002</v>
      </c>
      <c r="N102" s="560">
        <v>796.76</v>
      </c>
      <c r="O102" s="561">
        <v>384.988</v>
      </c>
      <c r="P102" s="319">
        <f t="shared" si="29"/>
        <v>0.48319192730558763</v>
      </c>
      <c r="Q102" s="319">
        <f t="shared" si="30"/>
        <v>0.96015460222136806</v>
      </c>
      <c r="R102" s="310">
        <f t="shared" si="31"/>
        <v>0.4530937798082233</v>
      </c>
      <c r="S102" s="310">
        <f t="shared" si="32"/>
        <v>4.3102063356594209E-2</v>
      </c>
      <c r="T102" s="310">
        <f t="shared" si="33"/>
        <v>0.46393895275867264</v>
      </c>
      <c r="U102" s="324"/>
    </row>
    <row r="103" spans="1:21" x14ac:dyDescent="0.25">
      <c r="A103" s="298" t="s">
        <v>201</v>
      </c>
      <c r="B103" s="298">
        <v>2010</v>
      </c>
      <c r="C103" s="298">
        <v>2</v>
      </c>
      <c r="D103" s="304" t="s">
        <v>307</v>
      </c>
      <c r="E103" s="554">
        <v>384.988</v>
      </c>
      <c r="F103" s="555">
        <v>1006.079</v>
      </c>
      <c r="G103" s="555">
        <v>0.89499999999998181</v>
      </c>
      <c r="H103" s="556">
        <v>1391.962</v>
      </c>
      <c r="I103" s="557">
        <v>359.17700000000002</v>
      </c>
      <c r="J103" s="557">
        <v>31.957999999999952</v>
      </c>
      <c r="K103" s="557">
        <v>-2.593</v>
      </c>
      <c r="L103" s="558">
        <v>388.54199999999997</v>
      </c>
      <c r="M103" s="559">
        <v>616.88800000000003</v>
      </c>
      <c r="N103" s="560">
        <v>1005.43</v>
      </c>
      <c r="O103" s="561">
        <v>386.53199999999998</v>
      </c>
      <c r="P103" s="319">
        <f t="shared" si="29"/>
        <v>0.38444446654665171</v>
      </c>
      <c r="Q103" s="319">
        <f t="shared" si="30"/>
        <v>1.5959558328935251</v>
      </c>
      <c r="R103" s="310">
        <f t="shared" si="31"/>
        <v>0.3572372019931771</v>
      </c>
      <c r="S103" s="310">
        <f t="shared" si="32"/>
        <v>-2.5789960514406773E-3</v>
      </c>
      <c r="T103" s="310">
        <f t="shared" si="33"/>
        <v>0.6135563888087685</v>
      </c>
      <c r="U103" s="324"/>
    </row>
    <row r="104" spans="1:21" x14ac:dyDescent="0.25">
      <c r="A104" s="298" t="s">
        <v>237</v>
      </c>
      <c r="B104" s="298">
        <v>2011</v>
      </c>
      <c r="C104" s="298">
        <v>2</v>
      </c>
      <c r="D104" s="304" t="s">
        <v>307</v>
      </c>
      <c r="E104" s="554">
        <v>386.53199999999998</v>
      </c>
      <c r="F104" s="555">
        <v>782.85900000000004</v>
      </c>
      <c r="G104" s="555">
        <v>0.47500000000002274</v>
      </c>
      <c r="H104" s="556">
        <v>1169.866</v>
      </c>
      <c r="I104" s="557">
        <v>403.59699999999998</v>
      </c>
      <c r="J104" s="557">
        <v>33.144000000000005</v>
      </c>
      <c r="K104" s="557">
        <v>18.654</v>
      </c>
      <c r="L104" s="558">
        <v>455.39499999999998</v>
      </c>
      <c r="M104" s="559">
        <v>397.32100000000003</v>
      </c>
      <c r="N104" s="560">
        <v>852.71600000000001</v>
      </c>
      <c r="O104" s="561">
        <v>317.14999999999998</v>
      </c>
      <c r="P104" s="319">
        <f t="shared" si="29"/>
        <v>0.37192922379784121</v>
      </c>
      <c r="Q104" s="319">
        <f t="shared" si="30"/>
        <v>1.2527857480687374</v>
      </c>
      <c r="R104" s="310">
        <f t="shared" si="31"/>
        <v>0.47330764287289084</v>
      </c>
      <c r="S104" s="310">
        <f t="shared" si="32"/>
        <v>2.1875982155840867E-2</v>
      </c>
      <c r="T104" s="310">
        <f t="shared" si="33"/>
        <v>0.46594763086420332</v>
      </c>
      <c r="U104" s="324"/>
    </row>
    <row r="105" spans="1:21" x14ac:dyDescent="0.25">
      <c r="A105" s="298" t="s">
        <v>295</v>
      </c>
      <c r="B105" s="298">
        <v>2012</v>
      </c>
      <c r="C105" s="298">
        <v>2</v>
      </c>
      <c r="D105" s="304" t="s">
        <v>307</v>
      </c>
      <c r="E105" s="554">
        <v>317.14999999999998</v>
      </c>
      <c r="F105" s="555">
        <v>997.94799999999998</v>
      </c>
      <c r="G105" s="555">
        <v>17.670000000000073</v>
      </c>
      <c r="H105" s="556">
        <v>1332.768</v>
      </c>
      <c r="I105" s="557">
        <v>403.803</v>
      </c>
      <c r="J105" s="557">
        <v>33.45199999999997</v>
      </c>
      <c r="K105" s="557">
        <v>170.89599999999999</v>
      </c>
      <c r="L105" s="558">
        <v>608.15099999999995</v>
      </c>
      <c r="M105" s="559">
        <v>381.77800000000002</v>
      </c>
      <c r="N105" s="560">
        <v>989.92899999999997</v>
      </c>
      <c r="O105" s="561">
        <v>342.839</v>
      </c>
      <c r="P105" s="319">
        <f t="shared" si="29"/>
        <v>0.34632685778475025</v>
      </c>
      <c r="Q105" s="319">
        <f t="shared" si="30"/>
        <v>1.1135780935074482</v>
      </c>
      <c r="R105" s="310">
        <f t="shared" si="31"/>
        <v>0.40791107241024355</v>
      </c>
      <c r="S105" s="310">
        <f t="shared" si="32"/>
        <v>0.17263460308769618</v>
      </c>
      <c r="T105" s="310">
        <f t="shared" si="33"/>
        <v>0.38566200202236728</v>
      </c>
      <c r="U105" s="324"/>
    </row>
    <row r="106" spans="1:21" x14ac:dyDescent="0.25">
      <c r="A106" s="298" t="s">
        <v>429</v>
      </c>
      <c r="B106" s="298">
        <v>2013</v>
      </c>
      <c r="C106" s="298">
        <v>2</v>
      </c>
      <c r="D106" s="304" t="s">
        <v>307</v>
      </c>
      <c r="E106" s="554">
        <v>342.839</v>
      </c>
      <c r="F106" s="555">
        <v>747.37300000000005</v>
      </c>
      <c r="G106" s="555">
        <v>18.707000000000107</v>
      </c>
      <c r="H106" s="556">
        <v>1108.9190000000001</v>
      </c>
      <c r="I106" s="557">
        <v>370.10700000000003</v>
      </c>
      <c r="J106" s="557">
        <v>33.96999999999997</v>
      </c>
      <c r="K106" s="557">
        <v>22.084</v>
      </c>
      <c r="L106" s="558">
        <v>426.161</v>
      </c>
      <c r="M106" s="559">
        <v>445.99900000000002</v>
      </c>
      <c r="N106" s="560">
        <v>872.16</v>
      </c>
      <c r="O106" s="561">
        <v>236.75899999999999</v>
      </c>
      <c r="P106" s="319">
        <f t="shared" ref="P106" si="34">O106/N106</f>
        <v>0.2714628049899101</v>
      </c>
      <c r="Q106" s="319">
        <f t="shared" ref="Q106" si="35">M106/O106</f>
        <v>1.8837678821079666</v>
      </c>
      <c r="R106" s="310">
        <f t="shared" ref="R106" si="36">I106/N106</f>
        <v>0.42435676940011013</v>
      </c>
      <c r="S106" s="310">
        <f t="shared" ref="S106" si="37">K106/N106</f>
        <v>2.5321042010640251E-2</v>
      </c>
      <c r="T106" s="310">
        <f t="shared" ref="T106" si="38">M106/N106</f>
        <v>0.5113729132269309</v>
      </c>
      <c r="U106" s="324"/>
    </row>
    <row r="107" spans="1:21" x14ac:dyDescent="0.25">
      <c r="A107" s="298" t="s">
        <v>437</v>
      </c>
      <c r="B107" s="298">
        <v>2014</v>
      </c>
      <c r="C107" s="298">
        <v>2</v>
      </c>
      <c r="D107" s="304" t="s">
        <v>307</v>
      </c>
      <c r="E107" s="554">
        <v>236.75899999999999</v>
      </c>
      <c r="F107" s="555">
        <v>738.65</v>
      </c>
      <c r="G107" s="555">
        <v>9.8500000000000227</v>
      </c>
      <c r="H107" s="556">
        <v>985.25900000000001</v>
      </c>
      <c r="I107" s="557">
        <v>369.85899999999998</v>
      </c>
      <c r="J107" s="557">
        <v>32.65300000000002</v>
      </c>
      <c r="K107" s="557">
        <v>16.625</v>
      </c>
      <c r="L107" s="558">
        <v>419.137</v>
      </c>
      <c r="M107" s="559">
        <v>272.38499999999999</v>
      </c>
      <c r="N107" s="560">
        <v>691.52200000000005</v>
      </c>
      <c r="O107" s="561">
        <v>293.73700000000002</v>
      </c>
      <c r="P107" s="319">
        <f t="shared" ref="P107" si="39">O107/N107</f>
        <v>0.42476884321829239</v>
      </c>
      <c r="Q107" s="319">
        <f t="shared" ref="Q107" si="40">M107/O107</f>
        <v>0.92730912346759164</v>
      </c>
      <c r="R107" s="310">
        <f t="shared" ref="R107" si="41">I107/N107</f>
        <v>0.53484777056984445</v>
      </c>
      <c r="S107" s="310">
        <f t="shared" ref="S107" si="42">K107/N107</f>
        <v>2.4041172948944499E-2</v>
      </c>
      <c r="T107" s="310">
        <f t="shared" ref="T107" si="43">M107/N107</f>
        <v>0.3938920236810976</v>
      </c>
      <c r="U107" s="324"/>
    </row>
    <row r="108" spans="1:21" x14ac:dyDescent="0.25">
      <c r="A108" s="298" t="s">
        <v>447</v>
      </c>
      <c r="B108" s="298">
        <v>2015</v>
      </c>
      <c r="C108" s="298">
        <v>2</v>
      </c>
      <c r="D108" s="304" t="s">
        <v>307</v>
      </c>
      <c r="E108" s="554">
        <v>293.73700000000002</v>
      </c>
      <c r="F108" s="555">
        <v>830.44600000000003</v>
      </c>
      <c r="G108" s="555">
        <v>6.2009999999999081</v>
      </c>
      <c r="H108" s="556">
        <v>1130.384</v>
      </c>
      <c r="I108" s="557">
        <v>391.25</v>
      </c>
      <c r="J108" s="557">
        <v>29.688000000000017</v>
      </c>
      <c r="K108" s="557">
        <v>37.453000000000003</v>
      </c>
      <c r="L108" s="558">
        <v>458.39100000000002</v>
      </c>
      <c r="M108" s="559">
        <v>226.46100000000001</v>
      </c>
      <c r="N108" s="560">
        <v>684.85199999999998</v>
      </c>
      <c r="O108" s="561">
        <v>445.53199999999998</v>
      </c>
      <c r="P108" s="319">
        <f t="shared" ref="P108" si="44">O108/N108</f>
        <v>0.65055223610356694</v>
      </c>
      <c r="Q108" s="319">
        <f t="shared" ref="Q108" si="45">M108/O108</f>
        <v>0.50829345591338004</v>
      </c>
      <c r="R108" s="310">
        <f t="shared" ref="R108" si="46">I108/N108</f>
        <v>0.57129131549590273</v>
      </c>
      <c r="S108" s="310">
        <f t="shared" ref="S108" si="47">K108/N108</f>
        <v>5.468772815148383E-2</v>
      </c>
      <c r="T108" s="310">
        <f t="shared" ref="T108" si="48">M108/N108</f>
        <v>0.33067144434125917</v>
      </c>
      <c r="U108" s="324"/>
    </row>
    <row r="109" spans="1:21" x14ac:dyDescent="0.25">
      <c r="A109" s="298" t="s">
        <v>494</v>
      </c>
      <c r="B109" s="298">
        <v>2016</v>
      </c>
      <c r="C109" s="298">
        <v>2</v>
      </c>
      <c r="D109" s="304" t="s">
        <v>307</v>
      </c>
      <c r="E109" s="554">
        <v>445.53199999999998</v>
      </c>
      <c r="F109" s="555">
        <v>1081.69</v>
      </c>
      <c r="G109" s="555">
        <v>5</v>
      </c>
      <c r="H109" s="556">
        <v>1532.222</v>
      </c>
      <c r="I109" s="557">
        <v>390</v>
      </c>
      <c r="J109" s="557">
        <v>27</v>
      </c>
      <c r="K109" s="557">
        <v>115</v>
      </c>
      <c r="L109" s="558">
        <v>532</v>
      </c>
      <c r="M109" s="559">
        <v>440</v>
      </c>
      <c r="N109" s="560">
        <v>972</v>
      </c>
      <c r="O109" s="561">
        <v>560.22199999999998</v>
      </c>
      <c r="P109" s="319">
        <f t="shared" ref="P109" si="49">O109/N109</f>
        <v>0.57636008230452673</v>
      </c>
      <c r="Q109" s="319">
        <f t="shared" ref="Q109" si="50">M109/O109</f>
        <v>0.78540292955292723</v>
      </c>
      <c r="R109" s="310">
        <f t="shared" ref="R109" si="51">I109/N109</f>
        <v>0.40123456790123457</v>
      </c>
      <c r="S109" s="310">
        <f t="shared" ref="S109" si="52">K109/N109</f>
        <v>0.11831275720164609</v>
      </c>
      <c r="T109" s="310">
        <f t="shared" ref="T109" si="53">M109/N109</f>
        <v>0.45267489711934156</v>
      </c>
      <c r="U109" s="324"/>
    </row>
    <row r="110" spans="1:21" x14ac:dyDescent="0.25">
      <c r="A110" s="298" t="s">
        <v>495</v>
      </c>
      <c r="B110" s="298">
        <v>2017</v>
      </c>
      <c r="C110" s="298">
        <v>2</v>
      </c>
      <c r="D110" s="304" t="s">
        <v>307</v>
      </c>
      <c r="E110" s="554"/>
      <c r="F110" s="555"/>
      <c r="G110" s="555"/>
      <c r="H110" s="556"/>
      <c r="I110" s="557"/>
      <c r="J110" s="557"/>
      <c r="K110" s="557"/>
      <c r="L110" s="558"/>
      <c r="M110" s="559"/>
      <c r="N110" s="560"/>
      <c r="O110" s="561"/>
      <c r="P110" s="319"/>
      <c r="Q110" s="319"/>
      <c r="R110" s="310"/>
      <c r="S110" s="310"/>
      <c r="T110" s="310"/>
      <c r="U110" s="324"/>
    </row>
    <row r="111" spans="1:21" x14ac:dyDescent="0.25">
      <c r="A111" s="298"/>
      <c r="B111" s="298"/>
      <c r="C111" s="298"/>
      <c r="D111" s="304"/>
      <c r="E111" s="554"/>
      <c r="F111" s="555"/>
      <c r="G111" s="555"/>
      <c r="H111" s="556"/>
      <c r="I111" s="557"/>
      <c r="J111" s="557"/>
      <c r="K111" s="557"/>
      <c r="L111" s="558"/>
      <c r="M111" s="559"/>
      <c r="N111" s="560"/>
      <c r="O111" s="561"/>
    </row>
    <row r="112" spans="1:21" s="295" customFormat="1" ht="13.8" thickBot="1" x14ac:dyDescent="0.3">
      <c r="A112" s="299"/>
      <c r="B112" s="299"/>
      <c r="C112" s="299"/>
      <c r="D112" s="305"/>
      <c r="E112" s="589"/>
      <c r="F112" s="590"/>
      <c r="G112" s="590"/>
      <c r="H112" s="591"/>
      <c r="I112" s="593"/>
      <c r="J112" s="593"/>
      <c r="K112" s="593"/>
      <c r="L112" s="594"/>
      <c r="M112" s="595"/>
      <c r="N112" s="596"/>
      <c r="O112" s="597"/>
      <c r="P112" s="320"/>
      <c r="Q112" s="320"/>
      <c r="R112" s="309"/>
      <c r="S112" s="309"/>
      <c r="T112" s="309"/>
      <c r="U112" s="325"/>
    </row>
    <row r="113" spans="1:21" ht="18" thickTop="1" x14ac:dyDescent="0.3">
      <c r="A113" s="313"/>
      <c r="B113" s="312" t="s">
        <v>315</v>
      </c>
      <c r="C113" s="296"/>
      <c r="D113" s="301"/>
      <c r="E113" s="598"/>
      <c r="F113" s="599"/>
      <c r="G113" s="599"/>
      <c r="H113" s="600"/>
      <c r="I113" s="891" t="s">
        <v>124</v>
      </c>
      <c r="J113" s="892"/>
      <c r="K113" s="892"/>
      <c r="L113" s="892"/>
      <c r="M113" s="892"/>
      <c r="N113" s="893"/>
      <c r="O113" s="576"/>
    </row>
    <row r="114" spans="1:21" x14ac:dyDescent="0.25">
      <c r="A114" s="313"/>
      <c r="B114" s="296"/>
      <c r="C114" s="296"/>
      <c r="D114" s="301"/>
      <c r="E114" s="886" t="s">
        <v>123</v>
      </c>
      <c r="F114" s="887"/>
      <c r="G114" s="887"/>
      <c r="H114" s="887"/>
      <c r="I114" s="888" t="s">
        <v>299</v>
      </c>
      <c r="J114" s="889"/>
      <c r="K114" s="889"/>
      <c r="L114" s="890"/>
      <c r="M114" s="574"/>
      <c r="N114" s="575"/>
      <c r="O114" s="576"/>
    </row>
    <row r="115" spans="1:21" ht="39.6" x14ac:dyDescent="0.25">
      <c r="A115" s="297" t="s">
        <v>300</v>
      </c>
      <c r="B115" s="297" t="s">
        <v>301</v>
      </c>
      <c r="C115" s="297" t="s">
        <v>302</v>
      </c>
      <c r="D115" s="303" t="s">
        <v>303</v>
      </c>
      <c r="E115" s="577" t="s">
        <v>204</v>
      </c>
      <c r="F115" s="578" t="s">
        <v>10</v>
      </c>
      <c r="G115" s="578" t="s">
        <v>312</v>
      </c>
      <c r="H115" s="579" t="s">
        <v>298</v>
      </c>
      <c r="I115" s="581" t="s">
        <v>207</v>
      </c>
      <c r="J115" s="581" t="s">
        <v>54</v>
      </c>
      <c r="K115" s="581" t="s">
        <v>209</v>
      </c>
      <c r="L115" s="582" t="s">
        <v>304</v>
      </c>
      <c r="M115" s="601" t="s">
        <v>133</v>
      </c>
      <c r="N115" s="584" t="s">
        <v>305</v>
      </c>
      <c r="O115" s="585" t="s">
        <v>212</v>
      </c>
      <c r="P115" s="317" t="s">
        <v>289</v>
      </c>
      <c r="Q115" s="318" t="s">
        <v>284</v>
      </c>
      <c r="R115" s="307" t="s">
        <v>285</v>
      </c>
      <c r="S115" s="307" t="s">
        <v>287</v>
      </c>
      <c r="T115" s="307" t="s">
        <v>288</v>
      </c>
      <c r="U115" s="323"/>
    </row>
    <row r="116" spans="1:21" x14ac:dyDescent="0.25">
      <c r="A116" s="298" t="s">
        <v>175</v>
      </c>
      <c r="B116" s="298">
        <v>1984</v>
      </c>
      <c r="C116" s="298">
        <v>3</v>
      </c>
      <c r="D116" s="304" t="s">
        <v>308</v>
      </c>
      <c r="E116" s="554">
        <v>313.96699999999998</v>
      </c>
      <c r="F116" s="555">
        <v>408.80099999999999</v>
      </c>
      <c r="G116" s="555">
        <v>4.4399999999999977</v>
      </c>
      <c r="H116" s="556">
        <v>727.20799999999997</v>
      </c>
      <c r="I116" s="557">
        <v>153</v>
      </c>
      <c r="J116" s="557">
        <v>18.999999999999986</v>
      </c>
      <c r="K116" s="557">
        <v>-9.8000000000000004E-2</v>
      </c>
      <c r="L116" s="558">
        <v>171.90199999999999</v>
      </c>
      <c r="M116" s="559">
        <v>183.44200000000001</v>
      </c>
      <c r="N116" s="560">
        <v>355.34399999999999</v>
      </c>
      <c r="O116" s="561">
        <v>371.86399999999998</v>
      </c>
      <c r="P116" s="319">
        <f>O116/N116</f>
        <v>1.0464901616461795</v>
      </c>
      <c r="Q116" s="319">
        <f>M116/O116</f>
        <v>0.49330400361422461</v>
      </c>
      <c r="R116" s="310">
        <f>I116/N116</f>
        <v>0.4305686883695799</v>
      </c>
      <c r="S116" s="310">
        <f>K116/N116</f>
        <v>-2.757890945112342E-4</v>
      </c>
      <c r="T116" s="310">
        <f>M116/N116</f>
        <v>0.51623778648295737</v>
      </c>
      <c r="U116" s="324"/>
    </row>
    <row r="117" spans="1:21" x14ac:dyDescent="0.25">
      <c r="A117" s="298" t="s">
        <v>176</v>
      </c>
      <c r="B117" s="298">
        <v>1985</v>
      </c>
      <c r="C117" s="298">
        <v>3</v>
      </c>
      <c r="D117" s="304" t="s">
        <v>308</v>
      </c>
      <c r="E117" s="554">
        <v>371.86399999999998</v>
      </c>
      <c r="F117" s="555">
        <v>460.20499999999998</v>
      </c>
      <c r="G117" s="555">
        <v>10</v>
      </c>
      <c r="H117" s="556">
        <v>842.06899999999996</v>
      </c>
      <c r="I117" s="557">
        <v>160</v>
      </c>
      <c r="J117" s="557">
        <v>20.000000000000014</v>
      </c>
      <c r="K117" s="557">
        <v>-0.75900000000000001</v>
      </c>
      <c r="L117" s="558">
        <v>179.24100000000001</v>
      </c>
      <c r="M117" s="559">
        <v>165.131</v>
      </c>
      <c r="N117" s="560">
        <v>344.37200000000001</v>
      </c>
      <c r="O117" s="561">
        <v>497.697</v>
      </c>
      <c r="P117" s="319">
        <f t="shared" ref="P117:P146" si="54">O117/N117</f>
        <v>1.4452307388521715</v>
      </c>
      <c r="Q117" s="319">
        <f t="shared" ref="Q117:Q146" si="55">M117/O117</f>
        <v>0.33179022577994244</v>
      </c>
      <c r="R117" s="310">
        <f t="shared" ref="R117:R146" si="56">I117/N117</f>
        <v>0.46461384781573412</v>
      </c>
      <c r="S117" s="310">
        <f t="shared" ref="S117:S146" si="57">K117/N117</f>
        <v>-2.204011940575889E-3</v>
      </c>
      <c r="T117" s="310">
        <f t="shared" ref="T117:T146" si="58">M117/N117</f>
        <v>0.47951343314787498</v>
      </c>
      <c r="U117" s="324"/>
    </row>
    <row r="118" spans="1:21" x14ac:dyDescent="0.25">
      <c r="A118" s="298" t="s">
        <v>177</v>
      </c>
      <c r="B118" s="298">
        <v>1986</v>
      </c>
      <c r="C118" s="298">
        <v>3</v>
      </c>
      <c r="D118" s="304" t="s">
        <v>308</v>
      </c>
      <c r="E118" s="554">
        <v>497.697</v>
      </c>
      <c r="F118" s="555">
        <v>451.41699999999997</v>
      </c>
      <c r="G118" s="555">
        <v>8.0000000000000568</v>
      </c>
      <c r="H118" s="556">
        <v>957.11400000000003</v>
      </c>
      <c r="I118" s="557">
        <v>197.21799999999999</v>
      </c>
      <c r="J118" s="557">
        <v>18.000000000000007</v>
      </c>
      <c r="K118" s="557">
        <v>52.936</v>
      </c>
      <c r="L118" s="558">
        <v>268.154</v>
      </c>
      <c r="M118" s="559">
        <v>198.51</v>
      </c>
      <c r="N118" s="560">
        <v>466.66399999999999</v>
      </c>
      <c r="O118" s="561">
        <v>490.45</v>
      </c>
      <c r="P118" s="319">
        <f t="shared" si="54"/>
        <v>1.0509702912588073</v>
      </c>
      <c r="Q118" s="319">
        <f t="shared" si="55"/>
        <v>0.40475073911713733</v>
      </c>
      <c r="R118" s="310">
        <f t="shared" si="56"/>
        <v>0.42261241492808527</v>
      </c>
      <c r="S118" s="310">
        <f t="shared" si="57"/>
        <v>0.11343493391390808</v>
      </c>
      <c r="T118" s="310">
        <f t="shared" si="58"/>
        <v>0.4253810021771553</v>
      </c>
      <c r="U118" s="324"/>
    </row>
    <row r="119" spans="1:21" x14ac:dyDescent="0.25">
      <c r="A119" s="298" t="s">
        <v>178</v>
      </c>
      <c r="B119" s="298">
        <v>1987</v>
      </c>
      <c r="C119" s="298">
        <v>3</v>
      </c>
      <c r="D119" s="304" t="s">
        <v>308</v>
      </c>
      <c r="E119" s="554">
        <v>490.45</v>
      </c>
      <c r="F119" s="555">
        <v>430.57799999999997</v>
      </c>
      <c r="G119" s="555">
        <v>4.0000000000000568</v>
      </c>
      <c r="H119" s="556">
        <v>925.02800000000002</v>
      </c>
      <c r="I119" s="557">
        <v>192</v>
      </c>
      <c r="J119" s="557">
        <v>17.999999999999979</v>
      </c>
      <c r="K119" s="557">
        <v>58.21</v>
      </c>
      <c r="L119" s="558">
        <v>268.20999999999998</v>
      </c>
      <c r="M119" s="559">
        <v>255</v>
      </c>
      <c r="N119" s="560">
        <v>523.21</v>
      </c>
      <c r="O119" s="561">
        <v>401.81799999999998</v>
      </c>
      <c r="P119" s="319">
        <f t="shared" si="54"/>
        <v>0.76798608589285366</v>
      </c>
      <c r="Q119" s="319">
        <f t="shared" si="55"/>
        <v>0.63461567177179723</v>
      </c>
      <c r="R119" s="310">
        <f t="shared" si="56"/>
        <v>0.36696546319833334</v>
      </c>
      <c r="S119" s="310">
        <f t="shared" si="57"/>
        <v>0.11125551881653638</v>
      </c>
      <c r="T119" s="310">
        <f t="shared" si="58"/>
        <v>0.48737600581028645</v>
      </c>
      <c r="U119" s="324"/>
    </row>
    <row r="120" spans="1:21" x14ac:dyDescent="0.25">
      <c r="A120" s="298" t="s">
        <v>179</v>
      </c>
      <c r="B120" s="298">
        <v>1988</v>
      </c>
      <c r="C120" s="298">
        <v>3</v>
      </c>
      <c r="D120" s="304" t="s">
        <v>308</v>
      </c>
      <c r="E120" s="554">
        <v>401.81799999999998</v>
      </c>
      <c r="F120" s="555">
        <v>181.202</v>
      </c>
      <c r="G120" s="555">
        <v>7</v>
      </c>
      <c r="H120" s="556">
        <v>590.02</v>
      </c>
      <c r="I120" s="557">
        <v>155</v>
      </c>
      <c r="J120" s="557">
        <v>23.000000000000004</v>
      </c>
      <c r="K120" s="557">
        <v>-0.94599999999999995</v>
      </c>
      <c r="L120" s="558">
        <v>177.054</v>
      </c>
      <c r="M120" s="559">
        <v>193.85400000000001</v>
      </c>
      <c r="N120" s="560">
        <v>370.90800000000002</v>
      </c>
      <c r="O120" s="561">
        <v>219.11199999999999</v>
      </c>
      <c r="P120" s="319">
        <f t="shared" si="54"/>
        <v>0.59074487473982762</v>
      </c>
      <c r="Q120" s="319">
        <f t="shared" si="55"/>
        <v>0.88472561977436204</v>
      </c>
      <c r="R120" s="310">
        <f t="shared" si="56"/>
        <v>0.41789338596093906</v>
      </c>
      <c r="S120" s="310">
        <f t="shared" si="57"/>
        <v>-2.5504976975422476E-3</v>
      </c>
      <c r="T120" s="310">
        <f t="shared" si="58"/>
        <v>0.52264712543272185</v>
      </c>
      <c r="U120" s="324"/>
    </row>
    <row r="121" spans="1:21" x14ac:dyDescent="0.25">
      <c r="A121" s="298" t="s">
        <v>180</v>
      </c>
      <c r="B121" s="298">
        <v>1989</v>
      </c>
      <c r="C121" s="298">
        <v>3</v>
      </c>
      <c r="D121" s="304" t="s">
        <v>308</v>
      </c>
      <c r="E121" s="554">
        <v>219.11199999999999</v>
      </c>
      <c r="F121" s="555">
        <v>433.45499999999998</v>
      </c>
      <c r="G121" s="555">
        <v>6.5290000000000532</v>
      </c>
      <c r="H121" s="556">
        <v>659.096</v>
      </c>
      <c r="I121" s="557">
        <v>200</v>
      </c>
      <c r="J121" s="557">
        <v>23.494999999999997</v>
      </c>
      <c r="K121" s="557">
        <v>0.70099999999999996</v>
      </c>
      <c r="L121" s="558">
        <v>224.196</v>
      </c>
      <c r="M121" s="559">
        <v>280</v>
      </c>
      <c r="N121" s="560">
        <v>504.19600000000003</v>
      </c>
      <c r="O121" s="561">
        <v>154.9</v>
      </c>
      <c r="P121" s="319">
        <f t="shared" si="54"/>
        <v>0.30722179469888694</v>
      </c>
      <c r="Q121" s="319">
        <f t="shared" si="55"/>
        <v>1.8076178179470626</v>
      </c>
      <c r="R121" s="310">
        <f t="shared" si="56"/>
        <v>0.39667113582813029</v>
      </c>
      <c r="S121" s="310">
        <f t="shared" si="57"/>
        <v>1.3903323310775967E-3</v>
      </c>
      <c r="T121" s="310">
        <f t="shared" si="58"/>
        <v>0.55533959015938239</v>
      </c>
      <c r="U121" s="324"/>
    </row>
    <row r="122" spans="1:21" x14ac:dyDescent="0.25">
      <c r="A122" s="298" t="s">
        <v>181</v>
      </c>
      <c r="B122" s="298">
        <v>1990</v>
      </c>
      <c r="C122" s="298">
        <v>3</v>
      </c>
      <c r="D122" s="304" t="s">
        <v>308</v>
      </c>
      <c r="E122" s="554">
        <v>154.9</v>
      </c>
      <c r="F122" s="555">
        <v>554.678</v>
      </c>
      <c r="G122" s="555">
        <v>7.9600000000000364</v>
      </c>
      <c r="H122" s="556">
        <v>717.53800000000001</v>
      </c>
      <c r="I122" s="557">
        <v>204</v>
      </c>
      <c r="J122" s="557">
        <v>19.271000000000004</v>
      </c>
      <c r="K122" s="557">
        <v>14.367000000000001</v>
      </c>
      <c r="L122" s="558">
        <v>237.63800000000001</v>
      </c>
      <c r="M122" s="559">
        <v>201</v>
      </c>
      <c r="N122" s="560">
        <v>438.63799999999998</v>
      </c>
      <c r="O122" s="561">
        <v>278.89999999999998</v>
      </c>
      <c r="P122" s="319">
        <f t="shared" si="54"/>
        <v>0.63583182487609369</v>
      </c>
      <c r="Q122" s="319">
        <f t="shared" si="55"/>
        <v>0.7206884187880962</v>
      </c>
      <c r="R122" s="310">
        <f t="shared" si="56"/>
        <v>0.46507598520875987</v>
      </c>
      <c r="S122" s="310">
        <f t="shared" si="57"/>
        <v>3.2753660193599279E-2</v>
      </c>
      <c r="T122" s="310">
        <f t="shared" si="58"/>
        <v>0.45823663248510166</v>
      </c>
      <c r="U122" s="324"/>
    </row>
    <row r="123" spans="1:21" x14ac:dyDescent="0.25">
      <c r="A123" s="298" t="s">
        <v>182</v>
      </c>
      <c r="B123" s="298">
        <v>1991</v>
      </c>
      <c r="C123" s="298">
        <v>3</v>
      </c>
      <c r="D123" s="304" t="s">
        <v>308</v>
      </c>
      <c r="E123" s="554">
        <v>278.89999999999998</v>
      </c>
      <c r="F123" s="555">
        <v>431.22300000000001</v>
      </c>
      <c r="G123" s="555">
        <v>15.79400000000004</v>
      </c>
      <c r="H123" s="556">
        <v>725.91700000000003</v>
      </c>
      <c r="I123" s="557">
        <v>180</v>
      </c>
      <c r="J123" s="557">
        <v>26.943999999999996</v>
      </c>
      <c r="K123" s="557">
        <v>8.0730000000000004</v>
      </c>
      <c r="L123" s="558">
        <v>215.017</v>
      </c>
      <c r="M123" s="559">
        <v>380</v>
      </c>
      <c r="N123" s="560">
        <v>595.01700000000005</v>
      </c>
      <c r="O123" s="561">
        <v>130.9</v>
      </c>
      <c r="P123" s="319">
        <f t="shared" si="54"/>
        <v>0.21999371446530097</v>
      </c>
      <c r="Q123" s="319">
        <f t="shared" si="55"/>
        <v>2.9029793735676086</v>
      </c>
      <c r="R123" s="310">
        <f t="shared" si="56"/>
        <v>0.30251236519292724</v>
      </c>
      <c r="S123" s="310">
        <f t="shared" si="57"/>
        <v>1.3567679578902788E-2</v>
      </c>
      <c r="T123" s="310">
        <f t="shared" si="58"/>
        <v>0.63863721540729079</v>
      </c>
      <c r="U123" s="324"/>
    </row>
    <row r="124" spans="1:21" x14ac:dyDescent="0.25">
      <c r="A124" s="298" t="s">
        <v>183</v>
      </c>
      <c r="B124" s="298">
        <v>1992</v>
      </c>
      <c r="C124" s="298">
        <v>3</v>
      </c>
      <c r="D124" s="304" t="s">
        <v>308</v>
      </c>
      <c r="E124" s="554">
        <v>130.9</v>
      </c>
      <c r="F124" s="555">
        <v>706.71</v>
      </c>
      <c r="G124" s="555">
        <v>35.270999999999958</v>
      </c>
      <c r="H124" s="556">
        <v>872.88099999999997</v>
      </c>
      <c r="I124" s="557">
        <v>213</v>
      </c>
      <c r="J124" s="557">
        <v>27.026000000000007</v>
      </c>
      <c r="K124" s="557">
        <v>23.754999999999999</v>
      </c>
      <c r="L124" s="558">
        <v>263.78100000000001</v>
      </c>
      <c r="M124" s="559">
        <v>438</v>
      </c>
      <c r="N124" s="560">
        <v>701.78099999999995</v>
      </c>
      <c r="O124" s="561">
        <v>171.1</v>
      </c>
      <c r="P124" s="319">
        <f t="shared" si="54"/>
        <v>0.2438082535719833</v>
      </c>
      <c r="Q124" s="319">
        <f t="shared" si="55"/>
        <v>2.5599064874342492</v>
      </c>
      <c r="R124" s="310">
        <f t="shared" si="56"/>
        <v>0.3035134892509202</v>
      </c>
      <c r="S124" s="310">
        <f t="shared" si="57"/>
        <v>3.3849591254251681E-2</v>
      </c>
      <c r="T124" s="310">
        <f t="shared" si="58"/>
        <v>0.62412633000893447</v>
      </c>
      <c r="U124" s="324"/>
    </row>
    <row r="125" spans="1:21" x14ac:dyDescent="0.25">
      <c r="A125" s="298" t="s">
        <v>184</v>
      </c>
      <c r="B125" s="298">
        <v>1993</v>
      </c>
      <c r="C125" s="298">
        <v>3</v>
      </c>
      <c r="D125" s="304" t="s">
        <v>308</v>
      </c>
      <c r="E125" s="554">
        <v>171.1</v>
      </c>
      <c r="F125" s="555">
        <v>511.81400000000002</v>
      </c>
      <c r="G125" s="555">
        <v>65.7469999999999</v>
      </c>
      <c r="H125" s="556">
        <v>748.66099999999994</v>
      </c>
      <c r="I125" s="557">
        <v>195</v>
      </c>
      <c r="J125" s="557">
        <v>26.73099999999998</v>
      </c>
      <c r="K125" s="557">
        <v>60.33</v>
      </c>
      <c r="L125" s="558">
        <v>282.06099999999998</v>
      </c>
      <c r="M125" s="559">
        <v>266</v>
      </c>
      <c r="N125" s="560">
        <v>548.06100000000004</v>
      </c>
      <c r="O125" s="561">
        <v>200.6</v>
      </c>
      <c r="P125" s="319">
        <f t="shared" si="54"/>
        <v>0.36601765131983482</v>
      </c>
      <c r="Q125" s="319">
        <f t="shared" si="55"/>
        <v>1.3260219341974078</v>
      </c>
      <c r="R125" s="310">
        <f t="shared" si="56"/>
        <v>0.35579981060502386</v>
      </c>
      <c r="S125" s="310">
        <f t="shared" si="57"/>
        <v>0.11007898755795431</v>
      </c>
      <c r="T125" s="310">
        <f t="shared" si="58"/>
        <v>0.48534743395351976</v>
      </c>
      <c r="U125" s="324"/>
    </row>
    <row r="126" spans="1:21" x14ac:dyDescent="0.25">
      <c r="A126" s="298" t="s">
        <v>185</v>
      </c>
      <c r="B126" s="298">
        <v>1994</v>
      </c>
      <c r="C126" s="298">
        <v>3</v>
      </c>
      <c r="D126" s="304" t="s">
        <v>308</v>
      </c>
      <c r="E126" s="554">
        <v>200.6</v>
      </c>
      <c r="F126" s="555">
        <v>515.31500000000005</v>
      </c>
      <c r="G126" s="555">
        <v>51.379000000000019</v>
      </c>
      <c r="H126" s="556">
        <v>767.2940000000001</v>
      </c>
      <c r="I126" s="557">
        <v>200</v>
      </c>
      <c r="J126" s="557">
        <v>19.898000000000032</v>
      </c>
      <c r="K126" s="557">
        <v>62.095999999999997</v>
      </c>
      <c r="L126" s="558">
        <v>281.99400000000003</v>
      </c>
      <c r="M126" s="559">
        <v>292</v>
      </c>
      <c r="N126" s="560">
        <v>573.99400000000003</v>
      </c>
      <c r="O126" s="561">
        <v>193.3</v>
      </c>
      <c r="P126" s="319">
        <f t="shared" si="54"/>
        <v>0.3367631020533316</v>
      </c>
      <c r="Q126" s="319">
        <f t="shared" si="55"/>
        <v>1.5106052767718572</v>
      </c>
      <c r="R126" s="310">
        <f t="shared" si="56"/>
        <v>0.34843569793412471</v>
      </c>
      <c r="S126" s="310">
        <f t="shared" si="57"/>
        <v>0.10818231549458704</v>
      </c>
      <c r="T126" s="310">
        <f t="shared" si="58"/>
        <v>0.50871611898382207</v>
      </c>
      <c r="U126" s="324"/>
    </row>
    <row r="127" spans="1:21" x14ac:dyDescent="0.25">
      <c r="A127" s="298" t="s">
        <v>186</v>
      </c>
      <c r="B127" s="298">
        <v>1995</v>
      </c>
      <c r="C127" s="298">
        <v>3</v>
      </c>
      <c r="D127" s="304" t="s">
        <v>308</v>
      </c>
      <c r="E127" s="554">
        <v>193.3</v>
      </c>
      <c r="F127" s="555">
        <v>474.79500000000002</v>
      </c>
      <c r="G127" s="555">
        <v>29.990000000000009</v>
      </c>
      <c r="H127" s="556">
        <v>698.08500000000004</v>
      </c>
      <c r="I127" s="557">
        <v>231</v>
      </c>
      <c r="J127" s="557">
        <v>27.364999999999981</v>
      </c>
      <c r="K127" s="557">
        <v>3.72</v>
      </c>
      <c r="L127" s="558">
        <v>262.08499999999998</v>
      </c>
      <c r="M127" s="559">
        <v>330</v>
      </c>
      <c r="N127" s="560">
        <v>592.08500000000004</v>
      </c>
      <c r="O127" s="561">
        <v>106</v>
      </c>
      <c r="P127" s="319">
        <f t="shared" si="54"/>
        <v>0.17902834897016476</v>
      </c>
      <c r="Q127" s="319">
        <f t="shared" si="55"/>
        <v>3.1132075471698113</v>
      </c>
      <c r="R127" s="310">
        <f t="shared" si="56"/>
        <v>0.39014668501988731</v>
      </c>
      <c r="S127" s="310">
        <f t="shared" si="57"/>
        <v>6.2828816808397445E-3</v>
      </c>
      <c r="T127" s="310">
        <f t="shared" si="58"/>
        <v>0.55735240717126755</v>
      </c>
      <c r="U127" s="324"/>
    </row>
    <row r="128" spans="1:21" x14ac:dyDescent="0.25">
      <c r="A128" s="298" t="s">
        <v>187</v>
      </c>
      <c r="B128" s="298">
        <v>1996</v>
      </c>
      <c r="C128" s="298">
        <v>3</v>
      </c>
      <c r="D128" s="304" t="s">
        <v>308</v>
      </c>
      <c r="E128" s="554">
        <v>106</v>
      </c>
      <c r="F128" s="555">
        <v>630.65</v>
      </c>
      <c r="G128" s="555">
        <v>53.017000000000053</v>
      </c>
      <c r="H128" s="556">
        <v>789.66700000000003</v>
      </c>
      <c r="I128" s="557">
        <v>260</v>
      </c>
      <c r="J128" s="557">
        <v>31.972999999999974</v>
      </c>
      <c r="K128" s="557">
        <v>31.693999999999999</v>
      </c>
      <c r="L128" s="558">
        <v>323.66699999999997</v>
      </c>
      <c r="M128" s="559">
        <v>300</v>
      </c>
      <c r="N128" s="560">
        <v>623.66700000000003</v>
      </c>
      <c r="O128" s="561">
        <v>166</v>
      </c>
      <c r="P128" s="319">
        <f t="shared" si="54"/>
        <v>0.2661676824330933</v>
      </c>
      <c r="Q128" s="319">
        <f t="shared" si="55"/>
        <v>1.8072289156626506</v>
      </c>
      <c r="R128" s="310">
        <f t="shared" si="56"/>
        <v>0.4168891411602666</v>
      </c>
      <c r="S128" s="310">
        <f t="shared" si="57"/>
        <v>5.0818786307436498E-2</v>
      </c>
      <c r="T128" s="310">
        <f t="shared" si="58"/>
        <v>0.48102593210799993</v>
      </c>
      <c r="U128" s="324"/>
    </row>
    <row r="129" spans="1:21" x14ac:dyDescent="0.25">
      <c r="A129" s="298" t="s">
        <v>188</v>
      </c>
      <c r="B129" s="298">
        <v>1997</v>
      </c>
      <c r="C129" s="298">
        <v>3</v>
      </c>
      <c r="D129" s="304" t="s">
        <v>308</v>
      </c>
      <c r="E129" s="554">
        <v>166</v>
      </c>
      <c r="F129" s="555">
        <v>491.32400000000001</v>
      </c>
      <c r="G129" s="555">
        <v>56.713999999999999</v>
      </c>
      <c r="H129" s="556">
        <v>714.03800000000001</v>
      </c>
      <c r="I129" s="557">
        <v>225</v>
      </c>
      <c r="J129" s="557">
        <v>23.586000000000006</v>
      </c>
      <c r="K129" s="557">
        <v>4.8079999999999998</v>
      </c>
      <c r="L129" s="558">
        <v>253.39400000000001</v>
      </c>
      <c r="M129" s="559">
        <v>240.64400000000001</v>
      </c>
      <c r="N129" s="560">
        <v>494.03800000000001</v>
      </c>
      <c r="O129" s="561">
        <v>220</v>
      </c>
      <c r="P129" s="319">
        <f t="shared" si="54"/>
        <v>0.44530987494889057</v>
      </c>
      <c r="Q129" s="319">
        <f t="shared" si="55"/>
        <v>1.0938363636363637</v>
      </c>
      <c r="R129" s="310">
        <f t="shared" si="56"/>
        <v>0.4554305539250017</v>
      </c>
      <c r="S129" s="310">
        <f t="shared" si="57"/>
        <v>9.7320449034284801E-3</v>
      </c>
      <c r="T129" s="310">
        <f t="shared" si="58"/>
        <v>0.48709613430545828</v>
      </c>
      <c r="U129" s="324"/>
    </row>
    <row r="130" spans="1:21" x14ac:dyDescent="0.25">
      <c r="A130" s="298" t="s">
        <v>189</v>
      </c>
      <c r="B130" s="298">
        <v>1998</v>
      </c>
      <c r="C130" s="298">
        <v>3</v>
      </c>
      <c r="D130" s="304" t="s">
        <v>308</v>
      </c>
      <c r="E130" s="554">
        <v>220</v>
      </c>
      <c r="F130" s="555">
        <v>486.37</v>
      </c>
      <c r="G130" s="555">
        <v>58.172000000000025</v>
      </c>
      <c r="H130" s="556">
        <v>764.54200000000003</v>
      </c>
      <c r="I130" s="557">
        <v>230</v>
      </c>
      <c r="J130" s="557">
        <v>18.228000000000016</v>
      </c>
      <c r="K130" s="557">
        <v>40.329000000000001</v>
      </c>
      <c r="L130" s="558">
        <v>288.55700000000002</v>
      </c>
      <c r="M130" s="559">
        <v>242.98500000000001</v>
      </c>
      <c r="N130" s="560">
        <v>531.54200000000003</v>
      </c>
      <c r="O130" s="561">
        <v>233</v>
      </c>
      <c r="P130" s="319">
        <f t="shared" si="54"/>
        <v>0.43834729899048425</v>
      </c>
      <c r="Q130" s="319">
        <f t="shared" si="55"/>
        <v>1.0428540772532189</v>
      </c>
      <c r="R130" s="310">
        <f t="shared" si="56"/>
        <v>0.43270334235112179</v>
      </c>
      <c r="S130" s="310">
        <f t="shared" si="57"/>
        <v>7.5871709102949533E-2</v>
      </c>
      <c r="T130" s="310">
        <f t="shared" si="58"/>
        <v>0.45713226800516232</v>
      </c>
      <c r="U130" s="324"/>
    </row>
    <row r="131" spans="1:21" x14ac:dyDescent="0.25">
      <c r="A131" s="298" t="s">
        <v>190</v>
      </c>
      <c r="B131" s="298">
        <v>1999</v>
      </c>
      <c r="C131" s="298">
        <v>3</v>
      </c>
      <c r="D131" s="304" t="s">
        <v>308</v>
      </c>
      <c r="E131" s="554">
        <v>233</v>
      </c>
      <c r="F131" s="555">
        <v>447.90800000000002</v>
      </c>
      <c r="G131" s="555">
        <v>55.922000000000025</v>
      </c>
      <c r="H131" s="556">
        <v>736.83</v>
      </c>
      <c r="I131" s="557">
        <v>242</v>
      </c>
      <c r="J131" s="557">
        <v>24.289999999999985</v>
      </c>
      <c r="K131" s="557">
        <v>28.765999999999998</v>
      </c>
      <c r="L131" s="558">
        <v>295.05599999999998</v>
      </c>
      <c r="M131" s="559">
        <v>223.774</v>
      </c>
      <c r="N131" s="560">
        <v>518.83000000000004</v>
      </c>
      <c r="O131" s="561">
        <v>218</v>
      </c>
      <c r="P131" s="319">
        <f t="shared" si="54"/>
        <v>0.42017616560337678</v>
      </c>
      <c r="Q131" s="319">
        <f t="shared" si="55"/>
        <v>1.0264862385321101</v>
      </c>
      <c r="R131" s="310">
        <f t="shared" si="56"/>
        <v>0.46643409209182196</v>
      </c>
      <c r="S131" s="310">
        <f t="shared" si="57"/>
        <v>5.5443979723608879E-2</v>
      </c>
      <c r="T131" s="310">
        <f t="shared" si="58"/>
        <v>0.43130505175105521</v>
      </c>
      <c r="U131" s="324"/>
    </row>
    <row r="132" spans="1:21" x14ac:dyDescent="0.25">
      <c r="A132" s="298" t="s">
        <v>191</v>
      </c>
      <c r="B132" s="298">
        <v>2000</v>
      </c>
      <c r="C132" s="298">
        <v>3</v>
      </c>
      <c r="D132" s="304" t="s">
        <v>308</v>
      </c>
      <c r="E132" s="554">
        <v>218</v>
      </c>
      <c r="F132" s="555">
        <v>502.31799999999998</v>
      </c>
      <c r="G132" s="555">
        <v>55.865000000000009</v>
      </c>
      <c r="H132" s="556">
        <v>776.18299999999999</v>
      </c>
      <c r="I132" s="557">
        <v>267</v>
      </c>
      <c r="J132" s="557">
        <v>20.429999999999978</v>
      </c>
      <c r="K132" s="557">
        <v>51.256</v>
      </c>
      <c r="L132" s="558">
        <v>338.68599999999998</v>
      </c>
      <c r="M132" s="559">
        <v>227.49700000000001</v>
      </c>
      <c r="N132" s="560">
        <v>566.18299999999999</v>
      </c>
      <c r="O132" s="561">
        <v>210</v>
      </c>
      <c r="P132" s="319">
        <f t="shared" si="54"/>
        <v>0.37090481346137205</v>
      </c>
      <c r="Q132" s="319">
        <f t="shared" si="55"/>
        <v>1.0833190476190477</v>
      </c>
      <c r="R132" s="310">
        <f t="shared" si="56"/>
        <v>0.47157897711517299</v>
      </c>
      <c r="S132" s="310">
        <f t="shared" si="57"/>
        <v>9.0529033898933742E-2</v>
      </c>
      <c r="T132" s="310">
        <f t="shared" si="58"/>
        <v>0.4018082492762941</v>
      </c>
      <c r="U132" s="324"/>
    </row>
    <row r="133" spans="1:21" x14ac:dyDescent="0.25">
      <c r="A133" s="298" t="s">
        <v>192</v>
      </c>
      <c r="B133" s="298">
        <v>2001</v>
      </c>
      <c r="C133" s="298">
        <v>3</v>
      </c>
      <c r="D133" s="304" t="s">
        <v>308</v>
      </c>
      <c r="E133" s="554">
        <v>210</v>
      </c>
      <c r="F133" s="555">
        <v>475.08499999999998</v>
      </c>
      <c r="G133" s="555">
        <v>60.813000000000045</v>
      </c>
      <c r="H133" s="556">
        <v>745.89800000000002</v>
      </c>
      <c r="I133" s="557">
        <v>250</v>
      </c>
      <c r="J133" s="557">
        <v>23.447999999999979</v>
      </c>
      <c r="K133" s="557">
        <v>25.637</v>
      </c>
      <c r="L133" s="558">
        <v>299.08499999999998</v>
      </c>
      <c r="M133" s="559">
        <v>216.81299999999999</v>
      </c>
      <c r="N133" s="560">
        <v>515.89800000000002</v>
      </c>
      <c r="O133" s="561">
        <v>230</v>
      </c>
      <c r="P133" s="319">
        <f t="shared" si="54"/>
        <v>0.44582456221966354</v>
      </c>
      <c r="Q133" s="319">
        <f t="shared" si="55"/>
        <v>0.94266521739130427</v>
      </c>
      <c r="R133" s="310">
        <f t="shared" si="56"/>
        <v>0.48459191545615604</v>
      </c>
      <c r="S133" s="310">
        <f t="shared" si="57"/>
        <v>4.9693931746197892E-2</v>
      </c>
      <c r="T133" s="310">
        <f t="shared" si="58"/>
        <v>0.42026330786318222</v>
      </c>
      <c r="U133" s="324"/>
    </row>
    <row r="134" spans="1:21" x14ac:dyDescent="0.25">
      <c r="A134" s="298" t="s">
        <v>193</v>
      </c>
      <c r="B134" s="298">
        <v>2002</v>
      </c>
      <c r="C134" s="298">
        <v>3</v>
      </c>
      <c r="D134" s="304" t="s">
        <v>308</v>
      </c>
      <c r="E134" s="554">
        <v>230</v>
      </c>
      <c r="F134" s="555">
        <v>351.43900000000002</v>
      </c>
      <c r="G134" s="555">
        <v>23.35899999999998</v>
      </c>
      <c r="H134" s="556">
        <v>604.798</v>
      </c>
      <c r="I134" s="557">
        <v>215</v>
      </c>
      <c r="J134" s="557">
        <v>19.859000000000002</v>
      </c>
      <c r="K134" s="557">
        <v>-33.145000000000003</v>
      </c>
      <c r="L134" s="558">
        <v>201.714</v>
      </c>
      <c r="M134" s="559">
        <v>258.084</v>
      </c>
      <c r="N134" s="560">
        <v>459.798</v>
      </c>
      <c r="O134" s="561">
        <v>145</v>
      </c>
      <c r="P134" s="319">
        <f t="shared" si="54"/>
        <v>0.31535587366626217</v>
      </c>
      <c r="Q134" s="319">
        <f t="shared" si="55"/>
        <v>1.7798896551724137</v>
      </c>
      <c r="R134" s="310">
        <f t="shared" si="56"/>
        <v>0.46759664026376802</v>
      </c>
      <c r="S134" s="310">
        <f t="shared" si="57"/>
        <v>-7.2086002983919026E-2</v>
      </c>
      <c r="T134" s="310">
        <f t="shared" si="58"/>
        <v>0.56129865723643857</v>
      </c>
      <c r="U134" s="324"/>
    </row>
    <row r="135" spans="1:21" x14ac:dyDescent="0.25">
      <c r="A135" s="298" t="s">
        <v>194</v>
      </c>
      <c r="B135" s="298">
        <v>2003</v>
      </c>
      <c r="C135" s="298">
        <v>3</v>
      </c>
      <c r="D135" s="304" t="s">
        <v>308</v>
      </c>
      <c r="E135" s="554">
        <v>145</v>
      </c>
      <c r="F135" s="555">
        <v>499.67399999999998</v>
      </c>
      <c r="G135" s="555">
        <v>8.9769999999999754</v>
      </c>
      <c r="H135" s="556">
        <v>653.65099999999995</v>
      </c>
      <c r="I135" s="557">
        <v>223</v>
      </c>
      <c r="J135" s="557">
        <v>19.228999999999992</v>
      </c>
      <c r="K135" s="557">
        <v>-17.427</v>
      </c>
      <c r="L135" s="558">
        <v>224.80199999999999</v>
      </c>
      <c r="M135" s="559">
        <v>271.84899999999999</v>
      </c>
      <c r="N135" s="560">
        <v>496.65100000000001</v>
      </c>
      <c r="O135" s="561">
        <v>157</v>
      </c>
      <c r="P135" s="319">
        <f t="shared" si="54"/>
        <v>0.31611735403734209</v>
      </c>
      <c r="Q135" s="319">
        <f t="shared" si="55"/>
        <v>1.7315222929936305</v>
      </c>
      <c r="R135" s="310">
        <f t="shared" si="56"/>
        <v>0.44900745191291269</v>
      </c>
      <c r="S135" s="310">
        <f t="shared" si="57"/>
        <v>-3.5089026298144976E-2</v>
      </c>
      <c r="T135" s="310">
        <f t="shared" si="58"/>
        <v>0.54736424571781794</v>
      </c>
      <c r="U135" s="324"/>
    </row>
    <row r="136" spans="1:21" x14ac:dyDescent="0.25">
      <c r="A136" s="298" t="s">
        <v>195</v>
      </c>
      <c r="B136" s="298">
        <v>2004</v>
      </c>
      <c r="C136" s="298">
        <v>3</v>
      </c>
      <c r="D136" s="304" t="s">
        <v>308</v>
      </c>
      <c r="E136" s="554">
        <v>157</v>
      </c>
      <c r="F136" s="555">
        <v>525.46699999999998</v>
      </c>
      <c r="G136" s="555">
        <v>7.8790000000000191</v>
      </c>
      <c r="H136" s="556">
        <v>690.346</v>
      </c>
      <c r="I136" s="557">
        <v>228</v>
      </c>
      <c r="J136" s="557">
        <v>20.718999999999994</v>
      </c>
      <c r="K136" s="557">
        <v>-32.673000000000002</v>
      </c>
      <c r="L136" s="558">
        <v>216.04599999999999</v>
      </c>
      <c r="M136" s="559">
        <v>315.3</v>
      </c>
      <c r="N136" s="560">
        <v>531.346</v>
      </c>
      <c r="O136" s="561">
        <v>159</v>
      </c>
      <c r="P136" s="319">
        <f t="shared" si="54"/>
        <v>0.29924004321101505</v>
      </c>
      <c r="Q136" s="319">
        <f t="shared" si="55"/>
        <v>1.9830188679245284</v>
      </c>
      <c r="R136" s="310">
        <f t="shared" si="56"/>
        <v>0.42909892988749326</v>
      </c>
      <c r="S136" s="310">
        <f t="shared" si="57"/>
        <v>-6.1491005860588019E-2</v>
      </c>
      <c r="T136" s="310">
        <f t="shared" si="58"/>
        <v>0.59339865172599404</v>
      </c>
      <c r="U136" s="324"/>
    </row>
    <row r="137" spans="1:21" x14ac:dyDescent="0.25">
      <c r="A137" s="298" t="s">
        <v>196</v>
      </c>
      <c r="B137" s="298">
        <v>2005</v>
      </c>
      <c r="C137" s="298">
        <v>3</v>
      </c>
      <c r="D137" s="304" t="s">
        <v>308</v>
      </c>
      <c r="E137" s="554">
        <v>159</v>
      </c>
      <c r="F137" s="555">
        <v>466.58699999999999</v>
      </c>
      <c r="G137" s="555">
        <v>12.441000000000031</v>
      </c>
      <c r="H137" s="556">
        <v>638.02800000000002</v>
      </c>
      <c r="I137" s="557">
        <v>227</v>
      </c>
      <c r="J137" s="557">
        <v>20.882999999999996</v>
      </c>
      <c r="K137" s="557">
        <v>-22.009</v>
      </c>
      <c r="L137" s="558">
        <v>225.874</v>
      </c>
      <c r="M137" s="559">
        <v>280.154</v>
      </c>
      <c r="N137" s="560">
        <v>506.02800000000002</v>
      </c>
      <c r="O137" s="561">
        <v>132</v>
      </c>
      <c r="P137" s="319">
        <f t="shared" si="54"/>
        <v>0.26085513054613579</v>
      </c>
      <c r="Q137" s="319">
        <f t="shared" si="55"/>
        <v>2.1223787878787879</v>
      </c>
      <c r="R137" s="310">
        <f t="shared" si="56"/>
        <v>0.44859177753009716</v>
      </c>
      <c r="S137" s="310">
        <f t="shared" si="57"/>
        <v>-4.3493640668105321E-2</v>
      </c>
      <c r="T137" s="310">
        <f t="shared" si="58"/>
        <v>0.55363339578047066</v>
      </c>
      <c r="U137" s="324"/>
    </row>
    <row r="138" spans="1:21" x14ac:dyDescent="0.25">
      <c r="A138" s="298" t="s">
        <v>197</v>
      </c>
      <c r="B138" s="298">
        <v>2006</v>
      </c>
      <c r="C138" s="298">
        <v>3</v>
      </c>
      <c r="D138" s="304" t="s">
        <v>308</v>
      </c>
      <c r="E138" s="554">
        <v>132</v>
      </c>
      <c r="F138" s="555">
        <v>432.339</v>
      </c>
      <c r="G138" s="555">
        <v>49.555999999999983</v>
      </c>
      <c r="H138" s="556">
        <v>613.89499999999998</v>
      </c>
      <c r="I138" s="557">
        <v>236</v>
      </c>
      <c r="J138" s="557">
        <v>19.290999999999986</v>
      </c>
      <c r="K138" s="557">
        <v>-6.3769999999999998</v>
      </c>
      <c r="L138" s="558">
        <v>248.91399999999999</v>
      </c>
      <c r="M138" s="559">
        <v>247.98099999999999</v>
      </c>
      <c r="N138" s="560">
        <v>496.89499999999998</v>
      </c>
      <c r="O138" s="561">
        <v>117</v>
      </c>
      <c r="P138" s="319">
        <f t="shared" si="54"/>
        <v>0.23546222038861331</v>
      </c>
      <c r="Q138" s="319">
        <f t="shared" si="55"/>
        <v>2.1194957264957264</v>
      </c>
      <c r="R138" s="310">
        <f t="shared" si="56"/>
        <v>0.47494943599754474</v>
      </c>
      <c r="S138" s="310">
        <f t="shared" si="57"/>
        <v>-1.2833697259984504E-2</v>
      </c>
      <c r="T138" s="310">
        <f t="shared" si="58"/>
        <v>0.49906116986486077</v>
      </c>
      <c r="U138" s="324"/>
    </row>
    <row r="139" spans="1:21" x14ac:dyDescent="0.25">
      <c r="A139" s="298" t="s">
        <v>198</v>
      </c>
      <c r="B139" s="298">
        <v>2007</v>
      </c>
      <c r="C139" s="298">
        <v>3</v>
      </c>
      <c r="D139" s="304" t="s">
        <v>308</v>
      </c>
      <c r="E139" s="554">
        <v>117</v>
      </c>
      <c r="F139" s="555">
        <v>450.07</v>
      </c>
      <c r="G139" s="555">
        <v>47.804999999999893</v>
      </c>
      <c r="H139" s="556">
        <v>614.87499999999989</v>
      </c>
      <c r="I139" s="557">
        <v>233</v>
      </c>
      <c r="J139" s="557">
        <v>20.493000000000002</v>
      </c>
      <c r="K139" s="557">
        <v>-10.79</v>
      </c>
      <c r="L139" s="558">
        <v>242.703</v>
      </c>
      <c r="M139" s="559">
        <v>304.17200000000003</v>
      </c>
      <c r="N139" s="560">
        <v>546.875</v>
      </c>
      <c r="O139" s="561">
        <v>68</v>
      </c>
      <c r="P139" s="319">
        <f t="shared" si="54"/>
        <v>0.12434285714285714</v>
      </c>
      <c r="Q139" s="319">
        <f t="shared" si="55"/>
        <v>4.4731176470588236</v>
      </c>
      <c r="R139" s="310">
        <f t="shared" si="56"/>
        <v>0.42605714285714286</v>
      </c>
      <c r="S139" s="310">
        <f t="shared" si="57"/>
        <v>-1.9730285714285714E-2</v>
      </c>
      <c r="T139" s="310">
        <f t="shared" si="58"/>
        <v>0.55620022857142859</v>
      </c>
      <c r="U139" s="324"/>
    </row>
    <row r="140" spans="1:21" x14ac:dyDescent="0.25">
      <c r="A140" s="298" t="s">
        <v>199</v>
      </c>
      <c r="B140" s="298">
        <v>2008</v>
      </c>
      <c r="C140" s="298">
        <v>3</v>
      </c>
      <c r="D140" s="304" t="s">
        <v>308</v>
      </c>
      <c r="E140" s="554">
        <v>68</v>
      </c>
      <c r="F140" s="555">
        <v>510.13400000000001</v>
      </c>
      <c r="G140" s="555">
        <v>45.227999999999952</v>
      </c>
      <c r="H140" s="556">
        <v>623.36199999999997</v>
      </c>
      <c r="I140" s="557">
        <v>224.155</v>
      </c>
      <c r="J140" s="557">
        <v>16.934999999999988</v>
      </c>
      <c r="K140" s="557">
        <v>30.335999999999999</v>
      </c>
      <c r="L140" s="558">
        <v>271.42599999999999</v>
      </c>
      <c r="M140" s="559">
        <v>209.93600000000001</v>
      </c>
      <c r="N140" s="560">
        <v>481.36200000000002</v>
      </c>
      <c r="O140" s="561">
        <v>142</v>
      </c>
      <c r="P140" s="319">
        <f t="shared" si="54"/>
        <v>0.29499628138490364</v>
      </c>
      <c r="Q140" s="319">
        <f t="shared" si="55"/>
        <v>1.4784225352112677</v>
      </c>
      <c r="R140" s="310">
        <f t="shared" si="56"/>
        <v>0.46566824967488085</v>
      </c>
      <c r="S140" s="310">
        <f t="shared" si="57"/>
        <v>6.3021177409101667E-2</v>
      </c>
      <c r="T140" s="310">
        <f t="shared" si="58"/>
        <v>0.43612915020296572</v>
      </c>
      <c r="U140" s="324"/>
    </row>
    <row r="141" spans="1:21" x14ac:dyDescent="0.25">
      <c r="A141" s="298" t="s">
        <v>200</v>
      </c>
      <c r="B141" s="298">
        <v>2009</v>
      </c>
      <c r="C141" s="298">
        <v>3</v>
      </c>
      <c r="D141" s="304" t="s">
        <v>308</v>
      </c>
      <c r="E141" s="554">
        <v>142</v>
      </c>
      <c r="F141" s="555">
        <v>546.43299999999999</v>
      </c>
      <c r="G141" s="555">
        <v>40.614000000000033</v>
      </c>
      <c r="H141" s="556">
        <v>729.04700000000003</v>
      </c>
      <c r="I141" s="557">
        <v>238.505</v>
      </c>
      <c r="J141" s="557">
        <v>17.190000000000023</v>
      </c>
      <c r="K141" s="557">
        <v>25.696000000000002</v>
      </c>
      <c r="L141" s="558">
        <v>281.39100000000002</v>
      </c>
      <c r="M141" s="559">
        <v>213.65600000000001</v>
      </c>
      <c r="N141" s="560">
        <v>495.04700000000003</v>
      </c>
      <c r="O141" s="561">
        <v>234</v>
      </c>
      <c r="P141" s="319">
        <f t="shared" si="54"/>
        <v>0.47268239177290233</v>
      </c>
      <c r="Q141" s="319">
        <f t="shared" si="55"/>
        <v>0.91305982905982908</v>
      </c>
      <c r="R141" s="310">
        <f t="shared" si="56"/>
        <v>0.48178253781964131</v>
      </c>
      <c r="S141" s="310">
        <f t="shared" si="57"/>
        <v>5.1906182645284182E-2</v>
      </c>
      <c r="T141" s="310">
        <f t="shared" si="58"/>
        <v>0.43158730383175736</v>
      </c>
      <c r="U141" s="324"/>
    </row>
    <row r="142" spans="1:21" x14ac:dyDescent="0.25">
      <c r="A142" s="298" t="s">
        <v>201</v>
      </c>
      <c r="B142" s="298">
        <v>2010</v>
      </c>
      <c r="C142" s="298">
        <v>3</v>
      </c>
      <c r="D142" s="304" t="s">
        <v>308</v>
      </c>
      <c r="E142" s="554">
        <v>234</v>
      </c>
      <c r="F142" s="555">
        <v>564.03499999999997</v>
      </c>
      <c r="G142" s="555">
        <v>27.788999999999987</v>
      </c>
      <c r="H142" s="556">
        <v>825.82399999999996</v>
      </c>
      <c r="I142" s="557">
        <v>247.4</v>
      </c>
      <c r="J142" s="557">
        <v>14.029000000000011</v>
      </c>
      <c r="K142" s="557">
        <v>39.652000000000001</v>
      </c>
      <c r="L142" s="558">
        <v>301.08100000000002</v>
      </c>
      <c r="M142" s="559">
        <v>339.74299999999999</v>
      </c>
      <c r="N142" s="560">
        <v>640.82399999999996</v>
      </c>
      <c r="O142" s="561">
        <v>185</v>
      </c>
      <c r="P142" s="319">
        <f t="shared" si="54"/>
        <v>0.28869081058137652</v>
      </c>
      <c r="Q142" s="319">
        <f t="shared" si="55"/>
        <v>1.8364486486486487</v>
      </c>
      <c r="R142" s="310">
        <f t="shared" si="56"/>
        <v>0.38606544074504079</v>
      </c>
      <c r="S142" s="310">
        <f t="shared" si="57"/>
        <v>6.187658389823103E-2</v>
      </c>
      <c r="T142" s="310">
        <f t="shared" si="58"/>
        <v>0.53016584896945185</v>
      </c>
      <c r="U142" s="324"/>
    </row>
    <row r="143" spans="1:21" x14ac:dyDescent="0.25">
      <c r="A143" s="298" t="s">
        <v>237</v>
      </c>
      <c r="B143" s="298">
        <v>2011</v>
      </c>
      <c r="C143" s="298">
        <v>3</v>
      </c>
      <c r="D143" s="304" t="s">
        <v>308</v>
      </c>
      <c r="E143" s="554">
        <v>185</v>
      </c>
      <c r="F143" s="555">
        <v>396.17500000000001</v>
      </c>
      <c r="G143" s="555">
        <v>35.314999999999998</v>
      </c>
      <c r="H143" s="556">
        <v>616.49</v>
      </c>
      <c r="I143" s="557">
        <v>222.79</v>
      </c>
      <c r="J143" s="557">
        <v>18.90900000000001</v>
      </c>
      <c r="K143" s="557">
        <v>-18.739999999999998</v>
      </c>
      <c r="L143" s="558">
        <v>222.959</v>
      </c>
      <c r="M143" s="559">
        <v>242.53100000000001</v>
      </c>
      <c r="N143" s="560">
        <v>465.49</v>
      </c>
      <c r="O143" s="561">
        <v>151</v>
      </c>
      <c r="P143" s="319">
        <f t="shared" si="54"/>
        <v>0.32438935315474016</v>
      </c>
      <c r="Q143" s="319">
        <f t="shared" si="55"/>
        <v>1.6061655629139073</v>
      </c>
      <c r="R143" s="310">
        <f t="shared" si="56"/>
        <v>0.47861393370426858</v>
      </c>
      <c r="S143" s="310">
        <f t="shared" si="57"/>
        <v>-4.0258652172979005E-2</v>
      </c>
      <c r="T143" s="310">
        <f t="shared" si="58"/>
        <v>0.52102300801306156</v>
      </c>
      <c r="U143" s="324"/>
    </row>
    <row r="144" spans="1:21" x14ac:dyDescent="0.25">
      <c r="A144" s="298" t="s">
        <v>295</v>
      </c>
      <c r="B144" s="298">
        <v>2012</v>
      </c>
      <c r="C144" s="298">
        <v>3</v>
      </c>
      <c r="D144" s="304" t="s">
        <v>308</v>
      </c>
      <c r="E144" s="554">
        <v>151</v>
      </c>
      <c r="F144" s="555">
        <v>503.464</v>
      </c>
      <c r="G144" s="555">
        <v>43.83099999999996</v>
      </c>
      <c r="H144" s="556">
        <v>698.29499999999996</v>
      </c>
      <c r="I144" s="557">
        <v>230.00899999999999</v>
      </c>
      <c r="J144" s="557">
        <v>13.10900000000003</v>
      </c>
      <c r="K144" s="557">
        <v>57.564</v>
      </c>
      <c r="L144" s="558">
        <v>300.68200000000002</v>
      </c>
      <c r="M144" s="559">
        <v>232.613</v>
      </c>
      <c r="N144" s="560">
        <v>533.29499999999996</v>
      </c>
      <c r="O144" s="561">
        <v>165</v>
      </c>
      <c r="P144" s="319">
        <f t="shared" si="54"/>
        <v>0.309397237926476</v>
      </c>
      <c r="Q144" s="319">
        <f t="shared" si="55"/>
        <v>1.4097757575757577</v>
      </c>
      <c r="R144" s="310">
        <f t="shared" si="56"/>
        <v>0.43129787453473217</v>
      </c>
      <c r="S144" s="310">
        <f t="shared" si="57"/>
        <v>0.10794025820605857</v>
      </c>
      <c r="T144" s="310">
        <f t="shared" si="58"/>
        <v>0.43618072548964459</v>
      </c>
      <c r="U144" s="324"/>
    </row>
    <row r="145" spans="1:21" x14ac:dyDescent="0.25">
      <c r="A145" s="298" t="s">
        <v>429</v>
      </c>
      <c r="B145" s="298">
        <v>2013</v>
      </c>
      <c r="C145" s="298">
        <v>3</v>
      </c>
      <c r="D145" s="304" t="s">
        <v>308</v>
      </c>
      <c r="E145" s="554">
        <v>165</v>
      </c>
      <c r="F145" s="555">
        <v>490.62900000000002</v>
      </c>
      <c r="G145" s="555">
        <v>77.369000000000028</v>
      </c>
      <c r="H145" s="556">
        <v>732.99800000000005</v>
      </c>
      <c r="I145" s="557">
        <v>267</v>
      </c>
      <c r="J145" s="557">
        <v>16.16899999999999</v>
      </c>
      <c r="K145" s="557">
        <v>35.228000000000002</v>
      </c>
      <c r="L145" s="558">
        <v>318.39699999999999</v>
      </c>
      <c r="M145" s="559">
        <v>245.601</v>
      </c>
      <c r="N145" s="560">
        <v>563.99800000000005</v>
      </c>
      <c r="O145" s="561">
        <v>169</v>
      </c>
      <c r="P145" s="319">
        <f t="shared" si="54"/>
        <v>0.29964645264699519</v>
      </c>
      <c r="Q145" s="319">
        <f t="shared" si="55"/>
        <v>1.4532603550295857</v>
      </c>
      <c r="R145" s="310">
        <f t="shared" si="56"/>
        <v>0.47340593406359593</v>
      </c>
      <c r="S145" s="310">
        <f t="shared" si="57"/>
        <v>6.2461214401469504E-2</v>
      </c>
      <c r="T145" s="310">
        <f t="shared" si="58"/>
        <v>0.43546431015712816</v>
      </c>
      <c r="U145" s="324"/>
    </row>
    <row r="146" spans="1:21" x14ac:dyDescent="0.25">
      <c r="A146" s="298" t="s">
        <v>437</v>
      </c>
      <c r="B146" s="298">
        <v>2014</v>
      </c>
      <c r="C146" s="298">
        <v>3</v>
      </c>
      <c r="D146" s="304" t="s">
        <v>308</v>
      </c>
      <c r="E146" s="554">
        <v>169</v>
      </c>
      <c r="F146" s="555">
        <v>555.54300000000001</v>
      </c>
      <c r="G146" s="555">
        <v>67.504000000000019</v>
      </c>
      <c r="H146" s="556">
        <v>792.04700000000003</v>
      </c>
      <c r="I146" s="557">
        <v>266</v>
      </c>
      <c r="J146" s="557">
        <v>24.011999999999983</v>
      </c>
      <c r="K146" s="557">
        <v>16.370999999999999</v>
      </c>
      <c r="L146" s="558">
        <v>306.38299999999998</v>
      </c>
      <c r="M146" s="559">
        <v>273.66399999999999</v>
      </c>
      <c r="N146" s="560">
        <v>580.04700000000003</v>
      </c>
      <c r="O146" s="561">
        <v>212</v>
      </c>
      <c r="P146" s="319">
        <f t="shared" si="54"/>
        <v>0.36548762427872222</v>
      </c>
      <c r="Q146" s="319">
        <f t="shared" si="55"/>
        <v>1.2908679245283019</v>
      </c>
      <c r="R146" s="310">
        <f t="shared" si="56"/>
        <v>0.4585835285761326</v>
      </c>
      <c r="S146" s="310">
        <f t="shared" si="57"/>
        <v>2.8223574986164911E-2</v>
      </c>
      <c r="T146" s="310">
        <f t="shared" si="58"/>
        <v>0.47179625099345396</v>
      </c>
      <c r="U146" s="324"/>
    </row>
    <row r="147" spans="1:21" x14ac:dyDescent="0.25">
      <c r="A147" s="298" t="s">
        <v>447</v>
      </c>
      <c r="B147" s="298">
        <v>2015</v>
      </c>
      <c r="C147" s="298">
        <v>3</v>
      </c>
      <c r="D147" s="304" t="s">
        <v>308</v>
      </c>
      <c r="E147" s="554">
        <v>212</v>
      </c>
      <c r="F147" s="555">
        <v>567.63699999999994</v>
      </c>
      <c r="G147" s="555">
        <v>48.552000000000021</v>
      </c>
      <c r="H147" s="556">
        <v>828.18899999999996</v>
      </c>
      <c r="I147" s="557">
        <v>251</v>
      </c>
      <c r="J147" s="557">
        <v>16.667999999999985</v>
      </c>
      <c r="K147" s="557">
        <v>36.085000000000001</v>
      </c>
      <c r="L147" s="558">
        <v>303.75299999999999</v>
      </c>
      <c r="M147" s="559">
        <v>252.47</v>
      </c>
      <c r="N147" s="560">
        <v>556.22299999999996</v>
      </c>
      <c r="O147" s="561">
        <v>271.96600000000001</v>
      </c>
      <c r="P147" s="319">
        <f t="shared" ref="P147" si="59">O147/N147</f>
        <v>0.48895137381949333</v>
      </c>
      <c r="Q147" s="319">
        <f t="shared" ref="Q147" si="60">M147/O147</f>
        <v>0.92831456873285623</v>
      </c>
      <c r="R147" s="310">
        <f t="shared" ref="R147" si="61">I147/N147</f>
        <v>0.45125785880842761</v>
      </c>
      <c r="S147" s="310">
        <f t="shared" ref="S147" si="62">K147/N147</f>
        <v>6.4875059103992466E-2</v>
      </c>
      <c r="T147" s="310">
        <f t="shared" ref="T147" si="63">M147/N147</f>
        <v>0.45390068371858056</v>
      </c>
      <c r="U147" s="324"/>
    </row>
    <row r="148" spans="1:21" x14ac:dyDescent="0.25">
      <c r="A148" s="298" t="s">
        <v>494</v>
      </c>
      <c r="B148" s="298">
        <v>2016</v>
      </c>
      <c r="C148" s="298">
        <v>3</v>
      </c>
      <c r="D148" s="304" t="s">
        <v>308</v>
      </c>
      <c r="E148" s="554">
        <v>271.96600000000001</v>
      </c>
      <c r="F148" s="555">
        <v>493.125</v>
      </c>
      <c r="G148" s="555">
        <v>37</v>
      </c>
      <c r="H148" s="556">
        <v>802.09100000000001</v>
      </c>
      <c r="I148" s="557">
        <v>250</v>
      </c>
      <c r="J148" s="557">
        <v>15</v>
      </c>
      <c r="K148" s="557">
        <v>10</v>
      </c>
      <c r="L148" s="558">
        <v>275</v>
      </c>
      <c r="M148" s="559">
        <v>320</v>
      </c>
      <c r="N148" s="560">
        <v>595</v>
      </c>
      <c r="O148" s="561">
        <v>207.09100000000001</v>
      </c>
      <c r="P148" s="319">
        <f t="shared" ref="P148" si="64">O148/N148</f>
        <v>0.34805210084033616</v>
      </c>
      <c r="Q148" s="319">
        <f t="shared" ref="Q148" si="65">M148/O148</f>
        <v>1.5452144226451172</v>
      </c>
      <c r="R148" s="310">
        <f t="shared" ref="R148" si="66">I148/N148</f>
        <v>0.42016806722689076</v>
      </c>
      <c r="S148" s="310">
        <f t="shared" ref="S148" si="67">K148/N148</f>
        <v>1.680672268907563E-2</v>
      </c>
      <c r="T148" s="310">
        <f t="shared" ref="T148" si="68">M148/N148</f>
        <v>0.53781512605042014</v>
      </c>
    </row>
    <row r="149" spans="1:21" x14ac:dyDescent="0.25">
      <c r="A149" s="298" t="s">
        <v>495</v>
      </c>
      <c r="B149" s="298">
        <v>2017</v>
      </c>
      <c r="C149" s="298">
        <v>3</v>
      </c>
      <c r="D149" s="304" t="s">
        <v>308</v>
      </c>
      <c r="E149" s="554"/>
      <c r="F149" s="555"/>
      <c r="G149" s="555"/>
      <c r="H149" s="556"/>
      <c r="I149" s="557"/>
      <c r="J149" s="557"/>
      <c r="K149" s="557"/>
      <c r="L149" s="558"/>
      <c r="M149" s="559"/>
      <c r="N149" s="560"/>
      <c r="O149" s="561"/>
    </row>
    <row r="150" spans="1:21" s="295" customFormat="1" ht="13.8" thickBot="1" x14ac:dyDescent="0.3">
      <c r="A150" s="299"/>
      <c r="B150" s="299"/>
      <c r="C150" s="299"/>
      <c r="D150" s="305"/>
      <c r="E150" s="589"/>
      <c r="F150" s="590"/>
      <c r="G150" s="590"/>
      <c r="H150" s="591"/>
      <c r="I150" s="593"/>
      <c r="J150" s="593"/>
      <c r="K150" s="593"/>
      <c r="L150" s="594"/>
      <c r="M150" s="595"/>
      <c r="N150" s="596"/>
      <c r="O150" s="597"/>
      <c r="P150" s="320"/>
      <c r="Q150" s="320"/>
      <c r="R150" s="309"/>
      <c r="S150" s="309"/>
      <c r="T150" s="309"/>
      <c r="U150" s="325"/>
    </row>
    <row r="151" spans="1:21" ht="18" thickTop="1" x14ac:dyDescent="0.3">
      <c r="A151" s="313"/>
      <c r="B151" s="312" t="s">
        <v>316</v>
      </c>
      <c r="C151" s="296"/>
      <c r="D151" s="301"/>
      <c r="E151" s="598"/>
      <c r="F151" s="599"/>
      <c r="G151" s="599"/>
      <c r="H151" s="600"/>
      <c r="I151" s="891" t="s">
        <v>124</v>
      </c>
      <c r="J151" s="892"/>
      <c r="K151" s="892"/>
      <c r="L151" s="892"/>
      <c r="M151" s="892"/>
      <c r="N151" s="893"/>
      <c r="O151" s="576"/>
    </row>
    <row r="152" spans="1:21" x14ac:dyDescent="0.25">
      <c r="A152" s="313"/>
      <c r="B152" s="296"/>
      <c r="C152" s="296"/>
      <c r="D152" s="301"/>
      <c r="E152" s="886" t="s">
        <v>123</v>
      </c>
      <c r="F152" s="887"/>
      <c r="G152" s="887"/>
      <c r="H152" s="887"/>
      <c r="I152" s="888" t="s">
        <v>299</v>
      </c>
      <c r="J152" s="889"/>
      <c r="K152" s="889"/>
      <c r="L152" s="890"/>
      <c r="M152" s="574"/>
      <c r="N152" s="575"/>
      <c r="O152" s="576"/>
    </row>
    <row r="153" spans="1:21" ht="39.6" x14ac:dyDescent="0.25">
      <c r="A153" s="297" t="s">
        <v>300</v>
      </c>
      <c r="B153" s="297" t="s">
        <v>301</v>
      </c>
      <c r="C153" s="297" t="s">
        <v>302</v>
      </c>
      <c r="D153" s="303" t="s">
        <v>303</v>
      </c>
      <c r="E153" s="577" t="s">
        <v>204</v>
      </c>
      <c r="F153" s="578" t="s">
        <v>10</v>
      </c>
      <c r="G153" s="578" t="s">
        <v>312</v>
      </c>
      <c r="H153" s="579" t="s">
        <v>298</v>
      </c>
      <c r="I153" s="581" t="s">
        <v>207</v>
      </c>
      <c r="J153" s="581" t="s">
        <v>54</v>
      </c>
      <c r="K153" s="581" t="s">
        <v>209</v>
      </c>
      <c r="L153" s="582" t="s">
        <v>304</v>
      </c>
      <c r="M153" s="601" t="s">
        <v>133</v>
      </c>
      <c r="N153" s="584" t="s">
        <v>305</v>
      </c>
      <c r="O153" s="585" t="s">
        <v>212</v>
      </c>
      <c r="P153" s="317" t="s">
        <v>289</v>
      </c>
      <c r="Q153" s="318" t="s">
        <v>284</v>
      </c>
      <c r="R153" s="307" t="s">
        <v>285</v>
      </c>
      <c r="S153" s="307" t="s">
        <v>287</v>
      </c>
      <c r="T153" s="307" t="s">
        <v>288</v>
      </c>
      <c r="U153" s="323"/>
    </row>
    <row r="154" spans="1:21" x14ac:dyDescent="0.25">
      <c r="A154" s="298" t="s">
        <v>175</v>
      </c>
      <c r="B154" s="298">
        <v>1984</v>
      </c>
      <c r="C154" s="298">
        <v>4</v>
      </c>
      <c r="D154" s="304" t="s">
        <v>309</v>
      </c>
      <c r="E154" s="554">
        <v>74</v>
      </c>
      <c r="F154" s="555">
        <v>531.37</v>
      </c>
      <c r="G154" s="555">
        <v>0</v>
      </c>
      <c r="H154" s="556">
        <v>605.37</v>
      </c>
      <c r="I154" s="557">
        <v>132</v>
      </c>
      <c r="J154" s="557">
        <v>20</v>
      </c>
      <c r="K154" s="557">
        <v>137.37</v>
      </c>
      <c r="L154" s="558">
        <v>289.37</v>
      </c>
      <c r="M154" s="559">
        <v>252</v>
      </c>
      <c r="N154" s="560">
        <v>541.37</v>
      </c>
      <c r="O154" s="561">
        <v>64</v>
      </c>
      <c r="P154" s="319">
        <f>O154/N154</f>
        <v>0.11821859356816965</v>
      </c>
      <c r="Q154" s="319">
        <f>M154/O154</f>
        <v>3.9375</v>
      </c>
      <c r="R154" s="310">
        <f>I154/N154</f>
        <v>0.24382584923434988</v>
      </c>
      <c r="S154" s="310">
        <f>K154/N154</f>
        <v>0.25374512810092914</v>
      </c>
      <c r="T154" s="310">
        <f>M154/N154</f>
        <v>0.46548571217466794</v>
      </c>
      <c r="U154" s="324"/>
    </row>
    <row r="155" spans="1:21" x14ac:dyDescent="0.25">
      <c r="A155" s="298" t="s">
        <v>176</v>
      </c>
      <c r="B155" s="298">
        <v>1985</v>
      </c>
      <c r="C155" s="298">
        <v>4</v>
      </c>
      <c r="D155" s="304" t="s">
        <v>309</v>
      </c>
      <c r="E155" s="554">
        <v>64</v>
      </c>
      <c r="F155" s="555">
        <v>367.42700000000002</v>
      </c>
      <c r="G155" s="555">
        <v>0</v>
      </c>
      <c r="H155" s="556">
        <v>431.42700000000002</v>
      </c>
      <c r="I155" s="557">
        <v>137</v>
      </c>
      <c r="J155" s="557">
        <v>18.999999999999993</v>
      </c>
      <c r="K155" s="557">
        <v>48.427</v>
      </c>
      <c r="L155" s="558">
        <v>204.42699999999999</v>
      </c>
      <c r="M155" s="559">
        <v>148</v>
      </c>
      <c r="N155" s="560">
        <v>352.42700000000002</v>
      </c>
      <c r="O155" s="561">
        <v>79</v>
      </c>
      <c r="P155" s="319">
        <f t="shared" ref="P155:P184" si="69">O155/N155</f>
        <v>0.22415989694319674</v>
      </c>
      <c r="Q155" s="319">
        <f t="shared" ref="Q155:Q184" si="70">M155/O155</f>
        <v>1.8734177215189873</v>
      </c>
      <c r="R155" s="310">
        <f t="shared" ref="R155:R184" si="71">I155/N155</f>
        <v>0.38873298583820193</v>
      </c>
      <c r="S155" s="310">
        <f t="shared" ref="S155:S184" si="72">K155/N155</f>
        <v>0.13741001682617959</v>
      </c>
      <c r="T155" s="310">
        <f t="shared" ref="T155:T184" si="73">M155/N155</f>
        <v>0.41994512338725465</v>
      </c>
      <c r="U155" s="324"/>
    </row>
    <row r="156" spans="1:21" x14ac:dyDescent="0.25">
      <c r="A156" s="298" t="s">
        <v>177</v>
      </c>
      <c r="B156" s="298">
        <v>1986</v>
      </c>
      <c r="C156" s="298">
        <v>4</v>
      </c>
      <c r="D156" s="304" t="s">
        <v>309</v>
      </c>
      <c r="E156" s="554">
        <v>79</v>
      </c>
      <c r="F156" s="555">
        <v>291.98500000000001</v>
      </c>
      <c r="G156" s="555">
        <v>0</v>
      </c>
      <c r="H156" s="556">
        <v>370.98500000000001</v>
      </c>
      <c r="I156" s="557">
        <v>137</v>
      </c>
      <c r="J156" s="557">
        <v>16.999999999999996</v>
      </c>
      <c r="K156" s="557">
        <v>25.535</v>
      </c>
      <c r="L156" s="558">
        <v>179.535</v>
      </c>
      <c r="M156" s="559">
        <v>114</v>
      </c>
      <c r="N156" s="560">
        <v>293.53500000000003</v>
      </c>
      <c r="O156" s="561">
        <v>77.45</v>
      </c>
      <c r="P156" s="319">
        <f t="shared" si="69"/>
        <v>0.26385269218321494</v>
      </c>
      <c r="Q156" s="319">
        <f t="shared" si="70"/>
        <v>1.4719173660426081</v>
      </c>
      <c r="R156" s="310">
        <f t="shared" si="71"/>
        <v>0.46672458139574491</v>
      </c>
      <c r="S156" s="310">
        <f t="shared" si="72"/>
        <v>8.6991329824382096E-2</v>
      </c>
      <c r="T156" s="310">
        <f t="shared" si="73"/>
        <v>0.38836935970156877</v>
      </c>
      <c r="U156" s="324"/>
    </row>
    <row r="157" spans="1:21" x14ac:dyDescent="0.25">
      <c r="A157" s="298" t="s">
        <v>178</v>
      </c>
      <c r="B157" s="298">
        <v>1987</v>
      </c>
      <c r="C157" s="298">
        <v>4</v>
      </c>
      <c r="D157" s="304" t="s">
        <v>309</v>
      </c>
      <c r="E157" s="554">
        <v>77.45</v>
      </c>
      <c r="F157" s="555">
        <v>349.45299999999997</v>
      </c>
      <c r="G157" s="555">
        <v>0</v>
      </c>
      <c r="H157" s="556">
        <v>426.90299999999996</v>
      </c>
      <c r="I157" s="557">
        <v>140</v>
      </c>
      <c r="J157" s="557">
        <v>17.999999999999993</v>
      </c>
      <c r="K157" s="557">
        <v>34.07</v>
      </c>
      <c r="L157" s="558">
        <v>192.07</v>
      </c>
      <c r="M157" s="559">
        <v>160</v>
      </c>
      <c r="N157" s="560">
        <v>352.07</v>
      </c>
      <c r="O157" s="561">
        <v>74.832999999999998</v>
      </c>
      <c r="P157" s="319">
        <f t="shared" si="69"/>
        <v>0.21255148123952622</v>
      </c>
      <c r="Q157" s="319">
        <f t="shared" si="70"/>
        <v>2.1380941563214089</v>
      </c>
      <c r="R157" s="310">
        <f t="shared" si="71"/>
        <v>0.39764819496122933</v>
      </c>
      <c r="S157" s="310">
        <f t="shared" si="72"/>
        <v>9.6770528588064883E-2</v>
      </c>
      <c r="T157" s="310">
        <f t="shared" si="73"/>
        <v>0.45445507995569062</v>
      </c>
      <c r="U157" s="324"/>
    </row>
    <row r="158" spans="1:21" x14ac:dyDescent="0.25">
      <c r="A158" s="298" t="s">
        <v>179</v>
      </c>
      <c r="B158" s="298">
        <v>1988</v>
      </c>
      <c r="C158" s="298">
        <v>4</v>
      </c>
      <c r="D158" s="304" t="s">
        <v>309</v>
      </c>
      <c r="E158" s="554">
        <v>74.832999999999998</v>
      </c>
      <c r="F158" s="555">
        <v>472.66199999999998</v>
      </c>
      <c r="G158" s="555">
        <v>0</v>
      </c>
      <c r="H158" s="556">
        <v>547.495</v>
      </c>
      <c r="I158" s="557">
        <v>145</v>
      </c>
      <c r="J158" s="557">
        <v>22</v>
      </c>
      <c r="K158" s="557">
        <v>26.094999999999999</v>
      </c>
      <c r="L158" s="558">
        <v>193.095</v>
      </c>
      <c r="M158" s="559">
        <v>315</v>
      </c>
      <c r="N158" s="560">
        <v>508.09500000000003</v>
      </c>
      <c r="O158" s="561">
        <v>39.4</v>
      </c>
      <c r="P158" s="319">
        <f t="shared" si="69"/>
        <v>7.7544553675985783E-2</v>
      </c>
      <c r="Q158" s="319">
        <f t="shared" si="70"/>
        <v>7.9949238578680202</v>
      </c>
      <c r="R158" s="310">
        <f t="shared" si="71"/>
        <v>0.2853797026146685</v>
      </c>
      <c r="S158" s="310">
        <f t="shared" si="72"/>
        <v>5.1358505791239822E-2</v>
      </c>
      <c r="T158" s="310">
        <f t="shared" si="73"/>
        <v>0.61996280223186606</v>
      </c>
      <c r="U158" s="324"/>
    </row>
    <row r="159" spans="1:21" x14ac:dyDescent="0.25">
      <c r="A159" s="298" t="s">
        <v>180</v>
      </c>
      <c r="B159" s="298">
        <v>1989</v>
      </c>
      <c r="C159" s="298">
        <v>4</v>
      </c>
      <c r="D159" s="304" t="s">
        <v>309</v>
      </c>
      <c r="E159" s="554">
        <v>39.4</v>
      </c>
      <c r="F159" s="555">
        <v>548.91899999999998</v>
      </c>
      <c r="G159" s="555">
        <v>0</v>
      </c>
      <c r="H159" s="556">
        <v>588.31899999999996</v>
      </c>
      <c r="I159" s="557">
        <v>145</v>
      </c>
      <c r="J159" s="557">
        <v>26.437999999999995</v>
      </c>
      <c r="K159" s="557">
        <v>40.280999999999999</v>
      </c>
      <c r="L159" s="558">
        <v>211.71899999999999</v>
      </c>
      <c r="M159" s="559">
        <v>345</v>
      </c>
      <c r="N159" s="560">
        <v>556.71900000000005</v>
      </c>
      <c r="O159" s="561">
        <v>31.6</v>
      </c>
      <c r="P159" s="319">
        <f t="shared" si="69"/>
        <v>5.6761130839795296E-2</v>
      </c>
      <c r="Q159" s="319">
        <f t="shared" si="70"/>
        <v>10.91772151898734</v>
      </c>
      <c r="R159" s="310">
        <f t="shared" si="71"/>
        <v>0.26045455606868095</v>
      </c>
      <c r="S159" s="310">
        <f t="shared" si="72"/>
        <v>7.235427567587957E-2</v>
      </c>
      <c r="T159" s="310">
        <f t="shared" si="73"/>
        <v>0.61970221961168914</v>
      </c>
      <c r="U159" s="324"/>
    </row>
    <row r="160" spans="1:21" x14ac:dyDescent="0.25">
      <c r="A160" s="298" t="s">
        <v>181</v>
      </c>
      <c r="B160" s="298">
        <v>1990</v>
      </c>
      <c r="C160" s="298">
        <v>4</v>
      </c>
      <c r="D160" s="304" t="s">
        <v>309</v>
      </c>
      <c r="E160" s="554">
        <v>31.6</v>
      </c>
      <c r="F160" s="555">
        <v>543.67600000000004</v>
      </c>
      <c r="G160" s="555">
        <v>0</v>
      </c>
      <c r="H160" s="556">
        <v>575.27600000000007</v>
      </c>
      <c r="I160" s="557">
        <v>145</v>
      </c>
      <c r="J160" s="557">
        <v>21.732999999999976</v>
      </c>
      <c r="K160" s="557">
        <v>98.643000000000001</v>
      </c>
      <c r="L160" s="558">
        <v>265.37599999999998</v>
      </c>
      <c r="M160" s="559">
        <v>230</v>
      </c>
      <c r="N160" s="560">
        <v>495.37599999999998</v>
      </c>
      <c r="O160" s="561">
        <v>79.900000000000006</v>
      </c>
      <c r="P160" s="319">
        <f t="shared" si="69"/>
        <v>0.16129162494751464</v>
      </c>
      <c r="Q160" s="319">
        <f t="shared" si="70"/>
        <v>2.8785982478097618</v>
      </c>
      <c r="R160" s="310">
        <f t="shared" si="71"/>
        <v>0.29270695390975743</v>
      </c>
      <c r="S160" s="310">
        <f t="shared" si="72"/>
        <v>0.19912753141048417</v>
      </c>
      <c r="T160" s="310">
        <f t="shared" si="73"/>
        <v>0.46429378896030493</v>
      </c>
      <c r="U160" s="324"/>
    </row>
    <row r="161" spans="1:21" x14ac:dyDescent="0.25">
      <c r="A161" s="298" t="s">
        <v>182</v>
      </c>
      <c r="B161" s="298">
        <v>1991</v>
      </c>
      <c r="C161" s="298">
        <v>4</v>
      </c>
      <c r="D161" s="304" t="s">
        <v>309</v>
      </c>
      <c r="E161" s="554">
        <v>79.900000000000006</v>
      </c>
      <c r="F161" s="555">
        <v>325.15100000000001</v>
      </c>
      <c r="G161" s="555">
        <v>0</v>
      </c>
      <c r="H161" s="556">
        <v>405.05100000000004</v>
      </c>
      <c r="I161" s="557">
        <v>145</v>
      </c>
      <c r="J161" s="557">
        <v>19.671999999999997</v>
      </c>
      <c r="K161" s="557">
        <v>94.179000000000002</v>
      </c>
      <c r="L161" s="558">
        <v>258.851</v>
      </c>
      <c r="M161" s="559">
        <v>105</v>
      </c>
      <c r="N161" s="560">
        <v>363.851</v>
      </c>
      <c r="O161" s="561">
        <v>41.2</v>
      </c>
      <c r="P161" s="319">
        <f t="shared" si="69"/>
        <v>0.1132331641248753</v>
      </c>
      <c r="Q161" s="319">
        <f t="shared" si="70"/>
        <v>2.5485436893203883</v>
      </c>
      <c r="R161" s="310">
        <f t="shared" si="71"/>
        <v>0.39851477665308049</v>
      </c>
      <c r="S161" s="310">
        <f t="shared" si="72"/>
        <v>0.25883947000283086</v>
      </c>
      <c r="T161" s="310">
        <f t="shared" si="73"/>
        <v>0.28857966585223072</v>
      </c>
      <c r="U161" s="324"/>
    </row>
    <row r="162" spans="1:21" x14ac:dyDescent="0.25">
      <c r="A162" s="298" t="s">
        <v>183</v>
      </c>
      <c r="B162" s="298">
        <v>1992</v>
      </c>
      <c r="C162" s="298">
        <v>4</v>
      </c>
      <c r="D162" s="304" t="s">
        <v>309</v>
      </c>
      <c r="E162" s="554">
        <v>41.2</v>
      </c>
      <c r="F162" s="555">
        <v>426.65499999999997</v>
      </c>
      <c r="G162" s="555">
        <v>0</v>
      </c>
      <c r="H162" s="556">
        <v>467.85499999999996</v>
      </c>
      <c r="I162" s="557">
        <v>145</v>
      </c>
      <c r="J162" s="557">
        <v>20.414999999999992</v>
      </c>
      <c r="K162" s="557">
        <v>49.84</v>
      </c>
      <c r="L162" s="558">
        <v>215.255</v>
      </c>
      <c r="M162" s="559">
        <v>210</v>
      </c>
      <c r="N162" s="560">
        <v>425.255</v>
      </c>
      <c r="O162" s="561">
        <v>42.6</v>
      </c>
      <c r="P162" s="319">
        <f t="shared" si="69"/>
        <v>0.10017518900424452</v>
      </c>
      <c r="Q162" s="319">
        <f t="shared" si="70"/>
        <v>4.929577464788732</v>
      </c>
      <c r="R162" s="310">
        <f t="shared" si="71"/>
        <v>0.34097188745576185</v>
      </c>
      <c r="S162" s="310">
        <f t="shared" si="72"/>
        <v>0.11720026807444946</v>
      </c>
      <c r="T162" s="310">
        <f t="shared" si="73"/>
        <v>0.49382135424627577</v>
      </c>
      <c r="U162" s="324"/>
    </row>
    <row r="163" spans="1:21" x14ac:dyDescent="0.25">
      <c r="A163" s="298" t="s">
        <v>184</v>
      </c>
      <c r="B163" s="298">
        <v>1993</v>
      </c>
      <c r="C163" s="298">
        <v>4</v>
      </c>
      <c r="D163" s="304" t="s">
        <v>309</v>
      </c>
      <c r="E163" s="554">
        <v>42.6</v>
      </c>
      <c r="F163" s="555">
        <v>401.32600000000002</v>
      </c>
      <c r="G163" s="555">
        <v>0</v>
      </c>
      <c r="H163" s="556">
        <v>443.92600000000004</v>
      </c>
      <c r="I163" s="557">
        <v>147</v>
      </c>
      <c r="J163" s="557">
        <v>18.938000000000009</v>
      </c>
      <c r="K163" s="557">
        <v>59.588000000000001</v>
      </c>
      <c r="L163" s="558">
        <v>225.52600000000001</v>
      </c>
      <c r="M163" s="559">
        <v>173</v>
      </c>
      <c r="N163" s="560">
        <v>398.52600000000001</v>
      </c>
      <c r="O163" s="561">
        <v>45.4</v>
      </c>
      <c r="P163" s="319">
        <f t="shared" si="69"/>
        <v>0.11391979444252068</v>
      </c>
      <c r="Q163" s="319">
        <f t="shared" si="70"/>
        <v>3.8105726872246697</v>
      </c>
      <c r="R163" s="310">
        <f t="shared" si="71"/>
        <v>0.36885924632269912</v>
      </c>
      <c r="S163" s="310">
        <f t="shared" si="72"/>
        <v>0.1495209848290952</v>
      </c>
      <c r="T163" s="310">
        <f t="shared" si="73"/>
        <v>0.43409965723691801</v>
      </c>
      <c r="U163" s="324"/>
    </row>
    <row r="164" spans="1:21" x14ac:dyDescent="0.25">
      <c r="A164" s="298" t="s">
        <v>185</v>
      </c>
      <c r="B164" s="298">
        <v>1994</v>
      </c>
      <c r="C164" s="298">
        <v>4</v>
      </c>
      <c r="D164" s="304" t="s">
        <v>309</v>
      </c>
      <c r="E164" s="554">
        <v>45.4</v>
      </c>
      <c r="F164" s="555">
        <v>438.20400000000001</v>
      </c>
      <c r="G164" s="555">
        <v>0</v>
      </c>
      <c r="H164" s="556">
        <v>483.60399999999998</v>
      </c>
      <c r="I164" s="557">
        <v>150</v>
      </c>
      <c r="J164" s="557">
        <v>20.400999999999996</v>
      </c>
      <c r="K164" s="557">
        <v>64.602999999999994</v>
      </c>
      <c r="L164" s="558">
        <v>235.00399999999999</v>
      </c>
      <c r="M164" s="559">
        <v>212</v>
      </c>
      <c r="N164" s="560">
        <v>447.00400000000002</v>
      </c>
      <c r="O164" s="561">
        <v>36.6</v>
      </c>
      <c r="P164" s="319">
        <f t="shared" si="69"/>
        <v>8.1878461937700778E-2</v>
      </c>
      <c r="Q164" s="319">
        <f t="shared" si="70"/>
        <v>5.7923497267759565</v>
      </c>
      <c r="R164" s="310">
        <f t="shared" si="71"/>
        <v>0.33556746695779005</v>
      </c>
      <c r="S164" s="310">
        <f t="shared" si="72"/>
        <v>0.14452443378582741</v>
      </c>
      <c r="T164" s="310">
        <f t="shared" si="73"/>
        <v>0.47426868663367666</v>
      </c>
      <c r="U164" s="324"/>
    </row>
    <row r="165" spans="1:21" x14ac:dyDescent="0.25">
      <c r="A165" s="298" t="s">
        <v>186</v>
      </c>
      <c r="B165" s="298">
        <v>1995</v>
      </c>
      <c r="C165" s="298">
        <v>4</v>
      </c>
      <c r="D165" s="304" t="s">
        <v>309</v>
      </c>
      <c r="E165" s="554">
        <v>36.6</v>
      </c>
      <c r="F165" s="555">
        <v>455.56799999999998</v>
      </c>
      <c r="G165" s="555">
        <v>0</v>
      </c>
      <c r="H165" s="556">
        <v>492.16800000000001</v>
      </c>
      <c r="I165" s="557">
        <v>150</v>
      </c>
      <c r="J165" s="557">
        <v>22.581999999999987</v>
      </c>
      <c r="K165" s="557">
        <v>34.386000000000003</v>
      </c>
      <c r="L165" s="558">
        <v>206.96799999999999</v>
      </c>
      <c r="M165" s="559">
        <v>250</v>
      </c>
      <c r="N165" s="560">
        <v>456.96800000000002</v>
      </c>
      <c r="O165" s="561">
        <v>35.200000000000003</v>
      </c>
      <c r="P165" s="319">
        <f t="shared" si="69"/>
        <v>7.702946376989199E-2</v>
      </c>
      <c r="Q165" s="319">
        <f t="shared" si="70"/>
        <v>7.1022727272727266</v>
      </c>
      <c r="R165" s="310">
        <f t="shared" si="71"/>
        <v>0.32825055583760787</v>
      </c>
      <c r="S165" s="310">
        <f t="shared" si="72"/>
        <v>7.5248157420213235E-2</v>
      </c>
      <c r="T165" s="310">
        <f t="shared" si="73"/>
        <v>0.54708425972934649</v>
      </c>
      <c r="U165" s="324"/>
    </row>
    <row r="166" spans="1:21" x14ac:dyDescent="0.25">
      <c r="A166" s="298" t="s">
        <v>187</v>
      </c>
      <c r="B166" s="298">
        <v>1996</v>
      </c>
      <c r="C166" s="298">
        <v>4</v>
      </c>
      <c r="D166" s="304" t="s">
        <v>309</v>
      </c>
      <c r="E166" s="554">
        <v>35.200000000000003</v>
      </c>
      <c r="F166" s="555">
        <v>419.75700000000001</v>
      </c>
      <c r="G166" s="555">
        <v>0</v>
      </c>
      <c r="H166" s="556">
        <v>454.95699999999999</v>
      </c>
      <c r="I166" s="557">
        <v>150</v>
      </c>
      <c r="J166" s="557">
        <v>18.938999999999993</v>
      </c>
      <c r="K166" s="557">
        <v>101.018</v>
      </c>
      <c r="L166" s="558">
        <v>269.95699999999999</v>
      </c>
      <c r="M166" s="559">
        <v>140</v>
      </c>
      <c r="N166" s="560">
        <v>409.95699999999999</v>
      </c>
      <c r="O166" s="561">
        <v>45</v>
      </c>
      <c r="P166" s="319">
        <f t="shared" si="69"/>
        <v>0.10976760977370797</v>
      </c>
      <c r="Q166" s="319">
        <f t="shared" si="70"/>
        <v>3.1111111111111112</v>
      </c>
      <c r="R166" s="310">
        <f t="shared" si="71"/>
        <v>0.36589203257902658</v>
      </c>
      <c r="S166" s="310">
        <f t="shared" si="72"/>
        <v>0.24641120898045404</v>
      </c>
      <c r="T166" s="310">
        <f t="shared" si="73"/>
        <v>0.34149923040709146</v>
      </c>
      <c r="U166" s="324"/>
    </row>
    <row r="167" spans="1:21" x14ac:dyDescent="0.25">
      <c r="A167" s="298" t="s">
        <v>188</v>
      </c>
      <c r="B167" s="298">
        <v>1997</v>
      </c>
      <c r="C167" s="298">
        <v>4</v>
      </c>
      <c r="D167" s="304" t="s">
        <v>309</v>
      </c>
      <c r="E167" s="554">
        <v>45</v>
      </c>
      <c r="F167" s="555">
        <v>471.98700000000002</v>
      </c>
      <c r="G167" s="555">
        <v>0</v>
      </c>
      <c r="H167" s="556">
        <v>516.98700000000008</v>
      </c>
      <c r="I167" s="557">
        <v>155</v>
      </c>
      <c r="J167" s="557">
        <v>19.579999999999998</v>
      </c>
      <c r="K167" s="557">
        <v>82.194000000000003</v>
      </c>
      <c r="L167" s="558">
        <v>256.774</v>
      </c>
      <c r="M167" s="559">
        <v>180.21299999999999</v>
      </c>
      <c r="N167" s="560">
        <v>436.98700000000002</v>
      </c>
      <c r="O167" s="561">
        <v>80</v>
      </c>
      <c r="P167" s="319">
        <f t="shared" si="69"/>
        <v>0.18307180762814454</v>
      </c>
      <c r="Q167" s="319">
        <f t="shared" si="70"/>
        <v>2.2526625</v>
      </c>
      <c r="R167" s="310">
        <f t="shared" si="71"/>
        <v>0.35470162727953003</v>
      </c>
      <c r="S167" s="310">
        <f t="shared" si="72"/>
        <v>0.18809255195234639</v>
      </c>
      <c r="T167" s="310">
        <f t="shared" si="73"/>
        <v>0.4123989958511351</v>
      </c>
      <c r="U167" s="324"/>
    </row>
    <row r="168" spans="1:21" x14ac:dyDescent="0.25">
      <c r="A168" s="298" t="s">
        <v>189</v>
      </c>
      <c r="B168" s="298">
        <v>1998</v>
      </c>
      <c r="C168" s="298">
        <v>4</v>
      </c>
      <c r="D168" s="304" t="s">
        <v>309</v>
      </c>
      <c r="E168" s="554">
        <v>80</v>
      </c>
      <c r="F168" s="555">
        <v>442.67700000000002</v>
      </c>
      <c r="G168" s="555">
        <v>0</v>
      </c>
      <c r="H168" s="556">
        <v>522.67700000000002</v>
      </c>
      <c r="I168" s="557">
        <v>150</v>
      </c>
      <c r="J168" s="557">
        <v>17.493999999999971</v>
      </c>
      <c r="K168" s="557">
        <v>119.262</v>
      </c>
      <c r="L168" s="558">
        <v>286.75599999999997</v>
      </c>
      <c r="M168" s="559">
        <v>99.921000000000006</v>
      </c>
      <c r="N168" s="560">
        <v>386.67700000000002</v>
      </c>
      <c r="O168" s="561">
        <v>136</v>
      </c>
      <c r="P168" s="319">
        <f t="shared" si="69"/>
        <v>0.35171473865784619</v>
      </c>
      <c r="Q168" s="319">
        <f t="shared" si="70"/>
        <v>0.73471323529411769</v>
      </c>
      <c r="R168" s="310">
        <f t="shared" si="71"/>
        <v>0.38792066763733035</v>
      </c>
      <c r="S168" s="310">
        <f t="shared" si="72"/>
        <v>0.30842796442508863</v>
      </c>
      <c r="T168" s="310">
        <f t="shared" si="73"/>
        <v>0.25840947353993127</v>
      </c>
      <c r="U168" s="324"/>
    </row>
    <row r="169" spans="1:21" x14ac:dyDescent="0.25">
      <c r="A169" s="298" t="s">
        <v>190</v>
      </c>
      <c r="B169" s="298">
        <v>1999</v>
      </c>
      <c r="C169" s="298">
        <v>4</v>
      </c>
      <c r="D169" s="304" t="s">
        <v>309</v>
      </c>
      <c r="E169" s="554">
        <v>136</v>
      </c>
      <c r="F169" s="555">
        <v>452.26</v>
      </c>
      <c r="G169" s="555">
        <v>3.7419999999999618</v>
      </c>
      <c r="H169" s="556">
        <v>592.00199999999995</v>
      </c>
      <c r="I169" s="557">
        <v>155</v>
      </c>
      <c r="J169" s="557">
        <v>18.23099999999998</v>
      </c>
      <c r="K169" s="557">
        <v>111.313</v>
      </c>
      <c r="L169" s="558">
        <v>284.54399999999998</v>
      </c>
      <c r="M169" s="559">
        <v>174.458</v>
      </c>
      <c r="N169" s="560">
        <v>459.00200000000001</v>
      </c>
      <c r="O169" s="561">
        <v>133</v>
      </c>
      <c r="P169" s="319">
        <f t="shared" si="69"/>
        <v>0.28975908601705441</v>
      </c>
      <c r="Q169" s="319">
        <f t="shared" si="70"/>
        <v>1.3117142857142856</v>
      </c>
      <c r="R169" s="310">
        <f t="shared" si="71"/>
        <v>0.33768916039581526</v>
      </c>
      <c r="S169" s="310">
        <f t="shared" si="72"/>
        <v>0.2425109258783186</v>
      </c>
      <c r="T169" s="310">
        <f t="shared" si="73"/>
        <v>0.38008113254408477</v>
      </c>
      <c r="U169" s="324"/>
    </row>
    <row r="170" spans="1:21" x14ac:dyDescent="0.25">
      <c r="A170" s="298" t="s">
        <v>191</v>
      </c>
      <c r="B170" s="298">
        <v>2000</v>
      </c>
      <c r="C170" s="298">
        <v>4</v>
      </c>
      <c r="D170" s="304" t="s">
        <v>309</v>
      </c>
      <c r="E170" s="554">
        <v>133</v>
      </c>
      <c r="F170" s="555">
        <v>468.85599999999999</v>
      </c>
      <c r="G170" s="555">
        <v>2.8959999999999582</v>
      </c>
      <c r="H170" s="556">
        <v>604.75199999999995</v>
      </c>
      <c r="I170" s="557">
        <v>153</v>
      </c>
      <c r="J170" s="557">
        <v>16.478999999999985</v>
      </c>
      <c r="K170" s="557">
        <v>120.28100000000001</v>
      </c>
      <c r="L170" s="558">
        <v>289.76</v>
      </c>
      <c r="M170" s="559">
        <v>179.99199999999999</v>
      </c>
      <c r="N170" s="560">
        <v>469.75200000000001</v>
      </c>
      <c r="O170" s="561">
        <v>135</v>
      </c>
      <c r="P170" s="319">
        <f t="shared" si="69"/>
        <v>0.28738568436110967</v>
      </c>
      <c r="Q170" s="319">
        <f t="shared" si="70"/>
        <v>1.3332740740740741</v>
      </c>
      <c r="R170" s="310">
        <f t="shared" si="71"/>
        <v>0.32570377560925762</v>
      </c>
      <c r="S170" s="310">
        <f t="shared" si="72"/>
        <v>0.25605212963436025</v>
      </c>
      <c r="T170" s="310">
        <f t="shared" si="73"/>
        <v>0.38316388221870262</v>
      </c>
      <c r="U170" s="324"/>
    </row>
    <row r="171" spans="1:21" x14ac:dyDescent="0.25">
      <c r="A171" s="298" t="s">
        <v>192</v>
      </c>
      <c r="B171" s="298">
        <v>2001</v>
      </c>
      <c r="C171" s="298">
        <v>4</v>
      </c>
      <c r="D171" s="304" t="s">
        <v>309</v>
      </c>
      <c r="E171" s="554">
        <v>135</v>
      </c>
      <c r="F171" s="555">
        <v>397.09800000000001</v>
      </c>
      <c r="G171" s="555">
        <v>3.2109999999999559</v>
      </c>
      <c r="H171" s="556">
        <v>535.30899999999997</v>
      </c>
      <c r="I171" s="557">
        <v>155</v>
      </c>
      <c r="J171" s="557">
        <v>15.566999999999993</v>
      </c>
      <c r="K171" s="557">
        <v>86.971999999999994</v>
      </c>
      <c r="L171" s="558">
        <v>257.53899999999999</v>
      </c>
      <c r="M171" s="559">
        <v>199.77</v>
      </c>
      <c r="N171" s="560">
        <v>457.30900000000003</v>
      </c>
      <c r="O171" s="561">
        <v>78</v>
      </c>
      <c r="P171" s="319">
        <f t="shared" si="69"/>
        <v>0.1705630110056876</v>
      </c>
      <c r="Q171" s="319">
        <f t="shared" si="70"/>
        <v>2.5611538461538461</v>
      </c>
      <c r="R171" s="310">
        <f t="shared" si="71"/>
        <v>0.33893931674207156</v>
      </c>
      <c r="S171" s="310">
        <f t="shared" si="72"/>
        <v>0.19018213068188028</v>
      </c>
      <c r="T171" s="310">
        <f t="shared" si="73"/>
        <v>0.43683811164879766</v>
      </c>
      <c r="U171" s="324"/>
    </row>
    <row r="172" spans="1:21" x14ac:dyDescent="0.25">
      <c r="A172" s="298" t="s">
        <v>193</v>
      </c>
      <c r="B172" s="298">
        <v>2002</v>
      </c>
      <c r="C172" s="298">
        <v>4</v>
      </c>
      <c r="D172" s="304" t="s">
        <v>309</v>
      </c>
      <c r="E172" s="554">
        <v>78</v>
      </c>
      <c r="F172" s="555">
        <v>320.96800000000002</v>
      </c>
      <c r="G172" s="555">
        <v>13.235000000000014</v>
      </c>
      <c r="H172" s="556">
        <v>412.20300000000003</v>
      </c>
      <c r="I172" s="557">
        <v>165</v>
      </c>
      <c r="J172" s="557">
        <v>15.939000000000007</v>
      </c>
      <c r="K172" s="557">
        <v>71.590999999999994</v>
      </c>
      <c r="L172" s="558">
        <v>252.53</v>
      </c>
      <c r="M172" s="559">
        <v>104.673</v>
      </c>
      <c r="N172" s="560">
        <v>357.20299999999997</v>
      </c>
      <c r="O172" s="561">
        <v>55</v>
      </c>
      <c r="P172" s="319">
        <f t="shared" si="69"/>
        <v>0.15397407076648292</v>
      </c>
      <c r="Q172" s="319">
        <f t="shared" si="70"/>
        <v>1.9031454545454545</v>
      </c>
      <c r="R172" s="310">
        <f t="shared" si="71"/>
        <v>0.4619222122994488</v>
      </c>
      <c r="S172" s="310">
        <f t="shared" si="72"/>
        <v>0.20042104909533234</v>
      </c>
      <c r="T172" s="310">
        <f t="shared" si="73"/>
        <v>0.29303505289709214</v>
      </c>
      <c r="U172" s="324"/>
    </row>
    <row r="173" spans="1:21" x14ac:dyDescent="0.25">
      <c r="A173" s="298" t="s">
        <v>194</v>
      </c>
      <c r="B173" s="298">
        <v>2003</v>
      </c>
      <c r="C173" s="298">
        <v>4</v>
      </c>
      <c r="D173" s="304" t="s">
        <v>309</v>
      </c>
      <c r="E173" s="554">
        <v>55</v>
      </c>
      <c r="F173" s="555">
        <v>379.93</v>
      </c>
      <c r="G173" s="555">
        <v>21.923000000000002</v>
      </c>
      <c r="H173" s="556">
        <v>456.85300000000001</v>
      </c>
      <c r="I173" s="557">
        <v>153</v>
      </c>
      <c r="J173" s="557">
        <v>15.72699999999999</v>
      </c>
      <c r="K173" s="557">
        <v>86.460999999999999</v>
      </c>
      <c r="L173" s="558">
        <v>255.18799999999999</v>
      </c>
      <c r="M173" s="559">
        <v>137.66499999999999</v>
      </c>
      <c r="N173" s="560">
        <v>392.85300000000001</v>
      </c>
      <c r="O173" s="561">
        <v>64</v>
      </c>
      <c r="P173" s="319">
        <f t="shared" si="69"/>
        <v>0.16291080887762088</v>
      </c>
      <c r="Q173" s="319">
        <f t="shared" si="70"/>
        <v>2.1510156249999999</v>
      </c>
      <c r="R173" s="310">
        <f t="shared" si="71"/>
        <v>0.38945865247306244</v>
      </c>
      <c r="S173" s="310">
        <f t="shared" si="72"/>
        <v>0.22008486634949967</v>
      </c>
      <c r="T173" s="310">
        <f t="shared" si="73"/>
        <v>0.35042369537715123</v>
      </c>
      <c r="U173" s="324"/>
    </row>
    <row r="174" spans="1:21" x14ac:dyDescent="0.25">
      <c r="A174" s="298" t="s">
        <v>195</v>
      </c>
      <c r="B174" s="298">
        <v>2004</v>
      </c>
      <c r="C174" s="298">
        <v>4</v>
      </c>
      <c r="D174" s="304" t="s">
        <v>309</v>
      </c>
      <c r="E174" s="554">
        <v>64</v>
      </c>
      <c r="F174" s="555">
        <v>380.30500000000001</v>
      </c>
      <c r="G174" s="555">
        <v>21.593000000000018</v>
      </c>
      <c r="H174" s="556">
        <v>465.89800000000002</v>
      </c>
      <c r="I174" s="557">
        <v>155</v>
      </c>
      <c r="J174" s="557">
        <v>11.753999999999991</v>
      </c>
      <c r="K174" s="557">
        <v>88.707999999999998</v>
      </c>
      <c r="L174" s="558">
        <v>255.46199999999999</v>
      </c>
      <c r="M174" s="559">
        <v>122.43600000000001</v>
      </c>
      <c r="N174" s="560">
        <v>377.89800000000002</v>
      </c>
      <c r="O174" s="561">
        <v>88</v>
      </c>
      <c r="P174" s="319">
        <f t="shared" si="69"/>
        <v>0.23286706995009235</v>
      </c>
      <c r="Q174" s="319">
        <f t="shared" si="70"/>
        <v>1.3913181818181819</v>
      </c>
      <c r="R174" s="310">
        <f t="shared" si="71"/>
        <v>0.41016358911663992</v>
      </c>
      <c r="S174" s="310">
        <f t="shared" si="72"/>
        <v>0.23474059137650899</v>
      </c>
      <c r="T174" s="310">
        <f t="shared" si="73"/>
        <v>0.32399218836828986</v>
      </c>
      <c r="U174" s="324"/>
    </row>
    <row r="175" spans="1:21" x14ac:dyDescent="0.25">
      <c r="A175" s="298" t="s">
        <v>196</v>
      </c>
      <c r="B175" s="298">
        <v>2005</v>
      </c>
      <c r="C175" s="298">
        <v>4</v>
      </c>
      <c r="D175" s="304" t="s">
        <v>309</v>
      </c>
      <c r="E175" s="554">
        <v>88</v>
      </c>
      <c r="F175" s="555">
        <v>308.34800000000001</v>
      </c>
      <c r="G175" s="555">
        <v>26.381000000000029</v>
      </c>
      <c r="H175" s="556">
        <v>422.72900000000004</v>
      </c>
      <c r="I175" s="557">
        <v>155</v>
      </c>
      <c r="J175" s="557">
        <v>14.280000000000015</v>
      </c>
      <c r="K175" s="557">
        <v>71.352999999999994</v>
      </c>
      <c r="L175" s="558">
        <v>240.63300000000001</v>
      </c>
      <c r="M175" s="559">
        <v>76.096000000000004</v>
      </c>
      <c r="N175" s="560">
        <v>316.72899999999998</v>
      </c>
      <c r="O175" s="561">
        <v>106</v>
      </c>
      <c r="P175" s="319">
        <f t="shared" si="69"/>
        <v>0.3346709647679878</v>
      </c>
      <c r="Q175" s="319">
        <f t="shared" si="70"/>
        <v>0.71788679245283027</v>
      </c>
      <c r="R175" s="310">
        <f t="shared" si="71"/>
        <v>0.48937735414186895</v>
      </c>
      <c r="S175" s="310">
        <f t="shared" si="72"/>
        <v>0.22528091838764369</v>
      </c>
      <c r="T175" s="310">
        <f t="shared" si="73"/>
        <v>0.2402558654243849</v>
      </c>
      <c r="U175" s="324"/>
    </row>
    <row r="176" spans="1:21" x14ac:dyDescent="0.25">
      <c r="A176" s="298" t="s">
        <v>197</v>
      </c>
      <c r="B176" s="298">
        <v>2006</v>
      </c>
      <c r="C176" s="298">
        <v>4</v>
      </c>
      <c r="D176" s="304" t="s">
        <v>309</v>
      </c>
      <c r="E176" s="554">
        <v>106</v>
      </c>
      <c r="F176" s="555">
        <v>389.53500000000003</v>
      </c>
      <c r="G176" s="555">
        <v>19.79400000000004</v>
      </c>
      <c r="H176" s="556">
        <v>515.32900000000006</v>
      </c>
      <c r="I176" s="557">
        <v>165</v>
      </c>
      <c r="J176" s="557">
        <v>16.499000000000009</v>
      </c>
      <c r="K176" s="557">
        <v>79.539000000000001</v>
      </c>
      <c r="L176" s="558">
        <v>261.03800000000001</v>
      </c>
      <c r="M176" s="559">
        <v>145.291</v>
      </c>
      <c r="N176" s="560">
        <v>406.32900000000001</v>
      </c>
      <c r="O176" s="561">
        <v>109</v>
      </c>
      <c r="P176" s="319">
        <f t="shared" si="69"/>
        <v>0.26825552692522564</v>
      </c>
      <c r="Q176" s="319">
        <f t="shared" si="70"/>
        <v>1.3329449541284404</v>
      </c>
      <c r="R176" s="310">
        <f t="shared" si="71"/>
        <v>0.40607488020791033</v>
      </c>
      <c r="S176" s="310">
        <f t="shared" si="72"/>
        <v>0.19575024179913322</v>
      </c>
      <c r="T176" s="310">
        <f t="shared" si="73"/>
        <v>0.35756985103204547</v>
      </c>
      <c r="U176" s="324"/>
    </row>
    <row r="177" spans="1:21" x14ac:dyDescent="0.25">
      <c r="A177" s="298" t="s">
        <v>198</v>
      </c>
      <c r="B177" s="298">
        <v>2007</v>
      </c>
      <c r="C177" s="298">
        <v>4</v>
      </c>
      <c r="D177" s="304" t="s">
        <v>309</v>
      </c>
      <c r="E177" s="554">
        <v>109</v>
      </c>
      <c r="F177" s="555">
        <v>352.02600000000001</v>
      </c>
      <c r="G177" s="555">
        <v>13.951999999999998</v>
      </c>
      <c r="H177" s="556">
        <v>474.97800000000001</v>
      </c>
      <c r="I177" s="557">
        <v>150</v>
      </c>
      <c r="J177" s="557">
        <v>21.494</v>
      </c>
      <c r="K177" s="557">
        <v>40.542000000000002</v>
      </c>
      <c r="L177" s="558">
        <v>212.036</v>
      </c>
      <c r="M177" s="559">
        <v>207.94200000000001</v>
      </c>
      <c r="N177" s="560">
        <v>419.97800000000001</v>
      </c>
      <c r="O177" s="561">
        <v>55</v>
      </c>
      <c r="P177" s="319">
        <f t="shared" si="69"/>
        <v>0.13095924072213305</v>
      </c>
      <c r="Q177" s="319">
        <f t="shared" si="70"/>
        <v>3.7807636363636363</v>
      </c>
      <c r="R177" s="310">
        <f t="shared" si="71"/>
        <v>0.35716156560581747</v>
      </c>
      <c r="S177" s="310">
        <f t="shared" si="72"/>
        <v>9.6533627951940343E-2</v>
      </c>
      <c r="T177" s="310">
        <f t="shared" si="73"/>
        <v>0.4951259351680326</v>
      </c>
      <c r="U177" s="324"/>
    </row>
    <row r="178" spans="1:21" x14ac:dyDescent="0.25">
      <c r="A178" s="298" t="s">
        <v>199</v>
      </c>
      <c r="B178" s="298">
        <v>2008</v>
      </c>
      <c r="C178" s="298">
        <v>4</v>
      </c>
      <c r="D178" s="304" t="s">
        <v>309</v>
      </c>
      <c r="E178" s="554">
        <v>55</v>
      </c>
      <c r="F178" s="555">
        <v>618.06700000000001</v>
      </c>
      <c r="G178" s="555">
        <v>33.596000000000004</v>
      </c>
      <c r="H178" s="556">
        <v>706.66300000000001</v>
      </c>
      <c r="I178" s="557">
        <v>155</v>
      </c>
      <c r="J178" s="557">
        <v>15.634999999999991</v>
      </c>
      <c r="K178" s="557">
        <v>166.279</v>
      </c>
      <c r="L178" s="558">
        <v>336.91399999999999</v>
      </c>
      <c r="M178" s="559">
        <v>198.749</v>
      </c>
      <c r="N178" s="560">
        <v>535.66300000000001</v>
      </c>
      <c r="O178" s="561">
        <v>171</v>
      </c>
      <c r="P178" s="319">
        <f t="shared" si="69"/>
        <v>0.31923056100570696</v>
      </c>
      <c r="Q178" s="319">
        <f t="shared" si="70"/>
        <v>1.1622748538011696</v>
      </c>
      <c r="R178" s="310">
        <f t="shared" si="71"/>
        <v>0.28936103482973435</v>
      </c>
      <c r="S178" s="310">
        <f t="shared" si="72"/>
        <v>0.310417183938409</v>
      </c>
      <c r="T178" s="310">
        <f t="shared" si="73"/>
        <v>0.37103365362177337</v>
      </c>
      <c r="U178" s="324"/>
    </row>
    <row r="179" spans="1:21" x14ac:dyDescent="0.25">
      <c r="A179" s="298" t="s">
        <v>200</v>
      </c>
      <c r="B179" s="298">
        <v>2009</v>
      </c>
      <c r="C179" s="298">
        <v>4</v>
      </c>
      <c r="D179" s="304" t="s">
        <v>309</v>
      </c>
      <c r="E179" s="554">
        <v>171</v>
      </c>
      <c r="F179" s="555">
        <v>390.82</v>
      </c>
      <c r="G179" s="555">
        <v>32.06</v>
      </c>
      <c r="H179" s="556">
        <v>593.88</v>
      </c>
      <c r="I179" s="557">
        <v>156</v>
      </c>
      <c r="J179" s="557">
        <v>9.4380000000000024</v>
      </c>
      <c r="K179" s="557">
        <v>77.319000000000003</v>
      </c>
      <c r="L179" s="558">
        <v>242.75700000000001</v>
      </c>
      <c r="M179" s="559">
        <v>109.123</v>
      </c>
      <c r="N179" s="560">
        <v>351.88</v>
      </c>
      <c r="O179" s="561">
        <v>242</v>
      </c>
      <c r="P179" s="319">
        <f t="shared" si="69"/>
        <v>0.68773445492781626</v>
      </c>
      <c r="Q179" s="319">
        <f t="shared" si="70"/>
        <v>0.4509214876033058</v>
      </c>
      <c r="R179" s="310">
        <f t="shared" si="71"/>
        <v>0.44333295441627829</v>
      </c>
      <c r="S179" s="310">
        <f t="shared" si="72"/>
        <v>0.21973115834943732</v>
      </c>
      <c r="T179" s="310">
        <f t="shared" si="73"/>
        <v>0.31011424349209959</v>
      </c>
      <c r="U179" s="324"/>
    </row>
    <row r="180" spans="1:21" x14ac:dyDescent="0.25">
      <c r="A180" s="298" t="s">
        <v>201</v>
      </c>
      <c r="B180" s="298">
        <v>2010</v>
      </c>
      <c r="C180" s="298">
        <v>4</v>
      </c>
      <c r="D180" s="304" t="s">
        <v>309</v>
      </c>
      <c r="E180" s="554">
        <v>242</v>
      </c>
      <c r="F180" s="555">
        <v>219.209</v>
      </c>
      <c r="G180" s="555">
        <v>28.514999999999986</v>
      </c>
      <c r="H180" s="556">
        <v>489.72399999999999</v>
      </c>
      <c r="I180" s="557">
        <v>150</v>
      </c>
      <c r="J180" s="557">
        <v>16.288000000000011</v>
      </c>
      <c r="K180" s="557">
        <v>43.268000000000001</v>
      </c>
      <c r="L180" s="558">
        <v>209.55600000000001</v>
      </c>
      <c r="M180" s="559">
        <v>109.16800000000001</v>
      </c>
      <c r="N180" s="560">
        <v>318.72399999999999</v>
      </c>
      <c r="O180" s="561">
        <v>171</v>
      </c>
      <c r="P180" s="319">
        <f t="shared" si="69"/>
        <v>0.53651435097451083</v>
      </c>
      <c r="Q180" s="319">
        <f t="shared" si="70"/>
        <v>0.6384093567251462</v>
      </c>
      <c r="R180" s="310">
        <f t="shared" si="71"/>
        <v>0.47062662366185165</v>
      </c>
      <c r="S180" s="310">
        <f t="shared" si="72"/>
        <v>0.13575381835067332</v>
      </c>
      <c r="T180" s="310">
        <f t="shared" si="73"/>
        <v>0.34251578167944685</v>
      </c>
      <c r="U180" s="324"/>
    </row>
    <row r="181" spans="1:21" x14ac:dyDescent="0.25">
      <c r="A181" s="298" t="s">
        <v>237</v>
      </c>
      <c r="B181" s="298">
        <v>2011</v>
      </c>
      <c r="C181" s="298">
        <v>4</v>
      </c>
      <c r="D181" s="304" t="s">
        <v>309</v>
      </c>
      <c r="E181" s="554">
        <v>171</v>
      </c>
      <c r="F181" s="555">
        <v>452.738</v>
      </c>
      <c r="G181" s="555">
        <v>32.05400000000003</v>
      </c>
      <c r="H181" s="556">
        <v>655.79200000000003</v>
      </c>
      <c r="I181" s="557">
        <v>155</v>
      </c>
      <c r="J181" s="557">
        <v>15.051999999999992</v>
      </c>
      <c r="K181" s="557">
        <v>135.47900000000001</v>
      </c>
      <c r="L181" s="558">
        <v>305.53100000000001</v>
      </c>
      <c r="M181" s="559">
        <v>165.261</v>
      </c>
      <c r="N181" s="560">
        <v>470.79199999999997</v>
      </c>
      <c r="O181" s="561">
        <v>185</v>
      </c>
      <c r="P181" s="319">
        <f t="shared" si="69"/>
        <v>0.39295485054971202</v>
      </c>
      <c r="Q181" s="319">
        <f t="shared" si="70"/>
        <v>0.89330270270270273</v>
      </c>
      <c r="R181" s="310">
        <f t="shared" si="71"/>
        <v>0.32923244235246141</v>
      </c>
      <c r="S181" s="310">
        <f t="shared" si="72"/>
        <v>0.28776827133851046</v>
      </c>
      <c r="T181" s="310">
        <f t="shared" si="73"/>
        <v>0.35102763003619436</v>
      </c>
      <c r="U181" s="324"/>
    </row>
    <row r="182" spans="1:21" x14ac:dyDescent="0.25">
      <c r="A182" s="298" t="s">
        <v>295</v>
      </c>
      <c r="B182" s="298">
        <v>2012</v>
      </c>
      <c r="C182" s="298">
        <v>4</v>
      </c>
      <c r="D182" s="304" t="s">
        <v>309</v>
      </c>
      <c r="E182" s="554">
        <v>185</v>
      </c>
      <c r="F182" s="555">
        <v>412.72899999999998</v>
      </c>
      <c r="G182" s="555">
        <v>17.867000000000019</v>
      </c>
      <c r="H182" s="556">
        <v>615.596</v>
      </c>
      <c r="I182" s="557">
        <v>152</v>
      </c>
      <c r="J182" s="557">
        <v>19.143000000000029</v>
      </c>
      <c r="K182" s="557">
        <v>126.714</v>
      </c>
      <c r="L182" s="558">
        <v>297.85700000000003</v>
      </c>
      <c r="M182" s="559">
        <v>193.739</v>
      </c>
      <c r="N182" s="560">
        <v>491.596</v>
      </c>
      <c r="O182" s="561">
        <v>124</v>
      </c>
      <c r="P182" s="319">
        <f t="shared" si="69"/>
        <v>0.25223964393526394</v>
      </c>
      <c r="Q182" s="319">
        <f t="shared" si="70"/>
        <v>1.5624112903225806</v>
      </c>
      <c r="R182" s="310">
        <f t="shared" si="71"/>
        <v>0.30919698288838804</v>
      </c>
      <c r="S182" s="310">
        <f t="shared" si="72"/>
        <v>0.25776043743236315</v>
      </c>
      <c r="T182" s="310">
        <f t="shared" si="73"/>
        <v>0.39410206755140398</v>
      </c>
      <c r="U182" s="324"/>
    </row>
    <row r="183" spans="1:21" x14ac:dyDescent="0.25">
      <c r="A183" s="298" t="s">
        <v>429</v>
      </c>
      <c r="B183" s="298">
        <v>2013</v>
      </c>
      <c r="C183" s="298">
        <v>4</v>
      </c>
      <c r="D183" s="304" t="s">
        <v>309</v>
      </c>
      <c r="E183" s="554">
        <v>124</v>
      </c>
      <c r="F183" s="555">
        <v>568.48099999999999</v>
      </c>
      <c r="G183" s="555">
        <v>21.004999999999995</v>
      </c>
      <c r="H183" s="556">
        <v>713.48599999999999</v>
      </c>
      <c r="I183" s="557">
        <v>155</v>
      </c>
      <c r="J183" s="557">
        <v>16.111999999999995</v>
      </c>
      <c r="K183" s="557">
        <v>146.81800000000001</v>
      </c>
      <c r="L183" s="558">
        <v>317.93</v>
      </c>
      <c r="M183" s="559">
        <v>282.55599999999998</v>
      </c>
      <c r="N183" s="560">
        <v>600.48599999999999</v>
      </c>
      <c r="O183" s="561">
        <v>113</v>
      </c>
      <c r="P183" s="319">
        <f t="shared" si="69"/>
        <v>0.18818090679882629</v>
      </c>
      <c r="Q183" s="319">
        <f t="shared" si="70"/>
        <v>2.500495575221239</v>
      </c>
      <c r="R183" s="310">
        <f t="shared" si="71"/>
        <v>0.25812425268865552</v>
      </c>
      <c r="S183" s="310">
        <f t="shared" si="72"/>
        <v>0.2444986227822131</v>
      </c>
      <c r="T183" s="310">
        <f t="shared" si="73"/>
        <v>0.47054552479158546</v>
      </c>
      <c r="U183" s="324"/>
    </row>
    <row r="184" spans="1:21" x14ac:dyDescent="0.25">
      <c r="A184" s="298" t="s">
        <v>437</v>
      </c>
      <c r="B184" s="298">
        <v>2014</v>
      </c>
      <c r="C184" s="298">
        <v>4</v>
      </c>
      <c r="D184" s="304" t="s">
        <v>309</v>
      </c>
      <c r="E184" s="554">
        <v>113</v>
      </c>
      <c r="F184" s="555">
        <v>454.53100000000001</v>
      </c>
      <c r="G184" s="555">
        <v>13.550999999999988</v>
      </c>
      <c r="H184" s="556">
        <v>581.08199999999999</v>
      </c>
      <c r="I184" s="557">
        <v>160</v>
      </c>
      <c r="J184" s="557">
        <v>13.497</v>
      </c>
      <c r="K184" s="557">
        <v>119.503</v>
      </c>
      <c r="L184" s="558">
        <v>293</v>
      </c>
      <c r="M184" s="559">
        <v>134.08199999999999</v>
      </c>
      <c r="N184" s="560">
        <v>427.08199999999999</v>
      </c>
      <c r="O184" s="561">
        <v>154</v>
      </c>
      <c r="P184" s="319">
        <f t="shared" si="69"/>
        <v>0.36058649158709571</v>
      </c>
      <c r="Q184" s="319">
        <f t="shared" si="70"/>
        <v>0.87066233766233758</v>
      </c>
      <c r="R184" s="310">
        <f t="shared" si="71"/>
        <v>0.37463531593464489</v>
      </c>
      <c r="S184" s="310">
        <f t="shared" si="72"/>
        <v>0.27981277600086168</v>
      </c>
      <c r="T184" s="310">
        <f t="shared" si="73"/>
        <v>0.31394907769468156</v>
      </c>
      <c r="U184" s="324"/>
    </row>
    <row r="185" spans="1:21" x14ac:dyDescent="0.25">
      <c r="A185" s="298" t="s">
        <v>447</v>
      </c>
      <c r="B185" s="298">
        <v>2015</v>
      </c>
      <c r="C185" s="298">
        <v>4</v>
      </c>
      <c r="D185" s="304" t="s">
        <v>309</v>
      </c>
      <c r="E185" s="554">
        <v>154</v>
      </c>
      <c r="F185" s="555">
        <v>359.05399999999997</v>
      </c>
      <c r="G185" s="555">
        <v>18.243000000000052</v>
      </c>
      <c r="H185" s="556">
        <v>531.29700000000003</v>
      </c>
      <c r="I185" s="557">
        <v>153</v>
      </c>
      <c r="J185" s="557">
        <v>11.700000000000003</v>
      </c>
      <c r="K185" s="557">
        <v>89.968000000000004</v>
      </c>
      <c r="L185" s="558">
        <v>254.66800000000001</v>
      </c>
      <c r="M185" s="559">
        <v>120.004</v>
      </c>
      <c r="N185" s="560">
        <v>374.67200000000003</v>
      </c>
      <c r="O185" s="561">
        <v>156.625</v>
      </c>
      <c r="P185" s="319">
        <f t="shared" ref="P185" si="74">O185/N185</f>
        <v>0.41803230558995597</v>
      </c>
      <c r="Q185" s="319">
        <f t="shared" ref="Q185" si="75">M185/O185</f>
        <v>0.7661867517956904</v>
      </c>
      <c r="R185" s="310">
        <f t="shared" ref="R185" si="76">I185/N185</f>
        <v>0.40835717641030017</v>
      </c>
      <c r="S185" s="310">
        <f t="shared" ref="S185" si="77">K185/N185</f>
        <v>0.24012469573386855</v>
      </c>
      <c r="T185" s="310">
        <f t="shared" ref="T185" si="78">M185/N185</f>
        <v>0.32029081436563178</v>
      </c>
      <c r="U185" s="324"/>
    </row>
    <row r="186" spans="1:21" x14ac:dyDescent="0.25">
      <c r="A186" s="298" t="s">
        <v>494</v>
      </c>
      <c r="B186" s="298">
        <v>2016</v>
      </c>
      <c r="C186" s="298">
        <v>4</v>
      </c>
      <c r="D186" s="304" t="s">
        <v>309</v>
      </c>
      <c r="E186" s="554">
        <v>156.625</v>
      </c>
      <c r="F186" s="555">
        <v>345.23</v>
      </c>
      <c r="G186" s="555">
        <v>38</v>
      </c>
      <c r="H186" s="556">
        <v>539.85500000000002</v>
      </c>
      <c r="I186" s="557">
        <v>150</v>
      </c>
      <c r="J186" s="557">
        <v>11</v>
      </c>
      <c r="K186" s="557">
        <v>55</v>
      </c>
      <c r="L186" s="558">
        <v>216</v>
      </c>
      <c r="M186" s="559">
        <v>90</v>
      </c>
      <c r="N186" s="560">
        <v>306</v>
      </c>
      <c r="O186" s="561">
        <v>233.85499999999999</v>
      </c>
      <c r="P186" s="319">
        <f t="shared" ref="P186" si="79">O186/N186</f>
        <v>0.76423202614379082</v>
      </c>
      <c r="Q186" s="319">
        <f t="shared" ref="Q186" si="80">M186/O186</f>
        <v>0.38485386243612496</v>
      </c>
      <c r="R186" s="310">
        <f t="shared" ref="R186" si="81">I186/N186</f>
        <v>0.49019607843137253</v>
      </c>
      <c r="S186" s="310">
        <f t="shared" ref="S186" si="82">K186/N186</f>
        <v>0.17973856209150327</v>
      </c>
      <c r="T186" s="310">
        <f t="shared" ref="T186" si="83">M186/N186</f>
        <v>0.29411764705882354</v>
      </c>
      <c r="U186" s="324"/>
    </row>
    <row r="187" spans="1:21" x14ac:dyDescent="0.25">
      <c r="A187" s="298" t="s">
        <v>495</v>
      </c>
      <c r="B187" s="298">
        <v>2017</v>
      </c>
      <c r="C187" s="298">
        <v>4</v>
      </c>
      <c r="D187" s="304" t="s">
        <v>309</v>
      </c>
      <c r="E187" s="554"/>
      <c r="F187" s="555"/>
      <c r="G187" s="555"/>
      <c r="H187" s="556"/>
      <c r="I187" s="557"/>
      <c r="J187" s="557"/>
      <c r="K187" s="557"/>
      <c r="L187" s="558"/>
      <c r="M187" s="559"/>
      <c r="N187" s="560"/>
      <c r="O187" s="561"/>
      <c r="P187" s="319"/>
      <c r="Q187" s="319"/>
      <c r="R187" s="310"/>
      <c r="S187" s="310"/>
      <c r="T187" s="310"/>
      <c r="U187" s="324"/>
    </row>
    <row r="188" spans="1:21" x14ac:dyDescent="0.25">
      <c r="A188" s="298"/>
      <c r="B188" s="298"/>
      <c r="C188" s="298"/>
      <c r="D188" s="304"/>
      <c r="E188" s="554"/>
      <c r="F188" s="555"/>
      <c r="G188" s="555"/>
      <c r="H188" s="556"/>
      <c r="I188" s="557"/>
      <c r="J188" s="557"/>
      <c r="K188" s="557"/>
      <c r="L188" s="558"/>
      <c r="M188" s="559"/>
      <c r="N188" s="560"/>
      <c r="O188" s="561"/>
    </row>
    <row r="189" spans="1:21" s="295" customFormat="1" ht="13.8" thickBot="1" x14ac:dyDescent="0.3">
      <c r="A189" s="299"/>
      <c r="B189" s="299"/>
      <c r="C189" s="299"/>
      <c r="D189" s="305"/>
      <c r="E189" s="589"/>
      <c r="F189" s="590"/>
      <c r="G189" s="590"/>
      <c r="H189" s="591"/>
      <c r="I189" s="593"/>
      <c r="J189" s="593"/>
      <c r="K189" s="593"/>
      <c r="L189" s="594"/>
      <c r="M189" s="595"/>
      <c r="N189" s="596"/>
      <c r="O189" s="597"/>
      <c r="P189" s="320"/>
      <c r="Q189" s="320"/>
      <c r="R189" s="309"/>
      <c r="S189" s="309"/>
      <c r="T189" s="309"/>
      <c r="U189" s="325"/>
    </row>
    <row r="190" spans="1:21" ht="18" thickTop="1" x14ac:dyDescent="0.3">
      <c r="A190" s="313"/>
      <c r="B190" s="312" t="s">
        <v>317</v>
      </c>
      <c r="C190" s="296"/>
      <c r="D190" s="301"/>
      <c r="E190" s="598"/>
      <c r="F190" s="599"/>
      <c r="G190" s="599"/>
      <c r="H190" s="600"/>
      <c r="I190" s="891" t="s">
        <v>124</v>
      </c>
      <c r="J190" s="892"/>
      <c r="K190" s="892"/>
      <c r="L190" s="892"/>
      <c r="M190" s="892"/>
      <c r="N190" s="893"/>
      <c r="O190" s="576"/>
    </row>
    <row r="191" spans="1:21" x14ac:dyDescent="0.25">
      <c r="A191" s="313"/>
      <c r="B191" s="296"/>
      <c r="C191" s="296"/>
      <c r="D191" s="301"/>
      <c r="E191" s="886" t="s">
        <v>123</v>
      </c>
      <c r="F191" s="887"/>
      <c r="G191" s="887"/>
      <c r="H191" s="887"/>
      <c r="I191" s="888" t="s">
        <v>299</v>
      </c>
      <c r="J191" s="889"/>
      <c r="K191" s="889"/>
      <c r="L191" s="890"/>
      <c r="M191" s="574"/>
      <c r="N191" s="575"/>
      <c r="O191" s="576"/>
    </row>
    <row r="192" spans="1:21" ht="39.6" x14ac:dyDescent="0.25">
      <c r="A192" s="297" t="s">
        <v>300</v>
      </c>
      <c r="B192" s="297" t="s">
        <v>301</v>
      </c>
      <c r="C192" s="297" t="s">
        <v>302</v>
      </c>
      <c r="D192" s="303" t="s">
        <v>303</v>
      </c>
      <c r="E192" s="577" t="s">
        <v>204</v>
      </c>
      <c r="F192" s="578" t="s">
        <v>10</v>
      </c>
      <c r="G192" s="578" t="s">
        <v>312</v>
      </c>
      <c r="H192" s="579" t="s">
        <v>298</v>
      </c>
      <c r="I192" s="581" t="s">
        <v>207</v>
      </c>
      <c r="J192" s="581" t="s">
        <v>54</v>
      </c>
      <c r="K192" s="581" t="s">
        <v>209</v>
      </c>
      <c r="L192" s="582" t="s">
        <v>304</v>
      </c>
      <c r="M192" s="601" t="s">
        <v>133</v>
      </c>
      <c r="N192" s="584" t="s">
        <v>305</v>
      </c>
      <c r="O192" s="585" t="s">
        <v>212</v>
      </c>
      <c r="P192" s="317" t="s">
        <v>289</v>
      </c>
      <c r="Q192" s="318" t="s">
        <v>284</v>
      </c>
      <c r="R192" s="307" t="s">
        <v>285</v>
      </c>
      <c r="S192" s="307" t="s">
        <v>287</v>
      </c>
      <c r="T192" s="307" t="s">
        <v>288</v>
      </c>
      <c r="U192" s="323"/>
    </row>
    <row r="193" spans="1:21" x14ac:dyDescent="0.25">
      <c r="A193" s="298" t="s">
        <v>177</v>
      </c>
      <c r="B193" s="298">
        <v>1986</v>
      </c>
      <c r="C193" s="298">
        <v>5</v>
      </c>
      <c r="D193" s="304" t="s">
        <v>310</v>
      </c>
      <c r="E193" s="554">
        <v>198</v>
      </c>
      <c r="F193" s="555">
        <v>232.03</v>
      </c>
      <c r="G193" s="555">
        <v>6.9999999999999716</v>
      </c>
      <c r="H193" s="556">
        <v>437.03</v>
      </c>
      <c r="I193" s="557">
        <v>53</v>
      </c>
      <c r="J193" s="557">
        <v>5</v>
      </c>
      <c r="K193" s="557">
        <v>18.579999999999998</v>
      </c>
      <c r="L193" s="558">
        <v>76.58</v>
      </c>
      <c r="M193" s="559">
        <v>175</v>
      </c>
      <c r="N193" s="560">
        <v>251.58</v>
      </c>
      <c r="O193" s="561">
        <v>185.45</v>
      </c>
      <c r="P193" s="319">
        <f>O193/N193</f>
        <v>0.73714126719135054</v>
      </c>
      <c r="Q193" s="319">
        <f>M193/O193</f>
        <v>0.94365057967107047</v>
      </c>
      <c r="R193" s="310">
        <f>I193/N193</f>
        <v>0.21066857460847443</v>
      </c>
      <c r="S193" s="310">
        <f>K193/N193</f>
        <v>7.3853247475951969E-2</v>
      </c>
      <c r="T193" s="310">
        <f>M193/N193</f>
        <v>0.69560378408458534</v>
      </c>
      <c r="U193" s="324"/>
    </row>
    <row r="194" spans="1:21" x14ac:dyDescent="0.25">
      <c r="A194" s="298" t="s">
        <v>178</v>
      </c>
      <c r="B194" s="298">
        <v>1987</v>
      </c>
      <c r="C194" s="298">
        <v>5</v>
      </c>
      <c r="D194" s="304" t="s">
        <v>310</v>
      </c>
      <c r="E194" s="554">
        <v>185.45</v>
      </c>
      <c r="F194" s="555">
        <v>215.833</v>
      </c>
      <c r="G194" s="555">
        <v>2.0000000000000284</v>
      </c>
      <c r="H194" s="556">
        <v>403.28300000000002</v>
      </c>
      <c r="I194" s="557">
        <v>50</v>
      </c>
      <c r="J194" s="557">
        <v>5.0000000000000027</v>
      </c>
      <c r="K194" s="557">
        <v>3.694</v>
      </c>
      <c r="L194" s="558">
        <v>58.694000000000003</v>
      </c>
      <c r="M194" s="559">
        <v>210</v>
      </c>
      <c r="N194" s="560">
        <v>268.69400000000002</v>
      </c>
      <c r="O194" s="561">
        <v>134.589</v>
      </c>
      <c r="P194" s="319">
        <f t="shared" ref="P194:P220" si="84">O194/N194</f>
        <v>0.50090065278718543</v>
      </c>
      <c r="Q194" s="319">
        <f t="shared" ref="Q194:Q220" si="85">M194/O194</f>
        <v>1.5603058199407085</v>
      </c>
      <c r="R194" s="310">
        <f t="shared" ref="R194:R220" si="86">I194/N194</f>
        <v>0.18608528660855841</v>
      </c>
      <c r="S194" s="310">
        <f t="shared" ref="S194:S220" si="87">K194/N194</f>
        <v>1.3747980974640295E-2</v>
      </c>
      <c r="T194" s="310">
        <f t="shared" ref="T194:T220" si="88">M194/N194</f>
        <v>0.78155820375594542</v>
      </c>
      <c r="U194" s="324"/>
    </row>
    <row r="195" spans="1:21" x14ac:dyDescent="0.25">
      <c r="A195" s="298" t="s">
        <v>179</v>
      </c>
      <c r="B195" s="298">
        <v>1988</v>
      </c>
      <c r="C195" s="298">
        <v>5</v>
      </c>
      <c r="D195" s="304" t="s">
        <v>310</v>
      </c>
      <c r="E195" s="554">
        <v>134.589</v>
      </c>
      <c r="F195" s="555">
        <v>231.62299999999999</v>
      </c>
      <c r="G195" s="555">
        <v>4</v>
      </c>
      <c r="H195" s="556">
        <v>370.21199999999999</v>
      </c>
      <c r="I195" s="557">
        <v>45</v>
      </c>
      <c r="J195" s="557">
        <v>8</v>
      </c>
      <c r="K195" s="557">
        <v>-10.488</v>
      </c>
      <c r="L195" s="558">
        <v>42.512</v>
      </c>
      <c r="M195" s="559">
        <v>247</v>
      </c>
      <c r="N195" s="560">
        <v>289.512</v>
      </c>
      <c r="O195" s="561">
        <v>80.7</v>
      </c>
      <c r="P195" s="319">
        <f t="shared" si="84"/>
        <v>0.27874492249025951</v>
      </c>
      <c r="Q195" s="319">
        <f t="shared" si="85"/>
        <v>3.0607187112763321</v>
      </c>
      <c r="R195" s="310">
        <f t="shared" si="86"/>
        <v>0.15543397164884357</v>
      </c>
      <c r="S195" s="310">
        <f t="shared" si="87"/>
        <v>-3.6226477658957139E-2</v>
      </c>
      <c r="T195" s="310">
        <f t="shared" si="88"/>
        <v>0.8531597999392081</v>
      </c>
      <c r="U195" s="324"/>
    </row>
    <row r="196" spans="1:21" x14ac:dyDescent="0.25">
      <c r="A196" s="298" t="s">
        <v>180</v>
      </c>
      <c r="B196" s="298">
        <v>1989</v>
      </c>
      <c r="C196" s="298">
        <v>5</v>
      </c>
      <c r="D196" s="304" t="s">
        <v>310</v>
      </c>
      <c r="E196" s="554">
        <v>80.7</v>
      </c>
      <c r="F196" s="555">
        <v>250.97499999999999</v>
      </c>
      <c r="G196" s="555">
        <v>3.4000000000000057</v>
      </c>
      <c r="H196" s="556">
        <v>335.07499999999999</v>
      </c>
      <c r="I196" s="557">
        <v>50</v>
      </c>
      <c r="J196" s="557">
        <v>7.3129999999999997</v>
      </c>
      <c r="K196" s="557">
        <v>6.2E-2</v>
      </c>
      <c r="L196" s="558">
        <v>57.375</v>
      </c>
      <c r="M196" s="559">
        <v>193</v>
      </c>
      <c r="N196" s="560">
        <v>250.375</v>
      </c>
      <c r="O196" s="561">
        <v>84.7</v>
      </c>
      <c r="P196" s="319">
        <f t="shared" si="84"/>
        <v>0.33829256115826262</v>
      </c>
      <c r="Q196" s="319">
        <f t="shared" si="85"/>
        <v>2.278630460448642</v>
      </c>
      <c r="R196" s="310">
        <f t="shared" si="86"/>
        <v>0.19970044932601097</v>
      </c>
      <c r="S196" s="310">
        <f t="shared" si="87"/>
        <v>2.476285571642536E-4</v>
      </c>
      <c r="T196" s="310">
        <f t="shared" si="88"/>
        <v>0.77084373439840237</v>
      </c>
      <c r="U196" s="324"/>
    </row>
    <row r="197" spans="1:21" x14ac:dyDescent="0.25">
      <c r="A197" s="298" t="s">
        <v>181</v>
      </c>
      <c r="B197" s="298">
        <v>1990</v>
      </c>
      <c r="C197" s="298">
        <v>5</v>
      </c>
      <c r="D197" s="304" t="s">
        <v>310</v>
      </c>
      <c r="E197" s="554">
        <v>84.7</v>
      </c>
      <c r="F197" s="555">
        <v>313.41199999999998</v>
      </c>
      <c r="G197" s="555">
        <v>10</v>
      </c>
      <c r="H197" s="556">
        <v>408.11199999999997</v>
      </c>
      <c r="I197" s="557">
        <v>55</v>
      </c>
      <c r="J197" s="557">
        <v>8.1510000000000034</v>
      </c>
      <c r="K197" s="557">
        <v>42.061</v>
      </c>
      <c r="L197" s="558">
        <v>105.212</v>
      </c>
      <c r="M197" s="559">
        <v>216</v>
      </c>
      <c r="N197" s="560">
        <v>321.21199999999999</v>
      </c>
      <c r="O197" s="561">
        <v>86.9</v>
      </c>
      <c r="P197" s="319">
        <f t="shared" si="84"/>
        <v>0.27053783793880681</v>
      </c>
      <c r="Q197" s="319">
        <f t="shared" si="85"/>
        <v>2.4856156501726119</v>
      </c>
      <c r="R197" s="310">
        <f t="shared" si="86"/>
        <v>0.17122647970810556</v>
      </c>
      <c r="S197" s="310">
        <f t="shared" si="87"/>
        <v>0.13094467205459323</v>
      </c>
      <c r="T197" s="310">
        <f t="shared" si="88"/>
        <v>0.67245308394456005</v>
      </c>
      <c r="U197" s="324"/>
    </row>
    <row r="198" spans="1:21" x14ac:dyDescent="0.25">
      <c r="A198" s="298" t="s">
        <v>182</v>
      </c>
      <c r="B198" s="298">
        <v>1991</v>
      </c>
      <c r="C198" s="298">
        <v>5</v>
      </c>
      <c r="D198" s="304" t="s">
        <v>310</v>
      </c>
      <c r="E198" s="554">
        <v>86.9</v>
      </c>
      <c r="F198" s="555">
        <v>219.017</v>
      </c>
      <c r="G198" s="555">
        <v>5.5000000000000284</v>
      </c>
      <c r="H198" s="556">
        <v>311.41700000000003</v>
      </c>
      <c r="I198" s="557">
        <v>57</v>
      </c>
      <c r="J198" s="557">
        <v>7.2269999999999932</v>
      </c>
      <c r="K198" s="557">
        <v>0.59</v>
      </c>
      <c r="L198" s="558">
        <v>64.816999999999993</v>
      </c>
      <c r="M198" s="559">
        <v>193</v>
      </c>
      <c r="N198" s="560">
        <v>257.81700000000001</v>
      </c>
      <c r="O198" s="561">
        <v>53.6</v>
      </c>
      <c r="P198" s="319">
        <f t="shared" si="84"/>
        <v>0.20789940151347661</v>
      </c>
      <c r="Q198" s="319">
        <f t="shared" si="85"/>
        <v>3.6007462686567164</v>
      </c>
      <c r="R198" s="310">
        <f t="shared" si="86"/>
        <v>0.22108705011694341</v>
      </c>
      <c r="S198" s="310">
        <f t="shared" si="87"/>
        <v>2.2884449047192385E-3</v>
      </c>
      <c r="T198" s="310">
        <f t="shared" si="88"/>
        <v>0.74859299425561543</v>
      </c>
      <c r="U198" s="324"/>
    </row>
    <row r="199" spans="1:21" x14ac:dyDescent="0.25">
      <c r="A199" s="298" t="s">
        <v>183</v>
      </c>
      <c r="B199" s="298">
        <v>1992</v>
      </c>
      <c r="C199" s="298">
        <v>5</v>
      </c>
      <c r="D199" s="304" t="s">
        <v>310</v>
      </c>
      <c r="E199" s="554">
        <v>53.6</v>
      </c>
      <c r="F199" s="555">
        <v>266.30700000000002</v>
      </c>
      <c r="G199" s="555">
        <v>9</v>
      </c>
      <c r="H199" s="556">
        <v>328.90700000000004</v>
      </c>
      <c r="I199" s="557">
        <v>60</v>
      </c>
      <c r="J199" s="557">
        <v>7.4169999999999998</v>
      </c>
      <c r="K199" s="557">
        <v>2.19</v>
      </c>
      <c r="L199" s="558">
        <v>69.606999999999999</v>
      </c>
      <c r="M199" s="559">
        <v>195</v>
      </c>
      <c r="N199" s="560">
        <v>264.60700000000003</v>
      </c>
      <c r="O199" s="561">
        <v>64.3</v>
      </c>
      <c r="P199" s="319">
        <f t="shared" si="84"/>
        <v>0.24300188581556795</v>
      </c>
      <c r="Q199" s="319">
        <f t="shared" si="85"/>
        <v>3.0326594090202179</v>
      </c>
      <c r="R199" s="310">
        <f t="shared" si="86"/>
        <v>0.22675137090099654</v>
      </c>
      <c r="S199" s="310">
        <f t="shared" si="87"/>
        <v>8.2764250378863733E-3</v>
      </c>
      <c r="T199" s="310">
        <f t="shared" si="88"/>
        <v>0.73694195542823882</v>
      </c>
      <c r="U199" s="324"/>
    </row>
    <row r="200" spans="1:21" x14ac:dyDescent="0.25">
      <c r="A200" s="298" t="s">
        <v>184</v>
      </c>
      <c r="B200" s="298">
        <v>1993</v>
      </c>
      <c r="C200" s="298">
        <v>5</v>
      </c>
      <c r="D200" s="304" t="s">
        <v>310</v>
      </c>
      <c r="E200" s="554">
        <v>64.3</v>
      </c>
      <c r="F200" s="555">
        <v>346.88299999999998</v>
      </c>
      <c r="G200" s="555">
        <v>8.978999999999985</v>
      </c>
      <c r="H200" s="556">
        <v>420.16199999999998</v>
      </c>
      <c r="I200" s="557">
        <v>65</v>
      </c>
      <c r="J200" s="557">
        <v>7.0849999999999937</v>
      </c>
      <c r="K200" s="557">
        <v>31.777000000000001</v>
      </c>
      <c r="L200" s="558">
        <v>103.86199999999999</v>
      </c>
      <c r="M200" s="559">
        <v>249</v>
      </c>
      <c r="N200" s="560">
        <v>352.86200000000002</v>
      </c>
      <c r="O200" s="561">
        <v>67.3</v>
      </c>
      <c r="P200" s="319">
        <f t="shared" si="84"/>
        <v>0.19072611955948782</v>
      </c>
      <c r="Q200" s="319">
        <f t="shared" si="85"/>
        <v>3.6998514115898962</v>
      </c>
      <c r="R200" s="310">
        <f t="shared" si="86"/>
        <v>0.18420799065923787</v>
      </c>
      <c r="S200" s="310">
        <f t="shared" si="87"/>
        <v>9.0055035679670797E-2</v>
      </c>
      <c r="T200" s="310">
        <f t="shared" si="88"/>
        <v>0.70565830267923435</v>
      </c>
      <c r="U200" s="324"/>
    </row>
    <row r="201" spans="1:21" x14ac:dyDescent="0.25">
      <c r="A201" s="298" t="s">
        <v>185</v>
      </c>
      <c r="B201" s="298">
        <v>1994</v>
      </c>
      <c r="C201" s="298">
        <v>5</v>
      </c>
      <c r="D201" s="304" t="s">
        <v>310</v>
      </c>
      <c r="E201" s="554">
        <v>67.3</v>
      </c>
      <c r="F201" s="555">
        <v>299.55399999999997</v>
      </c>
      <c r="G201" s="555">
        <v>14.90300000000002</v>
      </c>
      <c r="H201" s="556">
        <v>381.75700000000001</v>
      </c>
      <c r="I201" s="557">
        <v>67</v>
      </c>
      <c r="J201" s="557">
        <v>7.0510000000000055</v>
      </c>
      <c r="K201" s="557">
        <v>28.706</v>
      </c>
      <c r="L201" s="558">
        <v>102.75700000000001</v>
      </c>
      <c r="M201" s="559">
        <v>222</v>
      </c>
      <c r="N201" s="560">
        <v>324.75700000000001</v>
      </c>
      <c r="O201" s="561">
        <v>57</v>
      </c>
      <c r="P201" s="319">
        <f t="shared" si="84"/>
        <v>0.17551584723346994</v>
      </c>
      <c r="Q201" s="319">
        <f t="shared" si="85"/>
        <v>3.8947368421052633</v>
      </c>
      <c r="R201" s="310">
        <f t="shared" si="86"/>
        <v>0.20630810113407871</v>
      </c>
      <c r="S201" s="310">
        <f t="shared" si="87"/>
        <v>8.8392244047087509E-2</v>
      </c>
      <c r="T201" s="310">
        <f t="shared" si="88"/>
        <v>0.68358803659351453</v>
      </c>
      <c r="U201" s="324"/>
    </row>
    <row r="202" spans="1:21" x14ac:dyDescent="0.25">
      <c r="A202" s="298" t="s">
        <v>186</v>
      </c>
      <c r="B202" s="298">
        <v>1995</v>
      </c>
      <c r="C202" s="298">
        <v>5</v>
      </c>
      <c r="D202" s="304" t="s">
        <v>310</v>
      </c>
      <c r="E202" s="554">
        <v>57</v>
      </c>
      <c r="F202" s="555">
        <v>325.05399999999997</v>
      </c>
      <c r="G202" s="555">
        <v>19.305999999999983</v>
      </c>
      <c r="H202" s="556">
        <v>401.35999999999996</v>
      </c>
      <c r="I202" s="557">
        <v>77</v>
      </c>
      <c r="J202" s="557">
        <v>7.3009999999999948</v>
      </c>
      <c r="K202" s="557">
        <v>23.658999999999999</v>
      </c>
      <c r="L202" s="558">
        <v>107.96</v>
      </c>
      <c r="M202" s="559">
        <v>238</v>
      </c>
      <c r="N202" s="560">
        <v>345.96</v>
      </c>
      <c r="O202" s="561">
        <v>55.4</v>
      </c>
      <c r="P202" s="319">
        <f t="shared" si="84"/>
        <v>0.16013411955139323</v>
      </c>
      <c r="Q202" s="319">
        <f t="shared" si="85"/>
        <v>4.2960288808664258</v>
      </c>
      <c r="R202" s="310">
        <f t="shared" si="86"/>
        <v>0.22256908313099782</v>
      </c>
      <c r="S202" s="310">
        <f t="shared" si="87"/>
        <v>6.838651867267892E-2</v>
      </c>
      <c r="T202" s="310">
        <f t="shared" si="88"/>
        <v>0.6879408024049023</v>
      </c>
      <c r="U202" s="324"/>
    </row>
    <row r="203" spans="1:21" x14ac:dyDescent="0.25">
      <c r="A203" s="298" t="s">
        <v>187</v>
      </c>
      <c r="B203" s="298">
        <v>1996</v>
      </c>
      <c r="C203" s="298">
        <v>5</v>
      </c>
      <c r="D203" s="304" t="s">
        <v>310</v>
      </c>
      <c r="E203" s="554">
        <v>55.4</v>
      </c>
      <c r="F203" s="555">
        <v>351.56700000000001</v>
      </c>
      <c r="G203" s="555">
        <v>15.288999999999987</v>
      </c>
      <c r="H203" s="556">
        <v>422.25599999999997</v>
      </c>
      <c r="I203" s="557">
        <v>85</v>
      </c>
      <c r="J203" s="557">
        <v>6.7740000000000009</v>
      </c>
      <c r="K203" s="557">
        <v>34.481999999999999</v>
      </c>
      <c r="L203" s="558">
        <v>126.256</v>
      </c>
      <c r="M203" s="559">
        <v>237</v>
      </c>
      <c r="N203" s="560">
        <v>363.25599999999997</v>
      </c>
      <c r="O203" s="561">
        <v>59</v>
      </c>
      <c r="P203" s="319">
        <f t="shared" si="84"/>
        <v>0.16241989120620171</v>
      </c>
      <c r="Q203" s="319">
        <f t="shared" si="85"/>
        <v>4.0169491525423728</v>
      </c>
      <c r="R203" s="310">
        <f t="shared" si="86"/>
        <v>0.23399475851740922</v>
      </c>
      <c r="S203" s="310">
        <f t="shared" si="87"/>
        <v>9.4924791331732997E-2</v>
      </c>
      <c r="T203" s="310">
        <f t="shared" si="88"/>
        <v>0.65243244433677627</v>
      </c>
      <c r="U203" s="324"/>
    </row>
    <row r="204" spans="1:21" x14ac:dyDescent="0.25">
      <c r="A204" s="298" t="s">
        <v>188</v>
      </c>
      <c r="B204" s="298">
        <v>1997</v>
      </c>
      <c r="C204" s="298">
        <v>5</v>
      </c>
      <c r="D204" s="304" t="s">
        <v>310</v>
      </c>
      <c r="E204" s="554">
        <v>59</v>
      </c>
      <c r="F204" s="555">
        <v>332.06900000000002</v>
      </c>
      <c r="G204" s="555">
        <v>8.4119999999999777</v>
      </c>
      <c r="H204" s="556">
        <v>399.48099999999999</v>
      </c>
      <c r="I204" s="557">
        <v>80</v>
      </c>
      <c r="J204" s="557">
        <v>6.3599999999999959</v>
      </c>
      <c r="K204" s="557">
        <v>18.120999999999999</v>
      </c>
      <c r="L204" s="558">
        <v>104.48099999999999</v>
      </c>
      <c r="M204" s="559">
        <v>205</v>
      </c>
      <c r="N204" s="560">
        <v>309.48099999999999</v>
      </c>
      <c r="O204" s="561">
        <v>90</v>
      </c>
      <c r="P204" s="319">
        <f t="shared" si="84"/>
        <v>0.29080945195343172</v>
      </c>
      <c r="Q204" s="319">
        <f t="shared" si="85"/>
        <v>2.2777777777777777</v>
      </c>
      <c r="R204" s="310">
        <f t="shared" si="86"/>
        <v>0.25849729062527266</v>
      </c>
      <c r="S204" s="310">
        <f t="shared" si="87"/>
        <v>5.8552867542757063E-2</v>
      </c>
      <c r="T204" s="310">
        <f t="shared" si="88"/>
        <v>0.66239930722726115</v>
      </c>
      <c r="U204" s="324"/>
    </row>
    <row r="205" spans="1:21" x14ac:dyDescent="0.25">
      <c r="A205" s="298" t="s">
        <v>189</v>
      </c>
      <c r="B205" s="298">
        <v>1998</v>
      </c>
      <c r="C205" s="298">
        <v>5</v>
      </c>
      <c r="D205" s="304" t="s">
        <v>310</v>
      </c>
      <c r="E205" s="554">
        <v>90</v>
      </c>
      <c r="F205" s="555">
        <v>300.70299999999997</v>
      </c>
      <c r="G205" s="555">
        <v>10.471000000000004</v>
      </c>
      <c r="H205" s="556">
        <v>401.17399999999998</v>
      </c>
      <c r="I205" s="557">
        <v>75</v>
      </c>
      <c r="J205" s="557">
        <v>6.0500000000000007</v>
      </c>
      <c r="K205" s="557">
        <v>15.712</v>
      </c>
      <c r="L205" s="558">
        <v>96.762</v>
      </c>
      <c r="M205" s="559">
        <v>217.41200000000001</v>
      </c>
      <c r="N205" s="560">
        <v>314.17399999999998</v>
      </c>
      <c r="O205" s="561">
        <v>87</v>
      </c>
      <c r="P205" s="319">
        <f t="shared" si="84"/>
        <v>0.27691661308701548</v>
      </c>
      <c r="Q205" s="319">
        <f t="shared" si="85"/>
        <v>2.4989885057471266</v>
      </c>
      <c r="R205" s="310">
        <f t="shared" si="86"/>
        <v>0.23872121817846165</v>
      </c>
      <c r="S205" s="310">
        <f t="shared" si="87"/>
        <v>5.0010503733599852E-2</v>
      </c>
      <c r="T205" s="310">
        <f t="shared" si="88"/>
        <v>0.69201143315487601</v>
      </c>
      <c r="U205" s="324"/>
    </row>
    <row r="206" spans="1:21" x14ac:dyDescent="0.25">
      <c r="A206" s="298" t="s">
        <v>190</v>
      </c>
      <c r="B206" s="298">
        <v>1999</v>
      </c>
      <c r="C206" s="298">
        <v>5</v>
      </c>
      <c r="D206" s="304" t="s">
        <v>310</v>
      </c>
      <c r="E206" s="554">
        <v>87</v>
      </c>
      <c r="F206" s="555">
        <v>245.42699999999999</v>
      </c>
      <c r="G206" s="555">
        <v>6.4250000000000398</v>
      </c>
      <c r="H206" s="556">
        <v>338.85200000000003</v>
      </c>
      <c r="I206" s="557">
        <v>75</v>
      </c>
      <c r="J206" s="557">
        <v>6.0620000000000029</v>
      </c>
      <c r="K206" s="557">
        <v>6.1319999999999997</v>
      </c>
      <c r="L206" s="558">
        <v>87.194000000000003</v>
      </c>
      <c r="M206" s="559">
        <v>160.65799999999999</v>
      </c>
      <c r="N206" s="560">
        <v>247.852</v>
      </c>
      <c r="O206" s="561">
        <v>91</v>
      </c>
      <c r="P206" s="319">
        <f t="shared" si="84"/>
        <v>0.3671545922566693</v>
      </c>
      <c r="Q206" s="319">
        <f t="shared" si="85"/>
        <v>1.7654725274725274</v>
      </c>
      <c r="R206" s="310">
        <f t="shared" si="86"/>
        <v>0.30259993867307911</v>
      </c>
      <c r="S206" s="310">
        <f t="shared" si="87"/>
        <v>2.4740570985910947E-2</v>
      </c>
      <c r="T206" s="310">
        <f t="shared" si="88"/>
        <v>0.64820134596452716</v>
      </c>
      <c r="U206" s="324"/>
    </row>
    <row r="207" spans="1:21" x14ac:dyDescent="0.25">
      <c r="A207" s="298" t="s">
        <v>191</v>
      </c>
      <c r="B207" s="298">
        <v>2000</v>
      </c>
      <c r="C207" s="298">
        <v>5</v>
      </c>
      <c r="D207" s="304" t="s">
        <v>310</v>
      </c>
      <c r="E207" s="554">
        <v>91</v>
      </c>
      <c r="F207" s="555">
        <v>301.14499999999998</v>
      </c>
      <c r="G207" s="555">
        <v>5.22199999999998</v>
      </c>
      <c r="H207" s="556">
        <v>397.36699999999996</v>
      </c>
      <c r="I207" s="557">
        <v>74</v>
      </c>
      <c r="J207" s="557">
        <v>5.7040000000000006</v>
      </c>
      <c r="K207" s="557">
        <v>36.731000000000002</v>
      </c>
      <c r="L207" s="558">
        <v>116.435</v>
      </c>
      <c r="M207" s="559">
        <v>205.93199999999999</v>
      </c>
      <c r="N207" s="560">
        <v>322.36700000000002</v>
      </c>
      <c r="O207" s="561">
        <v>75</v>
      </c>
      <c r="P207" s="319">
        <f t="shared" si="84"/>
        <v>0.23265408680168875</v>
      </c>
      <c r="Q207" s="319">
        <f t="shared" si="85"/>
        <v>2.7457599999999998</v>
      </c>
      <c r="R207" s="310">
        <f t="shared" si="86"/>
        <v>0.22955203231099955</v>
      </c>
      <c r="S207" s="310">
        <f t="shared" si="87"/>
        <v>0.11394156349750439</v>
      </c>
      <c r="T207" s="310">
        <f t="shared" si="88"/>
        <v>0.63881228537660484</v>
      </c>
      <c r="U207" s="324"/>
    </row>
    <row r="208" spans="1:21" x14ac:dyDescent="0.25">
      <c r="A208" s="298" t="s">
        <v>192</v>
      </c>
      <c r="B208" s="298">
        <v>2001</v>
      </c>
      <c r="C208" s="298">
        <v>5</v>
      </c>
      <c r="D208" s="304" t="s">
        <v>310</v>
      </c>
      <c r="E208" s="554">
        <v>75</v>
      </c>
      <c r="F208" s="555">
        <v>225.816</v>
      </c>
      <c r="G208" s="555">
        <v>8.4550000000000125</v>
      </c>
      <c r="H208" s="556">
        <v>309.27100000000002</v>
      </c>
      <c r="I208" s="557">
        <v>75</v>
      </c>
      <c r="J208" s="557">
        <v>5.8759999999999994</v>
      </c>
      <c r="K208" s="557">
        <v>8.2279999999999998</v>
      </c>
      <c r="L208" s="558">
        <v>89.103999999999999</v>
      </c>
      <c r="M208" s="559">
        <v>147.167</v>
      </c>
      <c r="N208" s="560">
        <v>236.27099999999999</v>
      </c>
      <c r="O208" s="561">
        <v>73</v>
      </c>
      <c r="P208" s="319">
        <f t="shared" si="84"/>
        <v>0.30896724523957658</v>
      </c>
      <c r="Q208" s="319">
        <f t="shared" si="85"/>
        <v>2.0159863013698631</v>
      </c>
      <c r="R208" s="310">
        <f t="shared" si="86"/>
        <v>0.3174321012735376</v>
      </c>
      <c r="S208" s="310">
        <f t="shared" si="87"/>
        <v>3.4824417723715563E-2</v>
      </c>
      <c r="T208" s="310">
        <f t="shared" si="88"/>
        <v>0.62287373397496948</v>
      </c>
      <c r="U208" s="324"/>
    </row>
    <row r="209" spans="1:21" x14ac:dyDescent="0.25">
      <c r="A209" s="298" t="s">
        <v>193</v>
      </c>
      <c r="B209" s="298">
        <v>2002</v>
      </c>
      <c r="C209" s="298">
        <v>5</v>
      </c>
      <c r="D209" s="304" t="s">
        <v>310</v>
      </c>
      <c r="E209" s="554">
        <v>73</v>
      </c>
      <c r="F209" s="555">
        <v>233.18299999999999</v>
      </c>
      <c r="G209" s="555">
        <v>10.538999999999987</v>
      </c>
      <c r="H209" s="556">
        <v>316.72199999999998</v>
      </c>
      <c r="I209" s="557">
        <v>80</v>
      </c>
      <c r="J209" s="557">
        <v>6.8869999999999942</v>
      </c>
      <c r="K209" s="557">
        <v>7.5880000000000001</v>
      </c>
      <c r="L209" s="558">
        <v>94.474999999999994</v>
      </c>
      <c r="M209" s="559">
        <v>147.24700000000001</v>
      </c>
      <c r="N209" s="560">
        <v>241.72200000000001</v>
      </c>
      <c r="O209" s="561">
        <v>75</v>
      </c>
      <c r="P209" s="319">
        <f t="shared" si="84"/>
        <v>0.31027378558840318</v>
      </c>
      <c r="Q209" s="319">
        <f t="shared" si="85"/>
        <v>1.9632933333333336</v>
      </c>
      <c r="R209" s="310">
        <f t="shared" si="86"/>
        <v>0.33095870462763005</v>
      </c>
      <c r="S209" s="310">
        <f t="shared" si="87"/>
        <v>3.139143313393071E-2</v>
      </c>
      <c r="T209" s="310">
        <f t="shared" si="88"/>
        <v>0.60915845475380814</v>
      </c>
      <c r="U209" s="324"/>
    </row>
    <row r="210" spans="1:21" x14ac:dyDescent="0.25">
      <c r="A210" s="298" t="s">
        <v>194</v>
      </c>
      <c r="B210" s="298">
        <v>2003</v>
      </c>
      <c r="C210" s="298">
        <v>5</v>
      </c>
      <c r="D210" s="304" t="s">
        <v>310</v>
      </c>
      <c r="E210" s="554">
        <v>75</v>
      </c>
      <c r="F210" s="555">
        <v>297.01799999999997</v>
      </c>
      <c r="G210" s="555">
        <v>11.084000000000003</v>
      </c>
      <c r="H210" s="556">
        <v>383.10199999999998</v>
      </c>
      <c r="I210" s="557">
        <v>85</v>
      </c>
      <c r="J210" s="557">
        <v>6.6620000000000061</v>
      </c>
      <c r="K210" s="557">
        <v>27.36</v>
      </c>
      <c r="L210" s="558">
        <v>119.02200000000001</v>
      </c>
      <c r="M210" s="559">
        <v>192.08</v>
      </c>
      <c r="N210" s="560">
        <v>311.10199999999998</v>
      </c>
      <c r="O210" s="561">
        <v>72</v>
      </c>
      <c r="P210" s="319">
        <f t="shared" si="84"/>
        <v>0.23143534917808309</v>
      </c>
      <c r="Q210" s="319">
        <f t="shared" si="85"/>
        <v>2.6677777777777778</v>
      </c>
      <c r="R210" s="310">
        <f t="shared" si="86"/>
        <v>0.27322228722412589</v>
      </c>
      <c r="S210" s="310">
        <f t="shared" si="87"/>
        <v>8.7945432687671576E-2</v>
      </c>
      <c r="T210" s="310">
        <f t="shared" si="88"/>
        <v>0.61741808152953059</v>
      </c>
      <c r="U210" s="324"/>
    </row>
    <row r="211" spans="1:21" x14ac:dyDescent="0.25">
      <c r="A211" s="298" t="s">
        <v>195</v>
      </c>
      <c r="B211" s="298">
        <v>2004</v>
      </c>
      <c r="C211" s="298">
        <v>5</v>
      </c>
      <c r="D211" s="304" t="s">
        <v>310</v>
      </c>
      <c r="E211" s="554">
        <v>72</v>
      </c>
      <c r="F211" s="555">
        <v>304.57499999999999</v>
      </c>
      <c r="G211" s="555">
        <v>11.463999999999999</v>
      </c>
      <c r="H211" s="556">
        <v>388.03899999999999</v>
      </c>
      <c r="I211" s="557">
        <v>75</v>
      </c>
      <c r="J211" s="557">
        <v>6.4990000000000023</v>
      </c>
      <c r="K211" s="557">
        <v>36.267000000000003</v>
      </c>
      <c r="L211" s="558">
        <v>117.76600000000001</v>
      </c>
      <c r="M211" s="559">
        <v>207.773</v>
      </c>
      <c r="N211" s="560">
        <v>325.53899999999999</v>
      </c>
      <c r="O211" s="561">
        <v>62.5</v>
      </c>
      <c r="P211" s="319">
        <f t="shared" si="84"/>
        <v>0.19198928546195695</v>
      </c>
      <c r="Q211" s="319">
        <f t="shared" si="85"/>
        <v>3.3243679999999998</v>
      </c>
      <c r="R211" s="310">
        <f t="shared" si="86"/>
        <v>0.23038714255434833</v>
      </c>
      <c r="S211" s="310">
        <f t="shared" si="87"/>
        <v>0.11140600665358069</v>
      </c>
      <c r="T211" s="310">
        <f t="shared" si="88"/>
        <v>0.63824303693259488</v>
      </c>
      <c r="U211" s="324"/>
    </row>
    <row r="212" spans="1:21" x14ac:dyDescent="0.25">
      <c r="A212" s="298" t="s">
        <v>196</v>
      </c>
      <c r="B212" s="298">
        <v>2005</v>
      </c>
      <c r="C212" s="298">
        <v>5</v>
      </c>
      <c r="D212" s="304" t="s">
        <v>310</v>
      </c>
      <c r="E212" s="554">
        <v>62.5</v>
      </c>
      <c r="F212" s="555">
        <v>297.27</v>
      </c>
      <c r="G212" s="555">
        <v>9.8950000000000387</v>
      </c>
      <c r="H212" s="556">
        <v>369.66500000000002</v>
      </c>
      <c r="I212" s="557">
        <v>85</v>
      </c>
      <c r="J212" s="557">
        <v>6.0589999999999975</v>
      </c>
      <c r="K212" s="557">
        <v>27.091999999999999</v>
      </c>
      <c r="L212" s="558">
        <v>118.151</v>
      </c>
      <c r="M212" s="559">
        <v>173.51400000000001</v>
      </c>
      <c r="N212" s="560">
        <v>291.66500000000002</v>
      </c>
      <c r="O212" s="561">
        <v>78</v>
      </c>
      <c r="P212" s="319">
        <f t="shared" si="84"/>
        <v>0.26743009960056913</v>
      </c>
      <c r="Q212" s="319">
        <f t="shared" si="85"/>
        <v>2.2245384615384616</v>
      </c>
      <c r="R212" s="310">
        <f t="shared" si="86"/>
        <v>0.29143023674420993</v>
      </c>
      <c r="S212" s="310">
        <f t="shared" si="87"/>
        <v>9.2887387927931012E-2</v>
      </c>
      <c r="T212" s="310">
        <f t="shared" si="88"/>
        <v>0.59490854233452761</v>
      </c>
      <c r="U212" s="324"/>
    </row>
    <row r="213" spans="1:21" x14ac:dyDescent="0.25">
      <c r="A213" s="298" t="s">
        <v>197</v>
      </c>
      <c r="B213" s="298">
        <v>2006</v>
      </c>
      <c r="C213" s="298">
        <v>5</v>
      </c>
      <c r="D213" s="304" t="s">
        <v>310</v>
      </c>
      <c r="E213" s="554">
        <v>78</v>
      </c>
      <c r="F213" s="555">
        <v>251.14599999999999</v>
      </c>
      <c r="G213" s="555">
        <v>9.9629999999999939</v>
      </c>
      <c r="H213" s="556">
        <v>339.10899999999998</v>
      </c>
      <c r="I213" s="557">
        <v>85</v>
      </c>
      <c r="J213" s="557">
        <v>5.5109999999999992</v>
      </c>
      <c r="K213" s="557">
        <v>9.2330000000000005</v>
      </c>
      <c r="L213" s="558">
        <v>99.744</v>
      </c>
      <c r="M213" s="559">
        <v>195.36500000000001</v>
      </c>
      <c r="N213" s="560">
        <v>295.10899999999998</v>
      </c>
      <c r="O213" s="561">
        <v>44</v>
      </c>
      <c r="P213" s="319">
        <f t="shared" si="84"/>
        <v>0.14909745212785785</v>
      </c>
      <c r="Q213" s="319">
        <f t="shared" si="85"/>
        <v>4.4401136363636367</v>
      </c>
      <c r="R213" s="310">
        <f t="shared" si="86"/>
        <v>0.28802916888336177</v>
      </c>
      <c r="S213" s="310">
        <f t="shared" si="87"/>
        <v>3.1286744897647989E-2</v>
      </c>
      <c r="T213" s="310">
        <f t="shared" si="88"/>
        <v>0.66200963033997617</v>
      </c>
      <c r="U213" s="324"/>
    </row>
    <row r="214" spans="1:21" x14ac:dyDescent="0.25">
      <c r="A214" s="298" t="s">
        <v>198</v>
      </c>
      <c r="B214" s="298">
        <v>2007</v>
      </c>
      <c r="C214" s="298">
        <v>5</v>
      </c>
      <c r="D214" s="304" t="s">
        <v>310</v>
      </c>
      <c r="E214" s="554">
        <v>44</v>
      </c>
      <c r="F214" s="555">
        <v>221.21299999999999</v>
      </c>
      <c r="G214" s="555">
        <v>9.4269999999999925</v>
      </c>
      <c r="H214" s="556">
        <v>274.64</v>
      </c>
      <c r="I214" s="557">
        <v>85</v>
      </c>
      <c r="J214" s="557">
        <v>6.0399999999999956</v>
      </c>
      <c r="K214" s="557">
        <v>-22.776</v>
      </c>
      <c r="L214" s="558">
        <v>68.263999999999996</v>
      </c>
      <c r="M214" s="559">
        <v>169.376</v>
      </c>
      <c r="N214" s="560">
        <v>237.64</v>
      </c>
      <c r="O214" s="561">
        <v>37</v>
      </c>
      <c r="P214" s="319">
        <f t="shared" si="84"/>
        <v>0.15569769399091063</v>
      </c>
      <c r="Q214" s="319">
        <f t="shared" si="85"/>
        <v>4.5777297297297297</v>
      </c>
      <c r="R214" s="310">
        <f t="shared" si="86"/>
        <v>0.35768389160074066</v>
      </c>
      <c r="S214" s="310">
        <f t="shared" si="87"/>
        <v>-9.584245076586434E-2</v>
      </c>
      <c r="T214" s="310">
        <f t="shared" si="88"/>
        <v>0.71274196263255352</v>
      </c>
      <c r="U214" s="324"/>
    </row>
    <row r="215" spans="1:21" x14ac:dyDescent="0.25">
      <c r="A215" s="298" t="s">
        <v>199</v>
      </c>
      <c r="B215" s="298">
        <v>2008</v>
      </c>
      <c r="C215" s="298">
        <v>5</v>
      </c>
      <c r="D215" s="304" t="s">
        <v>310</v>
      </c>
      <c r="E215" s="554">
        <v>37</v>
      </c>
      <c r="F215" s="555">
        <v>257.60599999999999</v>
      </c>
      <c r="G215" s="555">
        <v>8.4800000000000182</v>
      </c>
      <c r="H215" s="556">
        <v>303.08600000000001</v>
      </c>
      <c r="I215" s="557">
        <v>85</v>
      </c>
      <c r="J215" s="557">
        <v>5.5669999999999931</v>
      </c>
      <c r="K215" s="557">
        <v>12.515000000000001</v>
      </c>
      <c r="L215" s="558">
        <v>103.08199999999999</v>
      </c>
      <c r="M215" s="559">
        <v>136.00399999999999</v>
      </c>
      <c r="N215" s="560">
        <v>239.08600000000001</v>
      </c>
      <c r="O215" s="561">
        <v>64</v>
      </c>
      <c r="P215" s="319">
        <f t="shared" si="84"/>
        <v>0.26768610458161496</v>
      </c>
      <c r="Q215" s="319">
        <f t="shared" si="85"/>
        <v>2.1250624999999999</v>
      </c>
      <c r="R215" s="310">
        <f t="shared" si="86"/>
        <v>0.35552060764745735</v>
      </c>
      <c r="S215" s="310">
        <f t="shared" si="87"/>
        <v>5.2345181231857989E-2</v>
      </c>
      <c r="T215" s="310">
        <f t="shared" si="88"/>
        <v>0.56884970261746814</v>
      </c>
      <c r="U215" s="324"/>
    </row>
    <row r="216" spans="1:21" x14ac:dyDescent="0.25">
      <c r="A216" s="298" t="s">
        <v>200</v>
      </c>
      <c r="B216" s="298">
        <v>2009</v>
      </c>
      <c r="C216" s="298">
        <v>5</v>
      </c>
      <c r="D216" s="304" t="s">
        <v>310</v>
      </c>
      <c r="E216" s="554">
        <v>64</v>
      </c>
      <c r="F216" s="555">
        <v>240.97399999999999</v>
      </c>
      <c r="G216" s="555">
        <v>9.4460000000000264</v>
      </c>
      <c r="H216" s="556">
        <v>314.42</v>
      </c>
      <c r="I216" s="557">
        <v>83</v>
      </c>
      <c r="J216" s="557">
        <v>5.6279999999999966</v>
      </c>
      <c r="K216" s="557">
        <v>2.782</v>
      </c>
      <c r="L216" s="558">
        <v>91.41</v>
      </c>
      <c r="M216" s="559">
        <v>143.01</v>
      </c>
      <c r="N216" s="560">
        <v>234.42</v>
      </c>
      <c r="O216" s="561">
        <v>80</v>
      </c>
      <c r="P216" s="319">
        <f t="shared" si="84"/>
        <v>0.34126780991382988</v>
      </c>
      <c r="Q216" s="319">
        <f t="shared" si="85"/>
        <v>1.7876249999999998</v>
      </c>
      <c r="R216" s="310">
        <f t="shared" si="86"/>
        <v>0.35406535278559853</v>
      </c>
      <c r="S216" s="310">
        <f t="shared" si="87"/>
        <v>1.1867588089753434E-2</v>
      </c>
      <c r="T216" s="310">
        <f t="shared" si="88"/>
        <v>0.61005886869721015</v>
      </c>
      <c r="U216" s="324"/>
    </row>
    <row r="217" spans="1:21" x14ac:dyDescent="0.25">
      <c r="A217" s="298" t="s">
        <v>201</v>
      </c>
      <c r="B217" s="298">
        <v>2010</v>
      </c>
      <c r="C217" s="298">
        <v>5</v>
      </c>
      <c r="D217" s="304" t="s">
        <v>310</v>
      </c>
      <c r="E217" s="554">
        <v>80</v>
      </c>
      <c r="F217" s="555">
        <v>272.21800000000002</v>
      </c>
      <c r="G217" s="555">
        <v>7.0060000000000286</v>
      </c>
      <c r="H217" s="556">
        <v>359.22400000000005</v>
      </c>
      <c r="I217" s="557">
        <v>85</v>
      </c>
      <c r="J217" s="557">
        <v>6.0000000000000009</v>
      </c>
      <c r="K217" s="557">
        <v>1.268</v>
      </c>
      <c r="L217" s="558">
        <v>92.268000000000001</v>
      </c>
      <c r="M217" s="559">
        <v>181.95599999999999</v>
      </c>
      <c r="N217" s="560">
        <v>274.22399999999999</v>
      </c>
      <c r="O217" s="561">
        <v>85</v>
      </c>
      <c r="P217" s="319">
        <f t="shared" si="84"/>
        <v>0.3099655755878406</v>
      </c>
      <c r="Q217" s="319">
        <f t="shared" si="85"/>
        <v>2.1406588235294115</v>
      </c>
      <c r="R217" s="310">
        <f t="shared" si="86"/>
        <v>0.3099655755878406</v>
      </c>
      <c r="S217" s="310">
        <f t="shared" si="87"/>
        <v>4.6239570570044929E-3</v>
      </c>
      <c r="T217" s="310">
        <f t="shared" si="88"/>
        <v>0.66353054437248382</v>
      </c>
      <c r="U217" s="324"/>
    </row>
    <row r="218" spans="1:21" x14ac:dyDescent="0.25">
      <c r="A218" s="298" t="s">
        <v>237</v>
      </c>
      <c r="B218" s="298">
        <v>2011</v>
      </c>
      <c r="C218" s="298">
        <v>5</v>
      </c>
      <c r="D218" s="304" t="s">
        <v>310</v>
      </c>
      <c r="E218" s="554">
        <v>85</v>
      </c>
      <c r="F218" s="555">
        <v>314.29599999999999</v>
      </c>
      <c r="G218" s="555">
        <v>7.9209999999999923</v>
      </c>
      <c r="H218" s="556">
        <v>407.21699999999998</v>
      </c>
      <c r="I218" s="557">
        <v>85</v>
      </c>
      <c r="J218" s="557">
        <v>5.2430000000000092</v>
      </c>
      <c r="K218" s="557">
        <v>34.061999999999998</v>
      </c>
      <c r="L218" s="558">
        <v>124.30500000000001</v>
      </c>
      <c r="M218" s="559">
        <v>218.91200000000001</v>
      </c>
      <c r="N218" s="560">
        <v>343.21699999999998</v>
      </c>
      <c r="O218" s="561">
        <v>64</v>
      </c>
      <c r="P218" s="319">
        <f t="shared" si="84"/>
        <v>0.18647094986553697</v>
      </c>
      <c r="Q218" s="319">
        <f t="shared" si="85"/>
        <v>3.4205000000000001</v>
      </c>
      <c r="R218" s="310">
        <f t="shared" si="86"/>
        <v>0.2476567302901663</v>
      </c>
      <c r="S218" s="310">
        <f t="shared" si="87"/>
        <v>9.9243335848748754E-2</v>
      </c>
      <c r="T218" s="310">
        <f t="shared" si="88"/>
        <v>0.63782388401506918</v>
      </c>
      <c r="U218" s="324"/>
    </row>
    <row r="219" spans="1:21" x14ac:dyDescent="0.25">
      <c r="A219" s="298" t="s">
        <v>295</v>
      </c>
      <c r="B219" s="298">
        <v>2012</v>
      </c>
      <c r="C219" s="298">
        <v>5</v>
      </c>
      <c r="D219" s="304" t="s">
        <v>310</v>
      </c>
      <c r="E219" s="554">
        <v>64</v>
      </c>
      <c r="F219" s="555">
        <v>256.66500000000002</v>
      </c>
      <c r="G219" s="555">
        <v>7.4039999999999964</v>
      </c>
      <c r="H219" s="556">
        <v>328.06900000000002</v>
      </c>
      <c r="I219" s="557">
        <v>85</v>
      </c>
      <c r="J219" s="557">
        <v>5.5409999999999977</v>
      </c>
      <c r="K219" s="557">
        <v>-0.71699999999999997</v>
      </c>
      <c r="L219" s="558">
        <v>89.823999999999998</v>
      </c>
      <c r="M219" s="559">
        <v>175.245</v>
      </c>
      <c r="N219" s="560">
        <v>265.06900000000002</v>
      </c>
      <c r="O219" s="561">
        <v>63</v>
      </c>
      <c r="P219" s="319">
        <f t="shared" si="84"/>
        <v>0.23767396413763961</v>
      </c>
      <c r="Q219" s="319">
        <f t="shared" si="85"/>
        <v>2.7816666666666667</v>
      </c>
      <c r="R219" s="310">
        <f t="shared" si="86"/>
        <v>0.3206712214555455</v>
      </c>
      <c r="S219" s="310">
        <f t="shared" si="87"/>
        <v>-2.7049560680426602E-3</v>
      </c>
      <c r="T219" s="310">
        <f t="shared" si="88"/>
        <v>0.66112974357620091</v>
      </c>
      <c r="U219" s="324"/>
    </row>
    <row r="220" spans="1:21" x14ac:dyDescent="0.25">
      <c r="A220" s="298" t="s">
        <v>429</v>
      </c>
      <c r="B220" s="298">
        <v>2013</v>
      </c>
      <c r="C220" s="298">
        <v>5</v>
      </c>
      <c r="D220" s="304" t="s">
        <v>310</v>
      </c>
      <c r="E220" s="554">
        <v>63</v>
      </c>
      <c r="F220" s="555">
        <v>270.52</v>
      </c>
      <c r="G220" s="555">
        <v>7.1929999999999836</v>
      </c>
      <c r="H220" s="556">
        <v>340.71299999999997</v>
      </c>
      <c r="I220" s="557">
        <v>85</v>
      </c>
      <c r="J220" s="557">
        <v>7.4260000000000019</v>
      </c>
      <c r="K220" s="557">
        <v>27.92</v>
      </c>
      <c r="L220" s="558">
        <v>120.346</v>
      </c>
      <c r="M220" s="559">
        <v>170.36699999999999</v>
      </c>
      <c r="N220" s="560">
        <v>290.71300000000002</v>
      </c>
      <c r="O220" s="561">
        <v>50</v>
      </c>
      <c r="P220" s="319">
        <f t="shared" si="84"/>
        <v>0.17199093263803131</v>
      </c>
      <c r="Q220" s="319">
        <f t="shared" si="85"/>
        <v>3.4073399999999996</v>
      </c>
      <c r="R220" s="310">
        <f t="shared" si="86"/>
        <v>0.29238458548465324</v>
      </c>
      <c r="S220" s="310">
        <f t="shared" si="87"/>
        <v>9.6039736785076685E-2</v>
      </c>
      <c r="T220" s="310">
        <f t="shared" si="88"/>
        <v>0.58603158441486958</v>
      </c>
      <c r="U220" s="324"/>
    </row>
    <row r="221" spans="1:21" x14ac:dyDescent="0.25">
      <c r="A221" s="298" t="s">
        <v>437</v>
      </c>
      <c r="B221" s="298">
        <v>2014</v>
      </c>
      <c r="C221" s="298">
        <v>5</v>
      </c>
      <c r="D221" s="304" t="s">
        <v>310</v>
      </c>
      <c r="E221" s="554">
        <v>50</v>
      </c>
      <c r="F221" s="555">
        <v>223.53</v>
      </c>
      <c r="G221" s="555">
        <v>9.7860000000000298</v>
      </c>
      <c r="H221" s="556">
        <v>283.31600000000003</v>
      </c>
      <c r="I221" s="557">
        <v>85</v>
      </c>
      <c r="J221" s="557">
        <v>5.4280000000000044</v>
      </c>
      <c r="K221" s="557">
        <v>-21.18</v>
      </c>
      <c r="L221" s="558">
        <v>69.248000000000005</v>
      </c>
      <c r="M221" s="559">
        <v>147.06800000000001</v>
      </c>
      <c r="N221" s="560">
        <v>216.316</v>
      </c>
      <c r="O221" s="561">
        <v>67</v>
      </c>
      <c r="P221" s="319">
        <f t="shared" ref="P221" si="89">O221/N221</f>
        <v>0.30973205865493075</v>
      </c>
      <c r="Q221" s="319">
        <f t="shared" ref="Q221" si="90">M221/O221</f>
        <v>2.1950447761194032</v>
      </c>
      <c r="R221" s="310">
        <f t="shared" ref="R221" si="91">I221/N221</f>
        <v>0.39294365650252411</v>
      </c>
      <c r="S221" s="310">
        <f t="shared" ref="S221" si="92">K221/N221</f>
        <v>-9.7912313467334824E-2</v>
      </c>
      <c r="T221" s="310">
        <f t="shared" ref="T221" si="93">M221/N221</f>
        <v>0.67987573734721429</v>
      </c>
      <c r="U221" s="324"/>
    </row>
    <row r="222" spans="1:21" x14ac:dyDescent="0.25">
      <c r="A222" s="298" t="s">
        <v>447</v>
      </c>
      <c r="B222" s="298">
        <v>2015</v>
      </c>
      <c r="C222" s="298">
        <v>5</v>
      </c>
      <c r="D222" s="304" t="s">
        <v>310</v>
      </c>
      <c r="E222" s="554">
        <v>67</v>
      </c>
      <c r="F222" s="555">
        <v>220.79300000000001</v>
      </c>
      <c r="G222" s="555">
        <v>6.1820000000000164</v>
      </c>
      <c r="H222" s="556">
        <v>293.97500000000002</v>
      </c>
      <c r="I222" s="557">
        <v>83</v>
      </c>
      <c r="J222" s="557">
        <v>5.5000000000000036</v>
      </c>
      <c r="K222" s="557">
        <v>-15.013999999999999</v>
      </c>
      <c r="L222" s="558">
        <v>73.486000000000004</v>
      </c>
      <c r="M222" s="559">
        <v>146.809</v>
      </c>
      <c r="N222" s="560">
        <v>220.29499999999999</v>
      </c>
      <c r="O222" s="561">
        <v>73.680000000000007</v>
      </c>
      <c r="P222" s="319">
        <f t="shared" ref="P222" si="94">O222/N222</f>
        <v>0.33446060963707763</v>
      </c>
      <c r="Q222" s="319">
        <f t="shared" ref="Q222" si="95">M222/O222</f>
        <v>1.9925217155266013</v>
      </c>
      <c r="R222" s="310">
        <f t="shared" ref="R222" si="96">I222/N222</f>
        <v>0.37676751628498151</v>
      </c>
      <c r="S222" s="310">
        <f t="shared" ref="S222" si="97">K222/N222</f>
        <v>-6.8154066138586891E-2</v>
      </c>
      <c r="T222" s="310">
        <f t="shared" ref="T222" si="98">M222/N222</f>
        <v>0.66642002769014275</v>
      </c>
      <c r="U222" s="324"/>
    </row>
    <row r="223" spans="1:21" x14ac:dyDescent="0.25">
      <c r="A223" s="298" t="s">
        <v>494</v>
      </c>
      <c r="B223" s="298">
        <v>2016</v>
      </c>
      <c r="C223" s="298">
        <v>5</v>
      </c>
      <c r="D223" s="304" t="s">
        <v>310</v>
      </c>
      <c r="E223" s="554">
        <v>73.680000000000007</v>
      </c>
      <c r="F223" s="555">
        <v>285.51400000000001</v>
      </c>
      <c r="G223" s="555">
        <v>8</v>
      </c>
      <c r="H223" s="556">
        <v>367.19400000000002</v>
      </c>
      <c r="I223" s="557">
        <v>85</v>
      </c>
      <c r="J223" s="557">
        <v>5</v>
      </c>
      <c r="K223" s="557">
        <v>5</v>
      </c>
      <c r="L223" s="558">
        <v>95</v>
      </c>
      <c r="M223" s="559">
        <v>165</v>
      </c>
      <c r="N223" s="560">
        <v>260</v>
      </c>
      <c r="O223" s="561">
        <v>107.194</v>
      </c>
      <c r="P223" s="319">
        <f t="shared" ref="P223" si="99">O223/N223</f>
        <v>0.41228461538461542</v>
      </c>
      <c r="Q223" s="319">
        <f t="shared" ref="Q223" si="100">M223/O223</f>
        <v>1.5392652573838088</v>
      </c>
      <c r="R223" s="310">
        <f t="shared" ref="R223" si="101">I223/N223</f>
        <v>0.32692307692307693</v>
      </c>
      <c r="S223" s="310">
        <f t="shared" ref="S223" si="102">K223/N223</f>
        <v>1.9230769230769232E-2</v>
      </c>
      <c r="T223" s="310">
        <f t="shared" ref="T223" si="103">M223/N223</f>
        <v>0.63461538461538458</v>
      </c>
      <c r="U223" s="324"/>
    </row>
    <row r="224" spans="1:21" x14ac:dyDescent="0.25">
      <c r="A224" s="298" t="s">
        <v>495</v>
      </c>
      <c r="B224" s="298">
        <v>2017</v>
      </c>
      <c r="C224" s="298">
        <v>5</v>
      </c>
      <c r="D224" s="304" t="s">
        <v>310</v>
      </c>
      <c r="E224" s="554"/>
      <c r="F224" s="555"/>
      <c r="G224" s="555"/>
      <c r="H224" s="556"/>
      <c r="I224" s="557"/>
      <c r="J224" s="557"/>
      <c r="K224" s="557"/>
      <c r="L224" s="558"/>
      <c r="M224" s="559"/>
      <c r="N224" s="560"/>
      <c r="O224" s="561"/>
      <c r="P224" s="319"/>
      <c r="Q224" s="319"/>
      <c r="R224" s="310"/>
      <c r="S224" s="310"/>
      <c r="T224" s="310"/>
      <c r="U224" s="324"/>
    </row>
    <row r="225" spans="1:21" x14ac:dyDescent="0.25">
      <c r="A225" s="298"/>
      <c r="B225" s="298"/>
      <c r="C225" s="298"/>
      <c r="D225" s="304"/>
      <c r="E225" s="554"/>
      <c r="F225" s="555"/>
      <c r="G225" s="555"/>
      <c r="H225" s="556"/>
      <c r="I225" s="557"/>
      <c r="J225" s="557"/>
      <c r="K225" s="557"/>
      <c r="L225" s="558"/>
      <c r="M225" s="559"/>
      <c r="N225" s="560"/>
      <c r="O225" s="561"/>
      <c r="P225" s="319"/>
      <c r="Q225" s="319"/>
      <c r="R225" s="310"/>
      <c r="S225" s="310"/>
      <c r="T225" s="310"/>
      <c r="U225" s="324"/>
    </row>
    <row r="226" spans="1:21" s="295" customFormat="1" ht="13.8" thickBot="1" x14ac:dyDescent="0.3">
      <c r="A226" s="299"/>
      <c r="B226" s="299"/>
      <c r="C226" s="299"/>
      <c r="D226" s="305"/>
      <c r="E226" s="589"/>
      <c r="F226" s="590"/>
      <c r="G226" s="590"/>
      <c r="H226" s="591"/>
      <c r="I226" s="593"/>
      <c r="J226" s="593"/>
      <c r="K226" s="593"/>
      <c r="L226" s="594"/>
      <c r="M226" s="595"/>
      <c r="N226" s="596"/>
      <c r="O226" s="597"/>
      <c r="P226" s="321"/>
      <c r="Q226" s="321"/>
      <c r="R226" s="311"/>
      <c r="S226" s="311"/>
      <c r="T226" s="311"/>
      <c r="U226" s="326"/>
    </row>
    <row r="227" spans="1:21" ht="18" thickTop="1" x14ac:dyDescent="0.3">
      <c r="A227" s="313"/>
      <c r="B227" s="312" t="s">
        <v>318</v>
      </c>
      <c r="C227" s="296"/>
      <c r="D227" s="301"/>
      <c r="E227" s="598"/>
      <c r="F227" s="599"/>
      <c r="G227" s="599"/>
      <c r="H227" s="600"/>
      <c r="I227" s="891" t="s">
        <v>124</v>
      </c>
      <c r="J227" s="892"/>
      <c r="K227" s="892"/>
      <c r="L227" s="892"/>
      <c r="M227" s="892"/>
      <c r="N227" s="893"/>
      <c r="O227" s="576"/>
    </row>
    <row r="228" spans="1:21" x14ac:dyDescent="0.25">
      <c r="A228" s="313"/>
      <c r="B228" s="296"/>
      <c r="C228" s="296"/>
      <c r="D228" s="301"/>
      <c r="E228" s="886" t="s">
        <v>123</v>
      </c>
      <c r="F228" s="887"/>
      <c r="G228" s="887"/>
      <c r="H228" s="887"/>
      <c r="I228" s="888" t="s">
        <v>299</v>
      </c>
      <c r="J228" s="889"/>
      <c r="K228" s="889"/>
      <c r="L228" s="890"/>
      <c r="M228" s="574"/>
      <c r="N228" s="575"/>
      <c r="O228" s="576"/>
    </row>
    <row r="229" spans="1:21" ht="39.6" x14ac:dyDescent="0.25">
      <c r="A229" s="297" t="s">
        <v>300</v>
      </c>
      <c r="B229" s="297" t="s">
        <v>301</v>
      </c>
      <c r="C229" s="297" t="s">
        <v>302</v>
      </c>
      <c r="D229" s="303" t="s">
        <v>303</v>
      </c>
      <c r="E229" s="577" t="s">
        <v>204</v>
      </c>
      <c r="F229" s="578" t="s">
        <v>10</v>
      </c>
      <c r="G229" s="578" t="s">
        <v>312</v>
      </c>
      <c r="H229" s="579" t="s">
        <v>298</v>
      </c>
      <c r="I229" s="581" t="s">
        <v>207</v>
      </c>
      <c r="J229" s="581" t="s">
        <v>54</v>
      </c>
      <c r="K229" s="581" t="s">
        <v>209</v>
      </c>
      <c r="L229" s="582" t="s">
        <v>304</v>
      </c>
      <c r="M229" s="601" t="s">
        <v>133</v>
      </c>
      <c r="N229" s="584" t="s">
        <v>305</v>
      </c>
      <c r="O229" s="585" t="s">
        <v>212</v>
      </c>
      <c r="P229" s="317" t="s">
        <v>289</v>
      </c>
      <c r="Q229" s="318" t="s">
        <v>284</v>
      </c>
      <c r="R229" s="307" t="s">
        <v>285</v>
      </c>
      <c r="S229" s="307" t="s">
        <v>287</v>
      </c>
      <c r="T229" s="307" t="s">
        <v>288</v>
      </c>
      <c r="U229" s="323"/>
    </row>
    <row r="230" spans="1:21" x14ac:dyDescent="0.25">
      <c r="A230" s="298" t="s">
        <v>175</v>
      </c>
      <c r="B230" s="298">
        <v>1984</v>
      </c>
      <c r="C230" s="298">
        <v>6</v>
      </c>
      <c r="D230" s="304" t="s">
        <v>311</v>
      </c>
      <c r="E230" s="554">
        <v>98.679000000000002</v>
      </c>
      <c r="F230" s="555">
        <v>103.43899999999999</v>
      </c>
      <c r="G230" s="555">
        <v>4</v>
      </c>
      <c r="H230" s="556">
        <v>206.11799999999999</v>
      </c>
      <c r="I230" s="557">
        <v>42</v>
      </c>
      <c r="J230" s="557">
        <v>4.9999999999999973</v>
      </c>
      <c r="K230" s="557">
        <v>-1.6879999999999999</v>
      </c>
      <c r="L230" s="558">
        <v>45.311999999999998</v>
      </c>
      <c r="M230" s="559">
        <v>61</v>
      </c>
      <c r="N230" s="560">
        <v>106.312</v>
      </c>
      <c r="O230" s="561">
        <v>99.805999999999997</v>
      </c>
      <c r="P230" s="319">
        <f>O230/N230</f>
        <v>0.9388027692076153</v>
      </c>
      <c r="Q230" s="319">
        <f>M230/O230</f>
        <v>0.6111857002585015</v>
      </c>
      <c r="R230" s="310">
        <f>I230/N230</f>
        <v>0.39506358642486267</v>
      </c>
      <c r="S230" s="310">
        <f>K230/N230</f>
        <v>-1.5877793663932577E-2</v>
      </c>
      <c r="T230" s="310">
        <f>M230/N230</f>
        <v>0.57378282790277679</v>
      </c>
      <c r="U230" s="324"/>
    </row>
    <row r="231" spans="1:21" x14ac:dyDescent="0.25">
      <c r="A231" s="298" t="s">
        <v>176</v>
      </c>
      <c r="B231" s="298">
        <v>1985</v>
      </c>
      <c r="C231" s="298">
        <v>6</v>
      </c>
      <c r="D231" s="304" t="s">
        <v>311</v>
      </c>
      <c r="E231" s="554">
        <v>99.805999999999997</v>
      </c>
      <c r="F231" s="555">
        <v>112.51</v>
      </c>
      <c r="G231" s="555">
        <v>4.2860000000000014</v>
      </c>
      <c r="H231" s="556">
        <v>216.602</v>
      </c>
      <c r="I231" s="557">
        <v>46.32</v>
      </c>
      <c r="J231" s="557">
        <v>4.9999999999999982</v>
      </c>
      <c r="K231" s="557">
        <v>-9.0020000000000007</v>
      </c>
      <c r="L231" s="558">
        <v>42.317999999999998</v>
      </c>
      <c r="M231" s="559">
        <v>53</v>
      </c>
      <c r="N231" s="560">
        <v>95.317999999999998</v>
      </c>
      <c r="O231" s="561">
        <v>121.28400000000001</v>
      </c>
      <c r="P231" s="319">
        <f t="shared" ref="P231:P260" si="104">O231/N231</f>
        <v>1.2724144442812482</v>
      </c>
      <c r="Q231" s="319">
        <f t="shared" ref="Q231:Q260" si="105">M231/O231</f>
        <v>0.43699086441740048</v>
      </c>
      <c r="R231" s="310">
        <f t="shared" ref="R231:R260" si="106">I231/N231</f>
        <v>0.48595228603201918</v>
      </c>
      <c r="S231" s="310">
        <f t="shared" ref="S231:S260" si="107">K231/N231</f>
        <v>-9.4441763360540512E-2</v>
      </c>
      <c r="T231" s="310">
        <f t="shared" ref="T231:T260" si="108">M231/N231</f>
        <v>0.55603348790364882</v>
      </c>
      <c r="U231" s="324"/>
    </row>
    <row r="232" spans="1:21" x14ac:dyDescent="0.25">
      <c r="A232" s="298" t="s">
        <v>177</v>
      </c>
      <c r="B232" s="298">
        <v>1986</v>
      </c>
      <c r="C232" s="298">
        <v>6</v>
      </c>
      <c r="D232" s="304" t="s">
        <v>311</v>
      </c>
      <c r="E232" s="554">
        <v>121.28400000000001</v>
      </c>
      <c r="F232" s="555">
        <v>97.906999999999996</v>
      </c>
      <c r="G232" s="555">
        <v>6.25</v>
      </c>
      <c r="H232" s="556">
        <v>225.441</v>
      </c>
      <c r="I232" s="557">
        <v>49</v>
      </c>
      <c r="J232" s="557">
        <v>5.0000000000000027</v>
      </c>
      <c r="K232" s="557">
        <v>-5.1230000000000002</v>
      </c>
      <c r="L232" s="558">
        <v>48.877000000000002</v>
      </c>
      <c r="M232" s="559">
        <v>82</v>
      </c>
      <c r="N232" s="560">
        <v>130.87700000000001</v>
      </c>
      <c r="O232" s="561">
        <v>94.563999999999993</v>
      </c>
      <c r="P232" s="319">
        <f t="shared" si="104"/>
        <v>0.72254101178969554</v>
      </c>
      <c r="Q232" s="319">
        <f t="shared" si="105"/>
        <v>0.86713759993232098</v>
      </c>
      <c r="R232" s="310">
        <f t="shared" si="106"/>
        <v>0.37439733490223642</v>
      </c>
      <c r="S232" s="310">
        <f t="shared" si="107"/>
        <v>-3.9143623402125662E-2</v>
      </c>
      <c r="T232" s="310">
        <f t="shared" si="108"/>
        <v>0.62654247881598746</v>
      </c>
      <c r="U232" s="324"/>
    </row>
    <row r="233" spans="1:21" x14ac:dyDescent="0.25">
      <c r="A233" s="298" t="s">
        <v>178</v>
      </c>
      <c r="B233" s="298">
        <v>1987</v>
      </c>
      <c r="C233" s="298">
        <v>6</v>
      </c>
      <c r="D233" s="304" t="s">
        <v>311</v>
      </c>
      <c r="E233" s="554">
        <v>94.563999999999993</v>
      </c>
      <c r="F233" s="555">
        <v>92.617000000000004</v>
      </c>
      <c r="G233" s="555">
        <v>10.084999999999994</v>
      </c>
      <c r="H233" s="556">
        <v>197.26599999999999</v>
      </c>
      <c r="I233" s="557">
        <v>48.738999999999997</v>
      </c>
      <c r="J233" s="557">
        <v>5.0000000000000009</v>
      </c>
      <c r="K233" s="557">
        <v>-1.1100000000000001</v>
      </c>
      <c r="L233" s="558">
        <v>52.628999999999998</v>
      </c>
      <c r="M233" s="559">
        <v>61.877000000000002</v>
      </c>
      <c r="N233" s="560">
        <v>114.506</v>
      </c>
      <c r="O233" s="561">
        <v>82.76</v>
      </c>
      <c r="P233" s="319">
        <f t="shared" si="104"/>
        <v>0.72275688610203837</v>
      </c>
      <c r="Q233" s="319">
        <f t="shared" si="105"/>
        <v>0.74766795553407439</v>
      </c>
      <c r="R233" s="310">
        <f t="shared" si="106"/>
        <v>0.42564581768640941</v>
      </c>
      <c r="S233" s="310">
        <f t="shared" si="107"/>
        <v>-9.6938151712574021E-3</v>
      </c>
      <c r="T233" s="310">
        <f t="shared" si="108"/>
        <v>0.54038216338008493</v>
      </c>
      <c r="U233" s="324"/>
    </row>
    <row r="234" spans="1:21" x14ac:dyDescent="0.25">
      <c r="A234" s="298" t="s">
        <v>179</v>
      </c>
      <c r="B234" s="298">
        <v>1988</v>
      </c>
      <c r="C234" s="298">
        <v>6</v>
      </c>
      <c r="D234" s="304" t="s">
        <v>311</v>
      </c>
      <c r="E234" s="554">
        <v>82.76</v>
      </c>
      <c r="F234" s="555">
        <v>44.831000000000003</v>
      </c>
      <c r="G234" s="555">
        <v>11.669000000000011</v>
      </c>
      <c r="H234" s="556">
        <v>139.26000000000002</v>
      </c>
      <c r="I234" s="557">
        <v>50.774999999999999</v>
      </c>
      <c r="J234" s="557">
        <v>6.0000000000000036</v>
      </c>
      <c r="K234" s="557">
        <v>2.4710000000000001</v>
      </c>
      <c r="L234" s="558">
        <v>59.246000000000002</v>
      </c>
      <c r="M234" s="559">
        <v>20</v>
      </c>
      <c r="N234" s="560">
        <v>79.245999999999995</v>
      </c>
      <c r="O234" s="561">
        <v>60.014000000000003</v>
      </c>
      <c r="P234" s="319">
        <f t="shared" si="104"/>
        <v>0.75731267193296836</v>
      </c>
      <c r="Q234" s="319">
        <f t="shared" si="105"/>
        <v>0.33325557369947012</v>
      </c>
      <c r="R234" s="310">
        <f t="shared" si="106"/>
        <v>0.64072634580925225</v>
      </c>
      <c r="S234" s="310">
        <f t="shared" si="107"/>
        <v>3.118138454937789E-2</v>
      </c>
      <c r="T234" s="310">
        <f t="shared" si="108"/>
        <v>0.25237866895489997</v>
      </c>
      <c r="U234" s="324"/>
    </row>
    <row r="235" spans="1:21" x14ac:dyDescent="0.25">
      <c r="A235" s="298" t="s">
        <v>180</v>
      </c>
      <c r="B235" s="298">
        <v>1989</v>
      </c>
      <c r="C235" s="298">
        <v>6</v>
      </c>
      <c r="D235" s="304" t="s">
        <v>311</v>
      </c>
      <c r="E235" s="554">
        <v>60.014000000000003</v>
      </c>
      <c r="F235" s="555">
        <v>92.228999999999999</v>
      </c>
      <c r="G235" s="555">
        <v>12.537999999999997</v>
      </c>
      <c r="H235" s="556">
        <v>164.78100000000001</v>
      </c>
      <c r="I235" s="557">
        <v>51.283999999999999</v>
      </c>
      <c r="J235" s="557">
        <v>5.6290000000000031</v>
      </c>
      <c r="K235" s="557">
        <v>2.6469999999999998</v>
      </c>
      <c r="L235" s="558">
        <v>59.56</v>
      </c>
      <c r="M235" s="559">
        <v>55</v>
      </c>
      <c r="N235" s="560">
        <v>114.56</v>
      </c>
      <c r="O235" s="561">
        <v>50.220999999999997</v>
      </c>
      <c r="P235" s="319">
        <f t="shared" si="104"/>
        <v>0.43838163407821223</v>
      </c>
      <c r="Q235" s="319">
        <f t="shared" si="105"/>
        <v>1.0951593954720138</v>
      </c>
      <c r="R235" s="310">
        <f t="shared" si="106"/>
        <v>0.44766061452513967</v>
      </c>
      <c r="S235" s="310">
        <f t="shared" si="107"/>
        <v>2.3105796089385473E-2</v>
      </c>
      <c r="T235" s="310">
        <f t="shared" si="108"/>
        <v>0.48009776536312848</v>
      </c>
      <c r="U235" s="324"/>
    </row>
    <row r="236" spans="1:21" x14ac:dyDescent="0.25">
      <c r="A236" s="298" t="s">
        <v>181</v>
      </c>
      <c r="B236" s="298">
        <v>1990</v>
      </c>
      <c r="C236" s="298">
        <v>6</v>
      </c>
      <c r="D236" s="304" t="s">
        <v>311</v>
      </c>
      <c r="E236" s="554">
        <v>50.220999999999997</v>
      </c>
      <c r="F236" s="555">
        <v>122.43</v>
      </c>
      <c r="G236" s="555">
        <v>18.447000000000003</v>
      </c>
      <c r="H236" s="556">
        <v>191.09800000000001</v>
      </c>
      <c r="I236" s="557">
        <v>64.739999999999995</v>
      </c>
      <c r="J236" s="557">
        <v>5.23</v>
      </c>
      <c r="K236" s="557">
        <v>5.9130000000000003</v>
      </c>
      <c r="L236" s="558">
        <v>75.882999999999996</v>
      </c>
      <c r="M236" s="559">
        <v>53</v>
      </c>
      <c r="N236" s="560">
        <v>128.88300000000001</v>
      </c>
      <c r="O236" s="561">
        <v>62.215000000000003</v>
      </c>
      <c r="P236" s="319">
        <f t="shared" si="104"/>
        <v>0.48272464172932039</v>
      </c>
      <c r="Q236" s="319">
        <f t="shared" si="105"/>
        <v>0.85188459374748848</v>
      </c>
      <c r="R236" s="310">
        <f t="shared" si="106"/>
        <v>0.502316054095575</v>
      </c>
      <c r="S236" s="310">
        <f t="shared" si="107"/>
        <v>4.5878820325411421E-2</v>
      </c>
      <c r="T236" s="310">
        <f t="shared" si="108"/>
        <v>0.41122568531148401</v>
      </c>
      <c r="U236" s="324"/>
    </row>
    <row r="237" spans="1:21" x14ac:dyDescent="0.25">
      <c r="A237" s="298" t="s">
        <v>182</v>
      </c>
      <c r="B237" s="298">
        <v>1991</v>
      </c>
      <c r="C237" s="298">
        <v>6</v>
      </c>
      <c r="D237" s="304" t="s">
        <v>311</v>
      </c>
      <c r="E237" s="554">
        <v>62.215000000000003</v>
      </c>
      <c r="F237" s="555">
        <v>103.95699999999999</v>
      </c>
      <c r="G237" s="555">
        <v>19.400000000000006</v>
      </c>
      <c r="H237" s="556">
        <v>185.572</v>
      </c>
      <c r="I237" s="557">
        <v>69.313000000000002</v>
      </c>
      <c r="J237" s="557">
        <v>4.1349999999999909</v>
      </c>
      <c r="K237" s="557">
        <v>12.262</v>
      </c>
      <c r="L237" s="558">
        <v>85.71</v>
      </c>
      <c r="M237" s="559">
        <v>45</v>
      </c>
      <c r="N237" s="560">
        <v>130.71</v>
      </c>
      <c r="O237" s="561">
        <v>54.862000000000002</v>
      </c>
      <c r="P237" s="319">
        <f t="shared" si="104"/>
        <v>0.41972305102899549</v>
      </c>
      <c r="Q237" s="319">
        <f t="shared" si="105"/>
        <v>0.82023987459443692</v>
      </c>
      <c r="R237" s="310">
        <f t="shared" si="106"/>
        <v>0.53028077423303499</v>
      </c>
      <c r="S237" s="310">
        <f t="shared" si="107"/>
        <v>9.381072603473338E-2</v>
      </c>
      <c r="T237" s="310">
        <f t="shared" si="108"/>
        <v>0.34427358274041769</v>
      </c>
      <c r="U237" s="324"/>
    </row>
    <row r="238" spans="1:21" x14ac:dyDescent="0.25">
      <c r="A238" s="298" t="s">
        <v>183</v>
      </c>
      <c r="B238" s="298">
        <v>1992</v>
      </c>
      <c r="C238" s="298">
        <v>6</v>
      </c>
      <c r="D238" s="304" t="s">
        <v>311</v>
      </c>
      <c r="E238" s="554">
        <v>54.862000000000002</v>
      </c>
      <c r="F238" s="555">
        <v>99.906000000000006</v>
      </c>
      <c r="G238" s="555">
        <v>25.72999999999999</v>
      </c>
      <c r="H238" s="556">
        <v>180.49799999999999</v>
      </c>
      <c r="I238" s="557">
        <v>73.935000000000002</v>
      </c>
      <c r="J238" s="557">
        <v>3.7759999999999936</v>
      </c>
      <c r="K238" s="557">
        <v>6.8</v>
      </c>
      <c r="L238" s="558">
        <v>84.510999999999996</v>
      </c>
      <c r="M238" s="559">
        <v>47</v>
      </c>
      <c r="N238" s="560">
        <v>131.511</v>
      </c>
      <c r="O238" s="561">
        <v>48.987000000000002</v>
      </c>
      <c r="P238" s="319">
        <f t="shared" si="104"/>
        <v>0.37249355567214915</v>
      </c>
      <c r="Q238" s="319">
        <f t="shared" si="105"/>
        <v>0.95943821830281495</v>
      </c>
      <c r="R238" s="310">
        <f t="shared" si="106"/>
        <v>0.56219631817870752</v>
      </c>
      <c r="S238" s="310">
        <f t="shared" si="107"/>
        <v>5.1706701340572273E-2</v>
      </c>
      <c r="T238" s="310">
        <f t="shared" si="108"/>
        <v>0.35738455338336717</v>
      </c>
      <c r="U238" s="324"/>
    </row>
    <row r="239" spans="1:21" x14ac:dyDescent="0.25">
      <c r="A239" s="298" t="s">
        <v>184</v>
      </c>
      <c r="B239" s="298">
        <v>1993</v>
      </c>
      <c r="C239" s="298">
        <v>6</v>
      </c>
      <c r="D239" s="304" t="s">
        <v>311</v>
      </c>
      <c r="E239" s="554">
        <v>48.987000000000002</v>
      </c>
      <c r="F239" s="555">
        <v>70.475999999999999</v>
      </c>
      <c r="G239" s="555">
        <v>30.563000000000017</v>
      </c>
      <c r="H239" s="556">
        <v>150.02600000000001</v>
      </c>
      <c r="I239" s="557">
        <v>80.671000000000006</v>
      </c>
      <c r="J239" s="557">
        <v>4.463000000000001</v>
      </c>
      <c r="K239" s="557">
        <v>-16.966000000000001</v>
      </c>
      <c r="L239" s="558">
        <v>68.168000000000006</v>
      </c>
      <c r="M239" s="559">
        <v>54</v>
      </c>
      <c r="N239" s="560">
        <v>122.16800000000001</v>
      </c>
      <c r="O239" s="561">
        <v>27.858000000000001</v>
      </c>
      <c r="P239" s="319">
        <f t="shared" si="104"/>
        <v>0.22803025342151789</v>
      </c>
      <c r="Q239" s="319">
        <f t="shared" si="105"/>
        <v>1.9384018953262976</v>
      </c>
      <c r="R239" s="310">
        <f t="shared" si="106"/>
        <v>0.66032840023574102</v>
      </c>
      <c r="S239" s="310">
        <f t="shared" si="107"/>
        <v>-0.13887433697858687</v>
      </c>
      <c r="T239" s="310">
        <f t="shared" si="108"/>
        <v>0.44201427542400629</v>
      </c>
      <c r="U239" s="324"/>
    </row>
    <row r="240" spans="1:21" x14ac:dyDescent="0.25">
      <c r="A240" s="298" t="s">
        <v>185</v>
      </c>
      <c r="B240" s="298">
        <v>1994</v>
      </c>
      <c r="C240" s="298">
        <v>6</v>
      </c>
      <c r="D240" s="304" t="s">
        <v>311</v>
      </c>
      <c r="E240" s="554">
        <v>27.858000000000001</v>
      </c>
      <c r="F240" s="555">
        <v>96.747</v>
      </c>
      <c r="G240" s="555">
        <v>22.287999999999997</v>
      </c>
      <c r="H240" s="556">
        <v>146.893</v>
      </c>
      <c r="I240" s="557">
        <v>77.397000000000006</v>
      </c>
      <c r="J240" s="557">
        <v>3.9439999999999991</v>
      </c>
      <c r="K240" s="557">
        <v>-0.84</v>
      </c>
      <c r="L240" s="558">
        <v>80.501000000000005</v>
      </c>
      <c r="M240" s="559">
        <v>40.4</v>
      </c>
      <c r="N240" s="560">
        <v>120.901</v>
      </c>
      <c r="O240" s="561">
        <v>25.992000000000001</v>
      </c>
      <c r="P240" s="319">
        <f t="shared" si="104"/>
        <v>0.21498581484024121</v>
      </c>
      <c r="Q240" s="319">
        <f t="shared" si="105"/>
        <v>1.5543244075100029</v>
      </c>
      <c r="R240" s="310">
        <f t="shared" si="106"/>
        <v>0.64016840224646621</v>
      </c>
      <c r="S240" s="310">
        <f t="shared" si="107"/>
        <v>-6.9478333512543317E-3</v>
      </c>
      <c r="T240" s="310">
        <f t="shared" si="108"/>
        <v>0.33415769927461308</v>
      </c>
      <c r="U240" s="324"/>
    </row>
    <row r="241" spans="1:21" x14ac:dyDescent="0.25">
      <c r="A241" s="298" t="s">
        <v>186</v>
      </c>
      <c r="B241" s="298">
        <v>1995</v>
      </c>
      <c r="C241" s="298">
        <v>6</v>
      </c>
      <c r="D241" s="304" t="s">
        <v>311</v>
      </c>
      <c r="E241" s="554">
        <v>25.992000000000001</v>
      </c>
      <c r="F241" s="555">
        <v>102.28</v>
      </c>
      <c r="G241" s="555">
        <v>18.350999999999985</v>
      </c>
      <c r="H241" s="556">
        <v>146.62299999999999</v>
      </c>
      <c r="I241" s="557">
        <v>79.230999999999995</v>
      </c>
      <c r="J241" s="557">
        <v>6.593</v>
      </c>
      <c r="K241" s="557">
        <v>-3.6019999999999999</v>
      </c>
      <c r="L241" s="558">
        <v>82.221999999999994</v>
      </c>
      <c r="M241" s="559">
        <v>39</v>
      </c>
      <c r="N241" s="560">
        <v>121.22199999999999</v>
      </c>
      <c r="O241" s="561">
        <v>25.401</v>
      </c>
      <c r="P241" s="319">
        <f t="shared" si="104"/>
        <v>0.20954117239444986</v>
      </c>
      <c r="Q241" s="319">
        <f t="shared" si="105"/>
        <v>1.5353726231250737</v>
      </c>
      <c r="R241" s="310">
        <f t="shared" si="106"/>
        <v>0.65360248139776611</v>
      </c>
      <c r="S241" s="310">
        <f t="shared" si="107"/>
        <v>-2.9714078302618338E-2</v>
      </c>
      <c r="T241" s="310">
        <f t="shared" si="108"/>
        <v>0.32172377951196979</v>
      </c>
      <c r="U241" s="324"/>
    </row>
    <row r="242" spans="1:21" x14ac:dyDescent="0.25">
      <c r="A242" s="298" t="s">
        <v>187</v>
      </c>
      <c r="B242" s="298">
        <v>1996</v>
      </c>
      <c r="C242" s="298">
        <v>6</v>
      </c>
      <c r="D242" s="304" t="s">
        <v>311</v>
      </c>
      <c r="E242" s="554">
        <v>25.401</v>
      </c>
      <c r="F242" s="555">
        <v>116.09</v>
      </c>
      <c r="G242" s="555">
        <v>23.748999999999995</v>
      </c>
      <c r="H242" s="556">
        <v>165.24</v>
      </c>
      <c r="I242" s="557">
        <v>76.162999999999997</v>
      </c>
      <c r="J242" s="557">
        <v>6.6049999999999969</v>
      </c>
      <c r="K242" s="557">
        <v>13.46</v>
      </c>
      <c r="L242" s="558">
        <v>96.227999999999994</v>
      </c>
      <c r="M242" s="559">
        <v>38.274000000000001</v>
      </c>
      <c r="N242" s="560">
        <v>134.50200000000001</v>
      </c>
      <c r="O242" s="561">
        <v>30.738</v>
      </c>
      <c r="P242" s="319">
        <f t="shared" si="104"/>
        <v>0.22853191774100012</v>
      </c>
      <c r="Q242" s="319">
        <f t="shared" si="105"/>
        <v>1.2451688463790749</v>
      </c>
      <c r="R242" s="310">
        <f t="shared" si="106"/>
        <v>0.56625923778085074</v>
      </c>
      <c r="S242" s="310">
        <f t="shared" si="107"/>
        <v>0.10007286137009115</v>
      </c>
      <c r="T242" s="310">
        <f t="shared" si="108"/>
        <v>0.28456082437435876</v>
      </c>
      <c r="U242" s="324"/>
    </row>
    <row r="243" spans="1:21" x14ac:dyDescent="0.25">
      <c r="A243" s="298" t="s">
        <v>188</v>
      </c>
      <c r="B243" s="298">
        <v>1997</v>
      </c>
      <c r="C243" s="298">
        <v>6</v>
      </c>
      <c r="D243" s="304" t="s">
        <v>311</v>
      </c>
      <c r="E243" s="554">
        <v>30.738</v>
      </c>
      <c r="F243" s="555">
        <v>87.783000000000001</v>
      </c>
      <c r="G243" s="555">
        <v>29.167999999999992</v>
      </c>
      <c r="H243" s="556">
        <v>147.68899999999999</v>
      </c>
      <c r="I243" s="557">
        <v>72.918999999999997</v>
      </c>
      <c r="J243" s="557">
        <v>6.5820000000000096</v>
      </c>
      <c r="K243" s="557">
        <v>-10.220000000000001</v>
      </c>
      <c r="L243" s="558">
        <v>69.281000000000006</v>
      </c>
      <c r="M243" s="559">
        <v>52.58</v>
      </c>
      <c r="N243" s="560">
        <v>121.861</v>
      </c>
      <c r="O243" s="561">
        <v>25.827999999999999</v>
      </c>
      <c r="P243" s="319">
        <f t="shared" si="104"/>
        <v>0.21194639794519984</v>
      </c>
      <c r="Q243" s="319">
        <f t="shared" si="105"/>
        <v>2.0357751277683134</v>
      </c>
      <c r="R243" s="310">
        <f t="shared" si="106"/>
        <v>0.59837848039979968</v>
      </c>
      <c r="S243" s="310">
        <f t="shared" si="107"/>
        <v>-8.3866044099424761E-2</v>
      </c>
      <c r="T243" s="310">
        <f t="shared" si="108"/>
        <v>0.43147520535692302</v>
      </c>
      <c r="U243" s="324"/>
    </row>
    <row r="244" spans="1:21" x14ac:dyDescent="0.25">
      <c r="A244" s="298" t="s">
        <v>189</v>
      </c>
      <c r="B244" s="298">
        <v>1998</v>
      </c>
      <c r="C244" s="298">
        <v>6</v>
      </c>
      <c r="D244" s="304" t="s">
        <v>311</v>
      </c>
      <c r="E244" s="554">
        <v>25.827999999999999</v>
      </c>
      <c r="F244" s="555">
        <v>138.119</v>
      </c>
      <c r="G244" s="555">
        <v>33.442999999999984</v>
      </c>
      <c r="H244" s="556">
        <v>197.39</v>
      </c>
      <c r="I244" s="557">
        <v>67.506</v>
      </c>
      <c r="J244" s="557">
        <v>4.0010000000000012</v>
      </c>
      <c r="K244" s="557">
        <v>29.663</v>
      </c>
      <c r="L244" s="558">
        <v>101.17</v>
      </c>
      <c r="M244" s="559">
        <v>41.417999999999999</v>
      </c>
      <c r="N244" s="560">
        <v>142.58799999999999</v>
      </c>
      <c r="O244" s="561">
        <v>54.802</v>
      </c>
      <c r="P244" s="319">
        <f t="shared" si="104"/>
        <v>0.3843380929671501</v>
      </c>
      <c r="Q244" s="319">
        <f t="shared" si="105"/>
        <v>0.75577533666654506</v>
      </c>
      <c r="R244" s="310">
        <f t="shared" si="106"/>
        <v>0.4734339495609729</v>
      </c>
      <c r="S244" s="310">
        <f t="shared" si="107"/>
        <v>0.20803293404774598</v>
      </c>
      <c r="T244" s="310">
        <f t="shared" si="108"/>
        <v>0.29047325160602577</v>
      </c>
      <c r="U244" s="324"/>
    </row>
    <row r="245" spans="1:21" x14ac:dyDescent="0.25">
      <c r="A245" s="298" t="s">
        <v>190</v>
      </c>
      <c r="B245" s="298">
        <v>1999</v>
      </c>
      <c r="C245" s="298">
        <v>6</v>
      </c>
      <c r="D245" s="304" t="s">
        <v>311</v>
      </c>
      <c r="E245" s="554">
        <v>54.802</v>
      </c>
      <c r="F245" s="555">
        <v>99.322000000000003</v>
      </c>
      <c r="G245" s="555">
        <v>28.311000000000007</v>
      </c>
      <c r="H245" s="556">
        <v>182.435</v>
      </c>
      <c r="I245" s="557">
        <v>70.977999999999994</v>
      </c>
      <c r="J245" s="557">
        <v>8.8680000000000057</v>
      </c>
      <c r="K245" s="557">
        <v>1.2729999999999999</v>
      </c>
      <c r="L245" s="558">
        <v>81.119</v>
      </c>
      <c r="M245" s="559">
        <v>51.484000000000002</v>
      </c>
      <c r="N245" s="560">
        <v>132.60300000000001</v>
      </c>
      <c r="O245" s="561">
        <v>49.832000000000001</v>
      </c>
      <c r="P245" s="319">
        <f t="shared" si="104"/>
        <v>0.37579843593282203</v>
      </c>
      <c r="Q245" s="319">
        <f t="shared" si="105"/>
        <v>1.0331513886659176</v>
      </c>
      <c r="R245" s="310">
        <f t="shared" si="106"/>
        <v>0.53526692457938352</v>
      </c>
      <c r="S245" s="310">
        <f t="shared" si="107"/>
        <v>9.6000844626441314E-3</v>
      </c>
      <c r="T245" s="310">
        <f t="shared" si="108"/>
        <v>0.38825667594247487</v>
      </c>
      <c r="U245" s="324"/>
    </row>
    <row r="246" spans="1:21" x14ac:dyDescent="0.25">
      <c r="A246" s="298" t="s">
        <v>191</v>
      </c>
      <c r="B246" s="298">
        <v>2000</v>
      </c>
      <c r="C246" s="298">
        <v>6</v>
      </c>
      <c r="D246" s="304" t="s">
        <v>311</v>
      </c>
      <c r="E246" s="554">
        <v>49.832000000000001</v>
      </c>
      <c r="F246" s="555">
        <v>109.80500000000001</v>
      </c>
      <c r="G246" s="555">
        <v>25.793000000000006</v>
      </c>
      <c r="H246" s="556">
        <v>185.43</v>
      </c>
      <c r="I246" s="557">
        <v>80.606999999999999</v>
      </c>
      <c r="J246" s="557">
        <v>4.4020000000000064</v>
      </c>
      <c r="K246" s="557">
        <v>-0.35599999999999998</v>
      </c>
      <c r="L246" s="558">
        <v>84.653000000000006</v>
      </c>
      <c r="M246" s="559">
        <v>55.603999999999999</v>
      </c>
      <c r="N246" s="560">
        <v>140.25700000000001</v>
      </c>
      <c r="O246" s="561">
        <v>45.173000000000002</v>
      </c>
      <c r="P246" s="319">
        <f t="shared" si="104"/>
        <v>0.32207305161239724</v>
      </c>
      <c r="Q246" s="319">
        <f t="shared" si="105"/>
        <v>1.2309122706041218</v>
      </c>
      <c r="R246" s="310">
        <f t="shared" si="106"/>
        <v>0.57470928367211616</v>
      </c>
      <c r="S246" s="310">
        <f t="shared" si="107"/>
        <v>-2.5381977370113433E-3</v>
      </c>
      <c r="T246" s="310">
        <f t="shared" si="108"/>
        <v>0.39644367126061442</v>
      </c>
      <c r="U246" s="324"/>
    </row>
    <row r="247" spans="1:21" x14ac:dyDescent="0.25">
      <c r="A247" s="298" t="s">
        <v>192</v>
      </c>
      <c r="B247" s="298">
        <v>2001</v>
      </c>
      <c r="C247" s="298">
        <v>6</v>
      </c>
      <c r="D247" s="304" t="s">
        <v>311</v>
      </c>
      <c r="E247" s="554">
        <v>45.173000000000002</v>
      </c>
      <c r="F247" s="555">
        <v>83.555999999999997</v>
      </c>
      <c r="G247" s="555">
        <v>34.26700000000001</v>
      </c>
      <c r="H247" s="556">
        <v>162.99600000000001</v>
      </c>
      <c r="I247" s="557">
        <v>82.718999999999994</v>
      </c>
      <c r="J247" s="557">
        <v>4.5840000000000076</v>
      </c>
      <c r="K247" s="557">
        <v>-6.3890000000000002</v>
      </c>
      <c r="L247" s="558">
        <v>80.914000000000001</v>
      </c>
      <c r="M247" s="559">
        <v>49.091999999999999</v>
      </c>
      <c r="N247" s="560">
        <v>130.006</v>
      </c>
      <c r="O247" s="561">
        <v>32.99</v>
      </c>
      <c r="P247" s="319">
        <f t="shared" si="104"/>
        <v>0.25375751888374382</v>
      </c>
      <c r="Q247" s="319">
        <f t="shared" si="105"/>
        <v>1.4880872991815701</v>
      </c>
      <c r="R247" s="310">
        <f t="shared" si="106"/>
        <v>0.63627063366306169</v>
      </c>
      <c r="S247" s="310">
        <f t="shared" si="107"/>
        <v>-4.9143885666815379E-2</v>
      </c>
      <c r="T247" s="310">
        <f t="shared" si="108"/>
        <v>0.37761334092272664</v>
      </c>
      <c r="U247" s="324"/>
    </row>
    <row r="248" spans="1:21" x14ac:dyDescent="0.25">
      <c r="A248" s="298" t="s">
        <v>193</v>
      </c>
      <c r="B248" s="298">
        <v>2002</v>
      </c>
      <c r="C248" s="298">
        <v>6</v>
      </c>
      <c r="D248" s="304" t="s">
        <v>311</v>
      </c>
      <c r="E248" s="554">
        <v>32.99</v>
      </c>
      <c r="F248" s="555">
        <v>79.959999999999994</v>
      </c>
      <c r="G248" s="555">
        <v>29.965999999999994</v>
      </c>
      <c r="H248" s="556">
        <v>142.916</v>
      </c>
      <c r="I248" s="557">
        <v>81.486000000000004</v>
      </c>
      <c r="J248" s="557">
        <v>4.8080000000000034</v>
      </c>
      <c r="K248" s="557">
        <v>-3.9860000000000002</v>
      </c>
      <c r="L248" s="558">
        <v>82.308000000000007</v>
      </c>
      <c r="M248" s="559">
        <v>32.5</v>
      </c>
      <c r="N248" s="560">
        <v>114.80800000000001</v>
      </c>
      <c r="O248" s="561">
        <v>28.108000000000001</v>
      </c>
      <c r="P248" s="319">
        <f t="shared" si="104"/>
        <v>0.24482614451954568</v>
      </c>
      <c r="Q248" s="319">
        <f t="shared" si="105"/>
        <v>1.1562544471324889</v>
      </c>
      <c r="R248" s="310">
        <f t="shared" si="106"/>
        <v>0.70975890181868861</v>
      </c>
      <c r="S248" s="310">
        <f t="shared" si="107"/>
        <v>-3.4718834924395515E-2</v>
      </c>
      <c r="T248" s="310">
        <f t="shared" si="108"/>
        <v>0.28308131837502609</v>
      </c>
      <c r="U248" s="324"/>
    </row>
    <row r="249" spans="1:21" x14ac:dyDescent="0.25">
      <c r="A249" s="298" t="s">
        <v>194</v>
      </c>
      <c r="B249" s="298">
        <v>2003</v>
      </c>
      <c r="C249" s="298">
        <v>6</v>
      </c>
      <c r="D249" s="304" t="s">
        <v>311</v>
      </c>
      <c r="E249" s="554">
        <v>28.108000000000001</v>
      </c>
      <c r="F249" s="555">
        <v>96.637</v>
      </c>
      <c r="G249" s="555">
        <v>20.658999999999992</v>
      </c>
      <c r="H249" s="556">
        <v>145.404</v>
      </c>
      <c r="I249" s="557">
        <v>72.846999999999994</v>
      </c>
      <c r="J249" s="557">
        <v>3.2780000000000027</v>
      </c>
      <c r="K249" s="557">
        <v>-3.3279999999999998</v>
      </c>
      <c r="L249" s="558">
        <v>72.796999999999997</v>
      </c>
      <c r="M249" s="559">
        <v>46.295000000000002</v>
      </c>
      <c r="N249" s="560">
        <v>119.092</v>
      </c>
      <c r="O249" s="561">
        <v>26.312000000000001</v>
      </c>
      <c r="P249" s="319">
        <f t="shared" si="104"/>
        <v>0.22093843415174824</v>
      </c>
      <c r="Q249" s="319">
        <f t="shared" si="105"/>
        <v>1.7594633627242322</v>
      </c>
      <c r="R249" s="310">
        <f t="shared" si="106"/>
        <v>0.6116867631746884</v>
      </c>
      <c r="S249" s="310">
        <f>K249/N249</f>
        <v>-2.7944782185201356E-2</v>
      </c>
      <c r="T249" s="310">
        <f t="shared" si="108"/>
        <v>0.38873308030766135</v>
      </c>
      <c r="U249" s="324"/>
    </row>
    <row r="250" spans="1:21" x14ac:dyDescent="0.25">
      <c r="A250" s="298" t="s">
        <v>195</v>
      </c>
      <c r="B250" s="298">
        <v>2004</v>
      </c>
      <c r="C250" s="298">
        <v>6</v>
      </c>
      <c r="D250" s="304" t="s">
        <v>311</v>
      </c>
      <c r="E250" s="554">
        <v>26.312000000000001</v>
      </c>
      <c r="F250" s="555">
        <v>89.893000000000001</v>
      </c>
      <c r="G250" s="555">
        <v>28.970999999999989</v>
      </c>
      <c r="H250" s="556">
        <v>145.17599999999999</v>
      </c>
      <c r="I250" s="557">
        <v>69.503</v>
      </c>
      <c r="J250" s="557">
        <v>5.267000000000003</v>
      </c>
      <c r="K250" s="557">
        <v>1.7989999999999999</v>
      </c>
      <c r="L250" s="558">
        <v>76.569000000000003</v>
      </c>
      <c r="M250" s="559">
        <v>31.013000000000002</v>
      </c>
      <c r="N250" s="560">
        <v>107.58199999999999</v>
      </c>
      <c r="O250" s="561">
        <v>37.594000000000001</v>
      </c>
      <c r="P250" s="319">
        <f t="shared" si="104"/>
        <v>0.34944507445483447</v>
      </c>
      <c r="Q250" s="319">
        <f t="shared" si="105"/>
        <v>0.82494547002181196</v>
      </c>
      <c r="R250" s="310">
        <f t="shared" si="106"/>
        <v>0.64604673644289945</v>
      </c>
      <c r="S250" s="310">
        <f t="shared" si="107"/>
        <v>1.6722128237065679E-2</v>
      </c>
      <c r="T250" s="310">
        <f t="shared" si="108"/>
        <v>0.2882731311929505</v>
      </c>
      <c r="U250" s="324"/>
    </row>
    <row r="251" spans="1:21" x14ac:dyDescent="0.25">
      <c r="A251" s="298" t="s">
        <v>196</v>
      </c>
      <c r="B251" s="298">
        <v>2005</v>
      </c>
      <c r="C251" s="298">
        <v>6</v>
      </c>
      <c r="D251" s="304" t="s">
        <v>311</v>
      </c>
      <c r="E251" s="554">
        <v>37.594000000000001</v>
      </c>
      <c r="F251" s="555">
        <v>101.105</v>
      </c>
      <c r="G251" s="555">
        <v>32.209000000000017</v>
      </c>
      <c r="H251" s="556">
        <v>170.90800000000002</v>
      </c>
      <c r="I251" s="557">
        <v>79.784999999999997</v>
      </c>
      <c r="J251" s="557">
        <v>2.9109999999999987</v>
      </c>
      <c r="K251" s="557">
        <v>2.5499999999999998</v>
      </c>
      <c r="L251" s="558">
        <v>85.245999999999995</v>
      </c>
      <c r="M251" s="559">
        <v>45.311</v>
      </c>
      <c r="N251" s="560">
        <v>130.55699999999999</v>
      </c>
      <c r="O251" s="561">
        <v>40.350999999999999</v>
      </c>
      <c r="P251" s="319">
        <f t="shared" si="104"/>
        <v>0.30906806988518426</v>
      </c>
      <c r="Q251" s="319">
        <f t="shared" si="105"/>
        <v>1.1229213650219325</v>
      </c>
      <c r="R251" s="310">
        <f t="shared" si="106"/>
        <v>0.61111238769273191</v>
      </c>
      <c r="S251" s="310">
        <f t="shared" si="107"/>
        <v>1.9531698798226062E-2</v>
      </c>
      <c r="T251" s="310">
        <f t="shared" si="108"/>
        <v>0.34705913892016516</v>
      </c>
      <c r="U251" s="324"/>
    </row>
    <row r="252" spans="1:21" x14ac:dyDescent="0.25">
      <c r="A252" s="298" t="s">
        <v>197</v>
      </c>
      <c r="B252" s="298">
        <v>2006</v>
      </c>
      <c r="C252" s="298">
        <v>6</v>
      </c>
      <c r="D252" s="304" t="s">
        <v>311</v>
      </c>
      <c r="E252" s="554">
        <v>40.350999999999999</v>
      </c>
      <c r="F252" s="555">
        <v>53.475000000000001</v>
      </c>
      <c r="G252" s="555">
        <v>41.492999999999988</v>
      </c>
      <c r="H252" s="556">
        <v>135.31899999999999</v>
      </c>
      <c r="I252" s="557">
        <v>86.116</v>
      </c>
      <c r="J252" s="557">
        <v>3.5379999999999967</v>
      </c>
      <c r="K252" s="557">
        <v>-15.262</v>
      </c>
      <c r="L252" s="558">
        <v>74.391999999999996</v>
      </c>
      <c r="M252" s="559">
        <v>39.546999999999997</v>
      </c>
      <c r="N252" s="560">
        <v>113.93899999999999</v>
      </c>
      <c r="O252" s="561">
        <v>21.38</v>
      </c>
      <c r="P252" s="319">
        <f t="shared" si="104"/>
        <v>0.18764426579134449</v>
      </c>
      <c r="Q252" s="319">
        <f t="shared" si="105"/>
        <v>1.8497193638914873</v>
      </c>
      <c r="R252" s="310">
        <f t="shared" si="106"/>
        <v>0.75580793231465959</v>
      </c>
      <c r="S252" s="310">
        <f t="shared" si="107"/>
        <v>-0.13394886737640319</v>
      </c>
      <c r="T252" s="310">
        <f t="shared" si="108"/>
        <v>0.34708923195745089</v>
      </c>
      <c r="U252" s="324"/>
    </row>
    <row r="253" spans="1:21" x14ac:dyDescent="0.25">
      <c r="A253" s="298" t="s">
        <v>198</v>
      </c>
      <c r="B253" s="298">
        <v>2007</v>
      </c>
      <c r="C253" s="298">
        <v>6</v>
      </c>
      <c r="D253" s="304" t="s">
        <v>311</v>
      </c>
      <c r="E253" s="554">
        <v>21.38</v>
      </c>
      <c r="F253" s="555">
        <v>72.224000000000004</v>
      </c>
      <c r="G253" s="555">
        <v>40.361000000000004</v>
      </c>
      <c r="H253" s="556">
        <v>133.965</v>
      </c>
      <c r="I253" s="557">
        <v>82.656999999999996</v>
      </c>
      <c r="J253" s="557">
        <v>4.3480000000000105</v>
      </c>
      <c r="K253" s="557">
        <v>-6.3280000000000003</v>
      </c>
      <c r="L253" s="558">
        <v>80.677000000000007</v>
      </c>
      <c r="M253" s="559">
        <v>45</v>
      </c>
      <c r="N253" s="560">
        <v>125.67700000000001</v>
      </c>
      <c r="O253" s="561">
        <v>8.2880000000000003</v>
      </c>
      <c r="P253" s="319">
        <f t="shared" si="104"/>
        <v>6.5946831958114849E-2</v>
      </c>
      <c r="Q253" s="319">
        <f t="shared" si="105"/>
        <v>5.4295366795366791</v>
      </c>
      <c r="R253" s="310">
        <f t="shared" si="106"/>
        <v>0.65769392967687001</v>
      </c>
      <c r="S253" s="310">
        <f t="shared" si="107"/>
        <v>-5.035129737342553E-2</v>
      </c>
      <c r="T253" s="310">
        <f t="shared" si="108"/>
        <v>0.35806074301582624</v>
      </c>
      <c r="U253" s="324"/>
    </row>
    <row r="254" spans="1:21" x14ac:dyDescent="0.25">
      <c r="A254" s="298" t="s">
        <v>199</v>
      </c>
      <c r="B254" s="298">
        <v>2008</v>
      </c>
      <c r="C254" s="298">
        <v>6</v>
      </c>
      <c r="D254" s="304" t="s">
        <v>311</v>
      </c>
      <c r="E254" s="554">
        <v>8.2880000000000003</v>
      </c>
      <c r="F254" s="555">
        <v>80.466999999999999</v>
      </c>
      <c r="G254" s="555">
        <v>38.155000000000001</v>
      </c>
      <c r="H254" s="556">
        <v>126.91</v>
      </c>
      <c r="I254" s="557">
        <v>78.064999999999998</v>
      </c>
      <c r="J254" s="557">
        <v>4.0750000000000028</v>
      </c>
      <c r="K254" s="557">
        <v>-4.1340000000000003</v>
      </c>
      <c r="L254" s="558">
        <v>78.006</v>
      </c>
      <c r="M254" s="559">
        <v>23.83</v>
      </c>
      <c r="N254" s="560">
        <v>101.836</v>
      </c>
      <c r="O254" s="561">
        <v>25.074000000000002</v>
      </c>
      <c r="P254" s="319">
        <f t="shared" si="104"/>
        <v>0.24621941160296951</v>
      </c>
      <c r="Q254" s="319">
        <f t="shared" si="105"/>
        <v>0.95038685490946784</v>
      </c>
      <c r="R254" s="310">
        <f t="shared" si="106"/>
        <v>0.76657567068620136</v>
      </c>
      <c r="S254" s="310">
        <f t="shared" si="107"/>
        <v>-4.059468164499784E-2</v>
      </c>
      <c r="T254" s="310">
        <f t="shared" si="108"/>
        <v>0.23400369221100592</v>
      </c>
      <c r="U254" s="324"/>
    </row>
    <row r="255" spans="1:21" x14ac:dyDescent="0.25">
      <c r="A255" s="298" t="s">
        <v>200</v>
      </c>
      <c r="B255" s="298">
        <v>2009</v>
      </c>
      <c r="C255" s="298">
        <v>6</v>
      </c>
      <c r="D255" s="304" t="s">
        <v>311</v>
      </c>
      <c r="E255" s="554">
        <v>25.074000000000002</v>
      </c>
      <c r="F255" s="555">
        <v>104.93</v>
      </c>
      <c r="G255" s="555">
        <v>34.913999999999987</v>
      </c>
      <c r="H255" s="556">
        <v>164.91800000000001</v>
      </c>
      <c r="I255" s="557">
        <v>80.408000000000001</v>
      </c>
      <c r="J255" s="557">
        <v>3.9440000000000048</v>
      </c>
      <c r="K255" s="557">
        <v>2.0569999999999999</v>
      </c>
      <c r="L255" s="558">
        <v>86.409000000000006</v>
      </c>
      <c r="M255" s="559">
        <v>43.86</v>
      </c>
      <c r="N255" s="560">
        <v>130.26900000000001</v>
      </c>
      <c r="O255" s="561">
        <v>34.649000000000001</v>
      </c>
      <c r="P255" s="319">
        <f t="shared" si="104"/>
        <v>0.26598039441463434</v>
      </c>
      <c r="Q255" s="319">
        <f t="shared" si="105"/>
        <v>1.2658373979047013</v>
      </c>
      <c r="R255" s="310">
        <f t="shared" si="106"/>
        <v>0.61724585281225774</v>
      </c>
      <c r="S255" s="310">
        <f t="shared" si="107"/>
        <v>1.5790402935464309E-2</v>
      </c>
      <c r="T255" s="310">
        <f t="shared" si="108"/>
        <v>0.33668793035948691</v>
      </c>
      <c r="U255" s="324"/>
    </row>
    <row r="256" spans="1:21" x14ac:dyDescent="0.25">
      <c r="A256" s="298" t="s">
        <v>201</v>
      </c>
      <c r="B256" s="298">
        <v>2010</v>
      </c>
      <c r="C256" s="298">
        <v>6</v>
      </c>
      <c r="D256" s="304" t="s">
        <v>311</v>
      </c>
      <c r="E256" s="554">
        <v>34.649000000000001</v>
      </c>
      <c r="F256" s="555">
        <v>101.482</v>
      </c>
      <c r="G256" s="555">
        <v>32.712999999999994</v>
      </c>
      <c r="H256" s="556">
        <v>168.84399999999999</v>
      </c>
      <c r="I256" s="557">
        <v>84.063999999999993</v>
      </c>
      <c r="J256" s="557">
        <v>2.3860000000000046</v>
      </c>
      <c r="K256" s="557">
        <v>3.2370000000000001</v>
      </c>
      <c r="L256" s="558">
        <v>89.686999999999998</v>
      </c>
      <c r="M256" s="559">
        <v>43.691000000000003</v>
      </c>
      <c r="N256" s="560">
        <v>133.37799999999999</v>
      </c>
      <c r="O256" s="561">
        <v>35.466000000000001</v>
      </c>
      <c r="P256" s="319">
        <f t="shared" si="104"/>
        <v>0.26590592151629205</v>
      </c>
      <c r="Q256" s="319">
        <f t="shared" si="105"/>
        <v>1.2319122539897367</v>
      </c>
      <c r="R256" s="310">
        <f t="shared" si="106"/>
        <v>0.63026885993192283</v>
      </c>
      <c r="S256" s="310">
        <f t="shared" si="107"/>
        <v>2.4269369761130026E-2</v>
      </c>
      <c r="T256" s="310">
        <f t="shared" si="108"/>
        <v>0.32757276312435341</v>
      </c>
      <c r="U256" s="324"/>
    </row>
    <row r="257" spans="1:21" x14ac:dyDescent="0.25">
      <c r="A257" s="298" t="s">
        <v>237</v>
      </c>
      <c r="B257" s="298">
        <v>2011</v>
      </c>
      <c r="C257" s="298">
        <v>6</v>
      </c>
      <c r="D257" s="304" t="s">
        <v>311</v>
      </c>
      <c r="E257" s="554">
        <v>35.466000000000001</v>
      </c>
      <c r="F257" s="555">
        <v>47.042999999999999</v>
      </c>
      <c r="G257" s="555">
        <v>37.351000000000006</v>
      </c>
      <c r="H257" s="556">
        <v>119.86000000000001</v>
      </c>
      <c r="I257" s="557">
        <v>75</v>
      </c>
      <c r="J257" s="557">
        <v>3.2399999999999984</v>
      </c>
      <c r="K257" s="557">
        <v>-10.916</v>
      </c>
      <c r="L257" s="558">
        <v>67.323999999999998</v>
      </c>
      <c r="M257" s="559">
        <v>27.065999999999999</v>
      </c>
      <c r="N257" s="560">
        <v>94.39</v>
      </c>
      <c r="O257" s="561">
        <v>25.47</v>
      </c>
      <c r="P257" s="319">
        <f t="shared" si="104"/>
        <v>0.26983790655789808</v>
      </c>
      <c r="Q257" s="319">
        <f t="shared" si="105"/>
        <v>1.0626619552414605</v>
      </c>
      <c r="R257" s="310">
        <f t="shared" si="106"/>
        <v>0.79457569657802729</v>
      </c>
      <c r="S257" s="310">
        <f t="shared" si="107"/>
        <v>-0.11564784405127662</v>
      </c>
      <c r="T257" s="310">
        <f t="shared" si="108"/>
        <v>0.2867464773810785</v>
      </c>
      <c r="U257" s="324"/>
    </row>
    <row r="258" spans="1:21" x14ac:dyDescent="0.25">
      <c r="A258" s="298" t="s">
        <v>295</v>
      </c>
      <c r="B258" s="298">
        <v>2012</v>
      </c>
      <c r="C258" s="298">
        <v>6</v>
      </c>
      <c r="D258" s="304" t="s">
        <v>311</v>
      </c>
      <c r="E258" s="554">
        <v>25.47</v>
      </c>
      <c r="F258" s="555">
        <v>81.501000000000005</v>
      </c>
      <c r="G258" s="555">
        <v>37.545000000000016</v>
      </c>
      <c r="H258" s="556">
        <v>144.51600000000002</v>
      </c>
      <c r="I258" s="557">
        <v>80</v>
      </c>
      <c r="J258" s="557">
        <v>1.8920000000000066</v>
      </c>
      <c r="K258" s="557">
        <v>10.882999999999999</v>
      </c>
      <c r="L258" s="557">
        <v>92.775000000000006</v>
      </c>
      <c r="M258" s="587">
        <v>28.690999999999999</v>
      </c>
      <c r="N258" s="560">
        <v>121.46599999999999</v>
      </c>
      <c r="O258" s="561">
        <v>23.05</v>
      </c>
      <c r="P258" s="319">
        <f t="shared" si="104"/>
        <v>0.18976503712973178</v>
      </c>
      <c r="Q258" s="319">
        <f t="shared" si="105"/>
        <v>1.2447288503253795</v>
      </c>
      <c r="R258" s="310">
        <f t="shared" si="106"/>
        <v>0.6586205193222795</v>
      </c>
      <c r="S258" s="310">
        <f t="shared" si="107"/>
        <v>8.9597088897304597E-2</v>
      </c>
      <c r="T258" s="310">
        <f t="shared" si="108"/>
        <v>0.236206016498444</v>
      </c>
      <c r="U258" s="324"/>
    </row>
    <row r="259" spans="1:21" x14ac:dyDescent="0.25">
      <c r="A259" s="298" t="s">
        <v>429</v>
      </c>
      <c r="B259" s="298">
        <v>2013</v>
      </c>
      <c r="C259" s="298">
        <v>6</v>
      </c>
      <c r="D259" s="304" t="s">
        <v>311</v>
      </c>
      <c r="E259" s="562">
        <v>23.05</v>
      </c>
      <c r="F259" s="563">
        <v>57.975999999999999</v>
      </c>
      <c r="G259" s="563">
        <v>48.192999999999998</v>
      </c>
      <c r="H259" s="564">
        <v>129.21899999999999</v>
      </c>
      <c r="I259" s="565">
        <v>78</v>
      </c>
      <c r="J259" s="565">
        <v>1.8860000000000046</v>
      </c>
      <c r="K259" s="638">
        <v>-3.8879999999999999</v>
      </c>
      <c r="L259" s="566">
        <v>75.998000000000005</v>
      </c>
      <c r="M259" s="567">
        <v>31.696999999999999</v>
      </c>
      <c r="N259" s="568">
        <v>107.69499999999999</v>
      </c>
      <c r="O259" s="569">
        <v>21.524000000000001</v>
      </c>
      <c r="P259" s="319">
        <f t="shared" si="104"/>
        <v>0.19986071776777012</v>
      </c>
      <c r="Q259" s="319">
        <f t="shared" si="105"/>
        <v>1.4726351979186023</v>
      </c>
      <c r="R259" s="310">
        <f t="shared" si="106"/>
        <v>0.72426760759552444</v>
      </c>
      <c r="S259" s="310">
        <f t="shared" si="107"/>
        <v>-3.6101954593992291E-2</v>
      </c>
      <c r="T259" s="310">
        <f t="shared" si="108"/>
        <v>0.29432192766609405</v>
      </c>
      <c r="U259" s="324"/>
    </row>
    <row r="260" spans="1:21" x14ac:dyDescent="0.25">
      <c r="A260" s="298" t="s">
        <v>437</v>
      </c>
      <c r="B260" s="298">
        <v>2014</v>
      </c>
      <c r="C260" s="298">
        <v>6</v>
      </c>
      <c r="D260" s="304" t="s">
        <v>311</v>
      </c>
      <c r="E260" s="562">
        <v>21.524000000000001</v>
      </c>
      <c r="F260" s="563">
        <v>54.055999999999997</v>
      </c>
      <c r="G260" s="563">
        <v>50.575999999999993</v>
      </c>
      <c r="H260" s="564">
        <v>126.15599999999999</v>
      </c>
      <c r="I260" s="565">
        <v>77.448999999999998</v>
      </c>
      <c r="J260" s="565">
        <v>3.8240000000000016</v>
      </c>
      <c r="K260" s="566">
        <v>-17.696000000000002</v>
      </c>
      <c r="L260" s="566">
        <v>63.576999999999998</v>
      </c>
      <c r="M260" s="567">
        <v>36.921999999999997</v>
      </c>
      <c r="N260" s="568">
        <v>100.499</v>
      </c>
      <c r="O260" s="569">
        <v>25.657</v>
      </c>
      <c r="P260" s="319">
        <f t="shared" si="104"/>
        <v>0.25529607259773729</v>
      </c>
      <c r="Q260" s="319">
        <f t="shared" si="105"/>
        <v>1.4390614647074871</v>
      </c>
      <c r="R260" s="310">
        <f t="shared" si="106"/>
        <v>0.77064448402471664</v>
      </c>
      <c r="S260" s="310">
        <f t="shared" si="107"/>
        <v>-0.17608135404332384</v>
      </c>
      <c r="T260" s="310">
        <f t="shared" si="108"/>
        <v>0.3673867401665688</v>
      </c>
      <c r="U260" s="324"/>
    </row>
    <row r="261" spans="1:21" x14ac:dyDescent="0.25">
      <c r="A261" s="298" t="s">
        <v>447</v>
      </c>
      <c r="B261" s="298">
        <v>2015</v>
      </c>
      <c r="C261" s="298">
        <v>6</v>
      </c>
      <c r="D261" s="304" t="s">
        <v>311</v>
      </c>
      <c r="E261" s="562">
        <v>25.657</v>
      </c>
      <c r="F261" s="563">
        <v>84.009</v>
      </c>
      <c r="G261" s="563">
        <v>33.734000000000009</v>
      </c>
      <c r="H261" s="564">
        <v>143.4</v>
      </c>
      <c r="I261" s="565">
        <v>78.966999999999999</v>
      </c>
      <c r="J261" s="565">
        <v>3.6380000000000066</v>
      </c>
      <c r="K261" s="566">
        <v>3.6640000000000001</v>
      </c>
      <c r="L261" s="566">
        <v>86.269000000000005</v>
      </c>
      <c r="M261" s="567">
        <v>29.331</v>
      </c>
      <c r="N261" s="568">
        <v>115.6</v>
      </c>
      <c r="O261" s="569">
        <v>27.8</v>
      </c>
      <c r="P261" s="319">
        <f t="shared" ref="P261" si="109">O261/N261</f>
        <v>0.24048442906574397</v>
      </c>
      <c r="Q261" s="319">
        <f t="shared" ref="Q261" si="110">M261/O261</f>
        <v>1.0550719424460431</v>
      </c>
      <c r="R261" s="310">
        <f t="shared" ref="R261" si="111">I261/N261</f>
        <v>0.68310553633217996</v>
      </c>
      <c r="S261" s="310">
        <f t="shared" ref="S261" si="112">K261/N261</f>
        <v>3.1695501730103812E-2</v>
      </c>
      <c r="T261" s="310">
        <f t="shared" ref="T261" si="113">M261/N261</f>
        <v>0.25372837370242213</v>
      </c>
      <c r="U261" s="324"/>
    </row>
    <row r="262" spans="1:21" x14ac:dyDescent="0.25">
      <c r="A262" s="298" t="s">
        <v>494</v>
      </c>
      <c r="B262" s="298">
        <v>2016</v>
      </c>
      <c r="C262" s="298">
        <v>6</v>
      </c>
      <c r="D262" s="304" t="s">
        <v>311</v>
      </c>
      <c r="E262" s="562">
        <v>27.8</v>
      </c>
      <c r="F262" s="563">
        <v>104.116</v>
      </c>
      <c r="G262" s="563">
        <v>26.999999999999986</v>
      </c>
      <c r="H262" s="564">
        <v>158.916</v>
      </c>
      <c r="I262" s="565">
        <v>80</v>
      </c>
      <c r="J262" s="565">
        <v>3</v>
      </c>
      <c r="K262" s="566">
        <v>5</v>
      </c>
      <c r="L262" s="566">
        <v>88</v>
      </c>
      <c r="M262" s="567">
        <v>20</v>
      </c>
      <c r="N262" s="568">
        <v>108</v>
      </c>
      <c r="O262" s="569">
        <v>50.915999999999997</v>
      </c>
      <c r="P262" s="319">
        <f t="shared" ref="P262" si="114">O262/N262</f>
        <v>0.47144444444444439</v>
      </c>
      <c r="Q262" s="319">
        <f t="shared" ref="Q262" si="115">M262/O262</f>
        <v>0.39280383376541755</v>
      </c>
      <c r="R262" s="310">
        <f t="shared" ref="R262" si="116">I262/N262</f>
        <v>0.7407407407407407</v>
      </c>
      <c r="S262" s="310">
        <f t="shared" ref="S262" si="117">K262/N262</f>
        <v>4.6296296296296294E-2</v>
      </c>
      <c r="T262" s="310">
        <f t="shared" ref="T262" si="118">M262/N262</f>
        <v>0.18518518518518517</v>
      </c>
      <c r="U262" s="324"/>
    </row>
    <row r="263" spans="1:21" x14ac:dyDescent="0.25">
      <c r="A263" s="298" t="s">
        <v>495</v>
      </c>
      <c r="B263" s="298">
        <v>2017</v>
      </c>
      <c r="C263" s="298">
        <v>6</v>
      </c>
      <c r="D263" s="304" t="s">
        <v>311</v>
      </c>
      <c r="P263" s="319"/>
      <c r="Q263" s="319"/>
      <c r="R263" s="310"/>
      <c r="S263" s="310"/>
      <c r="T263" s="310"/>
      <c r="U263" s="324"/>
    </row>
  </sheetData>
  <mergeCells count="18">
    <mergeCell ref="I190:N190"/>
    <mergeCell ref="E191:H191"/>
    <mergeCell ref="I191:L191"/>
    <mergeCell ref="I227:N227"/>
    <mergeCell ref="E228:H228"/>
    <mergeCell ref="I228:L228"/>
    <mergeCell ref="I113:N113"/>
    <mergeCell ref="E114:H114"/>
    <mergeCell ref="I114:L114"/>
    <mergeCell ref="I151:N151"/>
    <mergeCell ref="E152:H152"/>
    <mergeCell ref="I152:L152"/>
    <mergeCell ref="I1:N1"/>
    <mergeCell ref="E2:H2"/>
    <mergeCell ref="I2:L2"/>
    <mergeCell ref="I74:N74"/>
    <mergeCell ref="E75:H75"/>
    <mergeCell ref="I75:L7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9"/>
  <sheetViews>
    <sheetView zoomScale="60" zoomScaleNormal="6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D219" sqref="D219:N219"/>
    </sheetView>
  </sheetViews>
  <sheetFormatPr defaultRowHeight="13.2" x14ac:dyDescent="0.25"/>
  <cols>
    <col min="1" max="1" width="12.6640625" style="155" customWidth="1"/>
    <col min="2" max="2" width="12.6640625" style="164" hidden="1" customWidth="1"/>
    <col min="3" max="3" width="18.44140625" style="155" bestFit="1" customWidth="1"/>
    <col min="4" max="5" width="14.6640625" style="155" customWidth="1"/>
    <col min="6" max="14" width="12.6640625" style="155" customWidth="1"/>
    <col min="15" max="20" width="14.6640625" customWidth="1"/>
  </cols>
  <sheetData>
    <row r="1" spans="1:20" ht="17.399999999999999" x14ac:dyDescent="0.3">
      <c r="A1" s="154" t="s">
        <v>261</v>
      </c>
    </row>
    <row r="2" spans="1:20" ht="16.2" thickBot="1" x14ac:dyDescent="0.35">
      <c r="A2" s="156"/>
      <c r="B2" s="165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71"/>
      <c r="P2" s="171"/>
      <c r="Q2" s="171"/>
      <c r="R2" s="171"/>
      <c r="S2" s="171"/>
      <c r="T2" s="171"/>
    </row>
    <row r="3" spans="1:20" ht="46.8" x14ac:dyDescent="0.3">
      <c r="A3" s="87" t="s">
        <v>202</v>
      </c>
      <c r="B3" s="166" t="s">
        <v>213</v>
      </c>
      <c r="C3" s="88" t="s">
        <v>203</v>
      </c>
      <c r="D3" s="87" t="s">
        <v>204</v>
      </c>
      <c r="E3" s="87" t="s">
        <v>10</v>
      </c>
      <c r="F3" s="87" t="s">
        <v>206</v>
      </c>
      <c r="G3" s="87" t="s">
        <v>205</v>
      </c>
      <c r="H3" s="87" t="s">
        <v>207</v>
      </c>
      <c r="I3" s="87" t="s">
        <v>208</v>
      </c>
      <c r="J3" s="87" t="s">
        <v>209</v>
      </c>
      <c r="K3" s="87" t="s">
        <v>210</v>
      </c>
      <c r="L3" s="87" t="s">
        <v>133</v>
      </c>
      <c r="M3" s="87" t="s">
        <v>211</v>
      </c>
      <c r="N3" s="87" t="s">
        <v>212</v>
      </c>
      <c r="O3" s="233" t="s">
        <v>214</v>
      </c>
      <c r="P3" s="230" t="s">
        <v>284</v>
      </c>
      <c r="Q3" s="225" t="s">
        <v>285</v>
      </c>
      <c r="R3" s="225" t="s">
        <v>286</v>
      </c>
      <c r="S3" s="225" t="s">
        <v>287</v>
      </c>
      <c r="T3" s="225" t="s">
        <v>288</v>
      </c>
    </row>
    <row r="4" spans="1:20" ht="15.6" x14ac:dyDescent="0.3">
      <c r="A4" s="89" t="s">
        <v>161</v>
      </c>
      <c r="B4" s="167">
        <v>1974</v>
      </c>
      <c r="C4" s="90" t="s">
        <v>137</v>
      </c>
      <c r="D4" s="162">
        <v>340.1</v>
      </c>
      <c r="E4" s="162">
        <v>1781.9</v>
      </c>
      <c r="F4" s="162">
        <v>3.4</v>
      </c>
      <c r="G4" s="162">
        <v>2125.4</v>
      </c>
      <c r="H4" s="162">
        <v>545</v>
      </c>
      <c r="I4" s="162">
        <v>92</v>
      </c>
      <c r="J4" s="162">
        <v>34.9</v>
      </c>
      <c r="K4" s="162">
        <v>671.9</v>
      </c>
      <c r="L4" s="162">
        <v>1018.5</v>
      </c>
      <c r="M4" s="162">
        <v>1690.4</v>
      </c>
      <c r="N4" s="162">
        <v>435</v>
      </c>
      <c r="O4" s="239">
        <f>N4/M4</f>
        <v>0.25733554188357782</v>
      </c>
      <c r="P4" s="240">
        <f t="shared" ref="P4:P35" si="0">L4/N4</f>
        <v>2.3413793103448275</v>
      </c>
      <c r="Q4" s="241">
        <f>H4/M4</f>
        <v>0.32240889730241362</v>
      </c>
      <c r="R4" s="241">
        <f>I4/M4</f>
        <v>5.4424988168480827E-2</v>
      </c>
      <c r="S4" s="241">
        <f>J4/M4</f>
        <v>2.0646000946521532E-2</v>
      </c>
      <c r="T4" s="241">
        <f>L4/M4</f>
        <v>0.60252011358258395</v>
      </c>
    </row>
    <row r="5" spans="1:20" ht="15.6" x14ac:dyDescent="0.3">
      <c r="A5" s="91" t="s">
        <v>162</v>
      </c>
      <c r="B5" s="168">
        <v>1975</v>
      </c>
      <c r="C5" s="92" t="s">
        <v>163</v>
      </c>
      <c r="D5" s="93">
        <v>435</v>
      </c>
      <c r="E5" s="93">
        <v>2126.9270000000001</v>
      </c>
      <c r="F5" s="93">
        <v>0.7</v>
      </c>
      <c r="G5" s="93">
        <v>2562.627</v>
      </c>
      <c r="H5" s="93">
        <v>140</v>
      </c>
      <c r="I5" s="93">
        <v>1</v>
      </c>
      <c r="J5" s="93">
        <v>20.852</v>
      </c>
      <c r="K5" s="93">
        <v>161.852</v>
      </c>
      <c r="L5" s="93">
        <v>300.07499999999999</v>
      </c>
      <c r="M5" s="93">
        <v>461.92700000000002</v>
      </c>
      <c r="N5" s="93">
        <v>2100.6999999999998</v>
      </c>
      <c r="O5" s="235">
        <f t="shared" ref="O5:O68" si="1">N5/M5</f>
        <v>4.5476882710904531</v>
      </c>
      <c r="P5" s="232">
        <f t="shared" si="0"/>
        <v>0.14284524206216975</v>
      </c>
      <c r="Q5" s="236">
        <f t="shared" ref="Q5:Q9" si="2">H5/M5</f>
        <v>0.30307819200869401</v>
      </c>
      <c r="R5" s="237">
        <f t="shared" ref="R5:R9" si="3">I5/M5</f>
        <v>2.1648442286335287E-3</v>
      </c>
      <c r="S5" s="237">
        <f t="shared" ref="S5:S9" si="4">J5/M5</f>
        <v>4.5141331855466336E-2</v>
      </c>
      <c r="T5" s="237">
        <f t="shared" ref="T5:T9" si="5">L5/M5</f>
        <v>0.64961563190720606</v>
      </c>
    </row>
    <row r="6" spans="1:20" ht="15.6" x14ac:dyDescent="0.3">
      <c r="A6" s="91" t="s">
        <v>162</v>
      </c>
      <c r="B6" s="168">
        <v>1975</v>
      </c>
      <c r="C6" s="92" t="s">
        <v>164</v>
      </c>
      <c r="D6" s="93">
        <v>2100.6999999999998</v>
      </c>
      <c r="E6" s="93" t="s">
        <v>99</v>
      </c>
      <c r="F6" s="93">
        <v>0.8</v>
      </c>
      <c r="G6" s="93">
        <v>2101.5</v>
      </c>
      <c r="H6" s="93">
        <v>156.4</v>
      </c>
      <c r="I6" s="93">
        <v>68</v>
      </c>
      <c r="J6" s="93">
        <v>-47.847000000000001</v>
      </c>
      <c r="K6" s="93">
        <v>176.553</v>
      </c>
      <c r="L6" s="93">
        <v>376.64699999999999</v>
      </c>
      <c r="M6" s="93">
        <v>553.20000000000005</v>
      </c>
      <c r="N6" s="93">
        <v>1548.3</v>
      </c>
      <c r="O6" s="235">
        <f t="shared" si="1"/>
        <v>2.7988069414316699</v>
      </c>
      <c r="P6" s="232">
        <f t="shared" si="0"/>
        <v>0.24326487114900214</v>
      </c>
      <c r="Q6" s="236">
        <f t="shared" si="2"/>
        <v>0.28271872740419379</v>
      </c>
      <c r="R6" s="237">
        <f t="shared" si="3"/>
        <v>0.12292118582791033</v>
      </c>
      <c r="S6" s="237">
        <f t="shared" si="4"/>
        <v>-8.6491323210412141E-2</v>
      </c>
      <c r="T6" s="237">
        <f t="shared" si="5"/>
        <v>0.68085140997830795</v>
      </c>
    </row>
    <row r="7" spans="1:20" ht="15.6" x14ac:dyDescent="0.3">
      <c r="A7" s="91" t="s">
        <v>162</v>
      </c>
      <c r="B7" s="168">
        <v>1975</v>
      </c>
      <c r="C7" s="92" t="s">
        <v>165</v>
      </c>
      <c r="D7" s="93">
        <v>1548.3</v>
      </c>
      <c r="E7" s="93" t="s">
        <v>99</v>
      </c>
      <c r="F7" s="93">
        <v>0.3</v>
      </c>
      <c r="G7" s="93">
        <v>1548.6</v>
      </c>
      <c r="H7" s="93">
        <v>144.80000000000001</v>
      </c>
      <c r="I7" s="93">
        <v>2</v>
      </c>
      <c r="J7" s="93">
        <v>52.81</v>
      </c>
      <c r="K7" s="93">
        <v>199.61</v>
      </c>
      <c r="L7" s="93">
        <v>263.49</v>
      </c>
      <c r="M7" s="93">
        <v>463.1</v>
      </c>
      <c r="N7" s="93">
        <v>1085.5</v>
      </c>
      <c r="O7" s="235">
        <f t="shared" si="1"/>
        <v>2.3439861800906931</v>
      </c>
      <c r="P7" s="232">
        <f t="shared" si="0"/>
        <v>0.2427360663288807</v>
      </c>
      <c r="Q7" s="236">
        <f t="shared" si="2"/>
        <v>0.31267544806737207</v>
      </c>
      <c r="R7" s="237">
        <f t="shared" si="3"/>
        <v>4.3187216583891169E-3</v>
      </c>
      <c r="S7" s="237">
        <f t="shared" si="4"/>
        <v>0.11403584538976463</v>
      </c>
      <c r="T7" s="237">
        <f t="shared" si="5"/>
        <v>0.56896998488447414</v>
      </c>
    </row>
    <row r="8" spans="1:20" ht="15.6" x14ac:dyDescent="0.3">
      <c r="A8" s="94" t="s">
        <v>162</v>
      </c>
      <c r="B8" s="169">
        <v>1975</v>
      </c>
      <c r="C8" s="95" t="s">
        <v>166</v>
      </c>
      <c r="D8" s="96">
        <v>1085.5</v>
      </c>
      <c r="E8" s="96" t="s">
        <v>99</v>
      </c>
      <c r="F8" s="96">
        <v>0.6</v>
      </c>
      <c r="G8" s="96">
        <v>1086.0999999999999</v>
      </c>
      <c r="H8" s="96">
        <v>147.30000000000001</v>
      </c>
      <c r="I8" s="96">
        <v>29</v>
      </c>
      <c r="J8" s="96">
        <v>11.502000000000001</v>
      </c>
      <c r="K8" s="96">
        <v>187.80199999999999</v>
      </c>
      <c r="L8" s="96">
        <v>232.66900000000001</v>
      </c>
      <c r="M8" s="96">
        <v>420.471</v>
      </c>
      <c r="N8" s="96">
        <v>665.62900000000002</v>
      </c>
      <c r="O8" s="235">
        <f t="shared" si="1"/>
        <v>1.5830556685241075</v>
      </c>
      <c r="P8" s="232">
        <f t="shared" si="0"/>
        <v>0.34954757079394078</v>
      </c>
      <c r="Q8" s="242">
        <f t="shared" si="2"/>
        <v>0.35032142525881693</v>
      </c>
      <c r="R8" s="243">
        <f t="shared" si="3"/>
        <v>6.8970273811987032E-2</v>
      </c>
      <c r="S8" s="243">
        <f t="shared" si="4"/>
        <v>2.7355037565016376E-2</v>
      </c>
      <c r="T8" s="243">
        <f t="shared" si="5"/>
        <v>0.55335326336417967</v>
      </c>
    </row>
    <row r="9" spans="1:20" ht="16.2" thickBot="1" x14ac:dyDescent="0.35">
      <c r="A9" s="97" t="s">
        <v>162</v>
      </c>
      <c r="B9" s="170">
        <v>1975</v>
      </c>
      <c r="C9" s="98" t="s">
        <v>137</v>
      </c>
      <c r="D9" s="163">
        <v>435</v>
      </c>
      <c r="E9" s="163">
        <v>2126.9270000000001</v>
      </c>
      <c r="F9" s="163">
        <v>2.4</v>
      </c>
      <c r="G9" s="163">
        <v>2564.3270000000002</v>
      </c>
      <c r="H9" s="163">
        <v>588.5</v>
      </c>
      <c r="I9" s="163">
        <v>100</v>
      </c>
      <c r="J9" s="163">
        <v>37.317</v>
      </c>
      <c r="K9" s="163">
        <v>725.81700000000001</v>
      </c>
      <c r="L9" s="163">
        <v>1172.8810000000001</v>
      </c>
      <c r="M9" s="163">
        <v>1898.6980000000001</v>
      </c>
      <c r="N9" s="163">
        <v>665.62900000000002</v>
      </c>
      <c r="O9" s="234">
        <f t="shared" si="1"/>
        <v>0.35057128621824007</v>
      </c>
      <c r="P9" s="231">
        <f t="shared" si="0"/>
        <v>1.7620641528539172</v>
      </c>
      <c r="Q9" s="238">
        <f t="shared" si="2"/>
        <v>0.30994923889949849</v>
      </c>
      <c r="R9" s="238">
        <f t="shared" si="3"/>
        <v>5.2667670161342141E-2</v>
      </c>
      <c r="S9" s="238">
        <f t="shared" si="4"/>
        <v>1.9653994474108046E-2</v>
      </c>
      <c r="T9" s="238">
        <f t="shared" si="5"/>
        <v>0.61772909646505136</v>
      </c>
    </row>
    <row r="10" spans="1:20" ht="15.6" x14ac:dyDescent="0.3">
      <c r="A10" s="91" t="s">
        <v>167</v>
      </c>
      <c r="B10" s="168">
        <v>1976</v>
      </c>
      <c r="C10" s="92" t="s">
        <v>163</v>
      </c>
      <c r="D10" s="93">
        <v>665.62900000000002</v>
      </c>
      <c r="E10" s="93">
        <v>2148.7800000000002</v>
      </c>
      <c r="F10" s="93">
        <v>0.8</v>
      </c>
      <c r="G10" s="93">
        <v>2815.2090000000003</v>
      </c>
      <c r="H10" s="93">
        <v>150</v>
      </c>
      <c r="I10" s="93">
        <v>1</v>
      </c>
      <c r="J10" s="93">
        <v>-2.9550000000000001</v>
      </c>
      <c r="K10" s="93">
        <v>148.04499999999999</v>
      </c>
      <c r="L10" s="93">
        <v>281.964</v>
      </c>
      <c r="M10" s="93">
        <v>430.00900000000001</v>
      </c>
      <c r="N10" s="93">
        <v>2385.1999999999998</v>
      </c>
      <c r="O10" s="235">
        <f t="shared" si="1"/>
        <v>5.5468606471027346</v>
      </c>
      <c r="P10" s="232">
        <f t="shared" si="0"/>
        <v>0.11821398624853263</v>
      </c>
      <c r="Q10" s="236">
        <f t="shared" ref="Q10:Q14" si="6">H10/M10</f>
        <v>0.34882990821122345</v>
      </c>
      <c r="R10" s="237">
        <f t="shared" ref="R10:R14" si="7">I10/M10</f>
        <v>2.3255327214081567E-3</v>
      </c>
      <c r="S10" s="237">
        <f t="shared" ref="S10:S14" si="8">J10/M10</f>
        <v>-6.8719491917611022E-3</v>
      </c>
      <c r="T10" s="237">
        <f t="shared" ref="T10:T14" si="9">L10/M10</f>
        <v>0.65571650825912942</v>
      </c>
    </row>
    <row r="11" spans="1:20" ht="15.6" x14ac:dyDescent="0.3">
      <c r="A11" s="91" t="s">
        <v>167</v>
      </c>
      <c r="B11" s="168">
        <v>1976</v>
      </c>
      <c r="C11" s="92" t="s">
        <v>164</v>
      </c>
      <c r="D11" s="93">
        <v>2385.1999999999998</v>
      </c>
      <c r="E11" s="93" t="s">
        <v>99</v>
      </c>
      <c r="F11" s="93">
        <v>0.5</v>
      </c>
      <c r="G11" s="93">
        <v>2385.6999999999998</v>
      </c>
      <c r="H11" s="93">
        <v>153</v>
      </c>
      <c r="I11" s="93">
        <v>64</v>
      </c>
      <c r="J11" s="93">
        <v>-2.7949999999999999</v>
      </c>
      <c r="K11" s="93">
        <v>214.20500000000001</v>
      </c>
      <c r="L11" s="93">
        <v>277.29500000000002</v>
      </c>
      <c r="M11" s="93">
        <v>491.5</v>
      </c>
      <c r="N11" s="93">
        <v>1894.2</v>
      </c>
      <c r="O11" s="235">
        <f t="shared" si="1"/>
        <v>3.8539165818921668</v>
      </c>
      <c r="P11" s="232">
        <f t="shared" si="0"/>
        <v>0.14639161651356775</v>
      </c>
      <c r="Q11" s="236">
        <f t="shared" si="6"/>
        <v>0.31129196337741605</v>
      </c>
      <c r="R11" s="237">
        <f t="shared" si="7"/>
        <v>0.13021363173957273</v>
      </c>
      <c r="S11" s="237">
        <f t="shared" si="8"/>
        <v>-5.6866734486266529E-3</v>
      </c>
      <c r="T11" s="237">
        <f t="shared" si="9"/>
        <v>0.56418107833163789</v>
      </c>
    </row>
    <row r="12" spans="1:20" ht="15.6" x14ac:dyDescent="0.3">
      <c r="A12" s="91" t="s">
        <v>167</v>
      </c>
      <c r="B12" s="168">
        <v>1976</v>
      </c>
      <c r="C12" s="92" t="s">
        <v>165</v>
      </c>
      <c r="D12" s="93">
        <v>1894.2</v>
      </c>
      <c r="E12" s="93" t="s">
        <v>99</v>
      </c>
      <c r="F12" s="93">
        <v>0.4</v>
      </c>
      <c r="G12" s="93">
        <v>1894.6</v>
      </c>
      <c r="H12" s="93">
        <v>144.80000000000001</v>
      </c>
      <c r="I12" s="93">
        <v>1</v>
      </c>
      <c r="J12" s="93">
        <v>44.970999999999997</v>
      </c>
      <c r="K12" s="93">
        <v>190.77099999999999</v>
      </c>
      <c r="L12" s="93">
        <v>178.929</v>
      </c>
      <c r="M12" s="93">
        <v>369.7</v>
      </c>
      <c r="N12" s="93">
        <v>1524.9</v>
      </c>
      <c r="O12" s="235">
        <f t="shared" si="1"/>
        <v>4.1246956992155805</v>
      </c>
      <c r="P12" s="232">
        <f t="shared" si="0"/>
        <v>0.11733818611056462</v>
      </c>
      <c r="Q12" s="236">
        <f t="shared" si="6"/>
        <v>0.3916689207465513</v>
      </c>
      <c r="R12" s="237">
        <f t="shared" si="7"/>
        <v>2.7048958615093319E-3</v>
      </c>
      <c r="S12" s="237">
        <f t="shared" si="8"/>
        <v>0.12164187178793616</v>
      </c>
      <c r="T12" s="237">
        <f t="shared" si="9"/>
        <v>0.48398431160400329</v>
      </c>
    </row>
    <row r="13" spans="1:20" ht="15.6" x14ac:dyDescent="0.3">
      <c r="A13" s="91" t="s">
        <v>167</v>
      </c>
      <c r="B13" s="168">
        <v>1976</v>
      </c>
      <c r="C13" s="92" t="s">
        <v>166</v>
      </c>
      <c r="D13" s="93">
        <v>1524.9</v>
      </c>
      <c r="E13" s="93" t="s">
        <v>99</v>
      </c>
      <c r="F13" s="93">
        <v>1</v>
      </c>
      <c r="G13" s="93">
        <v>1525.9</v>
      </c>
      <c r="H13" s="93">
        <v>140.19999999999999</v>
      </c>
      <c r="I13" s="93">
        <v>26</v>
      </c>
      <c r="J13" s="93">
        <v>35.106999999999999</v>
      </c>
      <c r="K13" s="93">
        <v>201.30699999999999</v>
      </c>
      <c r="L13" s="93">
        <v>211.34399999999999</v>
      </c>
      <c r="M13" s="93">
        <v>412.65100000000001</v>
      </c>
      <c r="N13" s="93">
        <v>1113.249</v>
      </c>
      <c r="O13" s="235">
        <f t="shared" si="1"/>
        <v>2.6977978970122454</v>
      </c>
      <c r="P13" s="232">
        <f t="shared" si="0"/>
        <v>0.1898443205428435</v>
      </c>
      <c r="Q13" s="242">
        <f t="shared" si="6"/>
        <v>0.33975441717092647</v>
      </c>
      <c r="R13" s="243">
        <f t="shared" si="7"/>
        <v>6.3007238562368686E-2</v>
      </c>
      <c r="S13" s="243">
        <f t="shared" si="8"/>
        <v>8.5076735546502968E-2</v>
      </c>
      <c r="T13" s="243">
        <f t="shared" si="9"/>
        <v>0.51216160872020178</v>
      </c>
    </row>
    <row r="14" spans="1:20" ht="16.2" thickBot="1" x14ac:dyDescent="0.35">
      <c r="A14" s="97" t="s">
        <v>167</v>
      </c>
      <c r="B14" s="170">
        <v>1976</v>
      </c>
      <c r="C14" s="98" t="s">
        <v>137</v>
      </c>
      <c r="D14" s="163">
        <v>665.62900000000002</v>
      </c>
      <c r="E14" s="163">
        <v>2148.7800000000002</v>
      </c>
      <c r="F14" s="163">
        <v>2.7</v>
      </c>
      <c r="G14" s="163">
        <v>2817.1090000000004</v>
      </c>
      <c r="H14" s="163">
        <v>588</v>
      </c>
      <c r="I14" s="163">
        <v>92</v>
      </c>
      <c r="J14" s="163">
        <v>74.328000000000003</v>
      </c>
      <c r="K14" s="163">
        <v>754.32799999999997</v>
      </c>
      <c r="L14" s="163">
        <v>949.53200000000004</v>
      </c>
      <c r="M14" s="163">
        <v>1703.86</v>
      </c>
      <c r="N14" s="163">
        <v>1113.249</v>
      </c>
      <c r="O14" s="234">
        <f t="shared" si="1"/>
        <v>0.65336882138203844</v>
      </c>
      <c r="P14" s="231">
        <f t="shared" si="0"/>
        <v>0.85293766264330806</v>
      </c>
      <c r="Q14" s="238">
        <f t="shared" si="6"/>
        <v>0.34509877572100994</v>
      </c>
      <c r="R14" s="238">
        <f t="shared" si="7"/>
        <v>5.3995046541382513E-2</v>
      </c>
      <c r="S14" s="238">
        <f t="shared" si="8"/>
        <v>4.362330238399869E-2</v>
      </c>
      <c r="T14" s="238">
        <f t="shared" si="9"/>
        <v>0.55728287535360888</v>
      </c>
    </row>
    <row r="15" spans="1:20" ht="15.6" x14ac:dyDescent="0.3">
      <c r="A15" s="91" t="s">
        <v>168</v>
      </c>
      <c r="B15" s="168">
        <v>1977</v>
      </c>
      <c r="C15" s="92" t="s">
        <v>163</v>
      </c>
      <c r="D15" s="93">
        <v>1113.249</v>
      </c>
      <c r="E15" s="93">
        <v>2045.527</v>
      </c>
      <c r="F15" s="93">
        <v>0.7</v>
      </c>
      <c r="G15" s="93">
        <v>3159.4759999999997</v>
      </c>
      <c r="H15" s="93">
        <v>142.69999999999999</v>
      </c>
      <c r="I15" s="93">
        <v>1</v>
      </c>
      <c r="J15" s="93">
        <v>117.131</v>
      </c>
      <c r="K15" s="93">
        <v>260.83100000000002</v>
      </c>
      <c r="L15" s="93">
        <v>266.94499999999999</v>
      </c>
      <c r="M15" s="93">
        <v>527.77599999999995</v>
      </c>
      <c r="N15" s="93">
        <v>2631.7</v>
      </c>
      <c r="O15" s="235">
        <f t="shared" si="1"/>
        <v>4.9863957436488207</v>
      </c>
      <c r="P15" s="232">
        <f t="shared" si="0"/>
        <v>0.10143443401603526</v>
      </c>
      <c r="Q15" s="236">
        <f t="shared" ref="Q15:Q78" si="10">H15/M15</f>
        <v>0.27037985812162735</v>
      </c>
      <c r="R15" s="237">
        <f t="shared" ref="R15:R78" si="11">I15/M15</f>
        <v>1.8947432243982298E-3</v>
      </c>
      <c r="S15" s="237">
        <f t="shared" ref="S15:S78" si="12">J15/M15</f>
        <v>0.22193316861698906</v>
      </c>
      <c r="T15" s="237">
        <f t="shared" ref="T15:T78" si="13">L15/M15</f>
        <v>0.50579223003698537</v>
      </c>
    </row>
    <row r="16" spans="1:20" ht="15.6" x14ac:dyDescent="0.3">
      <c r="A16" s="91" t="s">
        <v>168</v>
      </c>
      <c r="B16" s="168">
        <v>1977</v>
      </c>
      <c r="C16" s="92" t="s">
        <v>164</v>
      </c>
      <c r="D16" s="93">
        <v>2631.7</v>
      </c>
      <c r="E16" s="93" t="s">
        <v>99</v>
      </c>
      <c r="F16" s="93">
        <v>0.5</v>
      </c>
      <c r="G16" s="93">
        <v>2632.2</v>
      </c>
      <c r="H16" s="93">
        <v>154.30000000000001</v>
      </c>
      <c r="I16" s="93">
        <v>54</v>
      </c>
      <c r="J16" s="93">
        <v>36.997999999999998</v>
      </c>
      <c r="K16" s="93">
        <v>245.298</v>
      </c>
      <c r="L16" s="93">
        <v>247.50200000000001</v>
      </c>
      <c r="M16" s="93">
        <v>492.8</v>
      </c>
      <c r="N16" s="93">
        <v>2139.4</v>
      </c>
      <c r="O16" s="235">
        <f t="shared" si="1"/>
        <v>4.3413149350649354</v>
      </c>
      <c r="P16" s="232">
        <f t="shared" si="0"/>
        <v>0.11568757595587548</v>
      </c>
      <c r="Q16" s="236">
        <f t="shared" si="10"/>
        <v>0.31310876623376627</v>
      </c>
      <c r="R16" s="237">
        <f t="shared" si="11"/>
        <v>0.10957792207792208</v>
      </c>
      <c r="S16" s="237">
        <f t="shared" si="12"/>
        <v>7.5077110389610388E-2</v>
      </c>
      <c r="T16" s="237">
        <f t="shared" si="13"/>
        <v>0.50223620129870128</v>
      </c>
    </row>
    <row r="17" spans="1:20" ht="15.6" x14ac:dyDescent="0.3">
      <c r="A17" s="91" t="s">
        <v>168</v>
      </c>
      <c r="B17" s="168">
        <v>1977</v>
      </c>
      <c r="C17" s="92" t="s">
        <v>165</v>
      </c>
      <c r="D17" s="93">
        <v>2139.4</v>
      </c>
      <c r="E17" s="93" t="s">
        <v>99</v>
      </c>
      <c r="F17" s="93">
        <v>0.4</v>
      </c>
      <c r="G17" s="93">
        <v>2139.8000000000002</v>
      </c>
      <c r="H17" s="93">
        <v>143.69999999999999</v>
      </c>
      <c r="I17" s="93">
        <v>1</v>
      </c>
      <c r="J17" s="93">
        <v>28.309000000000001</v>
      </c>
      <c r="K17" s="93">
        <v>173.00899999999999</v>
      </c>
      <c r="L17" s="93">
        <v>260.19099999999997</v>
      </c>
      <c r="M17" s="93">
        <v>433.2</v>
      </c>
      <c r="N17" s="93">
        <v>1706.6</v>
      </c>
      <c r="O17" s="235">
        <f t="shared" si="1"/>
        <v>3.9395198522622343</v>
      </c>
      <c r="P17" s="232">
        <f t="shared" si="0"/>
        <v>0.1524616195945154</v>
      </c>
      <c r="Q17" s="236">
        <f t="shared" si="10"/>
        <v>0.3317174515235457</v>
      </c>
      <c r="R17" s="237">
        <f t="shared" si="11"/>
        <v>2.3084025854108957E-3</v>
      </c>
      <c r="S17" s="237">
        <f t="shared" si="12"/>
        <v>6.5348568790397049E-2</v>
      </c>
      <c r="T17" s="237">
        <f t="shared" si="13"/>
        <v>0.60062557710064635</v>
      </c>
    </row>
    <row r="18" spans="1:20" ht="15.6" x14ac:dyDescent="0.3">
      <c r="A18" s="91" t="s">
        <v>168</v>
      </c>
      <c r="B18" s="168">
        <v>1977</v>
      </c>
      <c r="C18" s="92" t="s">
        <v>166</v>
      </c>
      <c r="D18" s="93">
        <v>1706.6</v>
      </c>
      <c r="E18" s="93" t="s">
        <v>99</v>
      </c>
      <c r="F18" s="93">
        <v>0.3</v>
      </c>
      <c r="G18" s="93">
        <v>1706.9</v>
      </c>
      <c r="H18" s="93">
        <v>145.80000000000001</v>
      </c>
      <c r="I18" s="93">
        <v>24</v>
      </c>
      <c r="J18" s="93">
        <v>10.063000000000001</v>
      </c>
      <c r="K18" s="93">
        <v>179.863</v>
      </c>
      <c r="L18" s="93">
        <v>349.22899999999998</v>
      </c>
      <c r="M18" s="93">
        <v>529.09199999999998</v>
      </c>
      <c r="N18" s="93">
        <v>1177.808</v>
      </c>
      <c r="O18" s="235">
        <f t="shared" si="1"/>
        <v>2.2260930046192344</v>
      </c>
      <c r="P18" s="232">
        <f t="shared" si="0"/>
        <v>0.29650758018284812</v>
      </c>
      <c r="Q18" s="242">
        <f t="shared" si="10"/>
        <v>0.2755664421310472</v>
      </c>
      <c r="R18" s="243">
        <f t="shared" si="11"/>
        <v>4.5360731214987189E-2</v>
      </c>
      <c r="S18" s="243">
        <f t="shared" si="12"/>
        <v>1.901937659235067E-2</v>
      </c>
      <c r="T18" s="243">
        <f t="shared" si="13"/>
        <v>0.66005345006161498</v>
      </c>
    </row>
    <row r="19" spans="1:20" ht="16.2" thickBot="1" x14ac:dyDescent="0.35">
      <c r="A19" s="97" t="s">
        <v>168</v>
      </c>
      <c r="B19" s="170">
        <v>1977</v>
      </c>
      <c r="C19" s="98" t="s">
        <v>137</v>
      </c>
      <c r="D19" s="163">
        <v>1113.249</v>
      </c>
      <c r="E19" s="163">
        <v>2045.527</v>
      </c>
      <c r="F19" s="163">
        <v>1.9</v>
      </c>
      <c r="G19" s="163">
        <v>3160.6759999999999</v>
      </c>
      <c r="H19" s="163">
        <v>586.5</v>
      </c>
      <c r="I19" s="163">
        <v>80</v>
      </c>
      <c r="J19" s="163">
        <v>192.501</v>
      </c>
      <c r="K19" s="163">
        <v>859.00099999999998</v>
      </c>
      <c r="L19" s="163">
        <v>1123.867</v>
      </c>
      <c r="M19" s="163">
        <v>1982.8679999999999</v>
      </c>
      <c r="N19" s="163">
        <v>1177.808</v>
      </c>
      <c r="O19" s="234">
        <f t="shared" si="1"/>
        <v>0.59399213664247952</v>
      </c>
      <c r="P19" s="231">
        <f t="shared" si="0"/>
        <v>0.95420221292434759</v>
      </c>
      <c r="Q19" s="238">
        <f t="shared" si="10"/>
        <v>0.29578368302882491</v>
      </c>
      <c r="R19" s="238">
        <f t="shared" si="11"/>
        <v>4.0345600413138949E-2</v>
      </c>
      <c r="S19" s="238">
        <f t="shared" si="12"/>
        <v>9.7082105314120759E-2</v>
      </c>
      <c r="T19" s="238">
        <f t="shared" si="13"/>
        <v>0.56678861124391533</v>
      </c>
    </row>
    <row r="20" spans="1:20" ht="15.6" x14ac:dyDescent="0.3">
      <c r="A20" s="91" t="s">
        <v>169</v>
      </c>
      <c r="B20" s="168">
        <v>1978</v>
      </c>
      <c r="C20" s="92" t="s">
        <v>163</v>
      </c>
      <c r="D20" s="93">
        <v>1177.808</v>
      </c>
      <c r="E20" s="93">
        <v>1775.5239999999999</v>
      </c>
      <c r="F20" s="93">
        <v>0.6</v>
      </c>
      <c r="G20" s="93">
        <v>2953.9319999999998</v>
      </c>
      <c r="H20" s="93">
        <v>145.19999999999999</v>
      </c>
      <c r="I20" s="93">
        <v>1</v>
      </c>
      <c r="J20" s="93">
        <v>80.861999999999995</v>
      </c>
      <c r="K20" s="93">
        <v>227.06200000000001</v>
      </c>
      <c r="L20" s="93">
        <v>366.77</v>
      </c>
      <c r="M20" s="93">
        <v>593.83199999999999</v>
      </c>
      <c r="N20" s="93">
        <v>2360.1</v>
      </c>
      <c r="O20" s="235">
        <f t="shared" si="1"/>
        <v>3.9743563836236508</v>
      </c>
      <c r="P20" s="232">
        <f t="shared" si="0"/>
        <v>0.15540443201559256</v>
      </c>
      <c r="Q20" s="236">
        <f t="shared" si="10"/>
        <v>0.24451359980600573</v>
      </c>
      <c r="R20" s="237">
        <f t="shared" si="11"/>
        <v>1.6839779600964582E-3</v>
      </c>
      <c r="S20" s="237">
        <f t="shared" si="12"/>
        <v>0.1361698258093198</v>
      </c>
      <c r="T20" s="237">
        <f t="shared" si="13"/>
        <v>0.61763259642457802</v>
      </c>
    </row>
    <row r="21" spans="1:20" ht="15.6" x14ac:dyDescent="0.3">
      <c r="A21" s="91" t="s">
        <v>169</v>
      </c>
      <c r="B21" s="168">
        <v>1978</v>
      </c>
      <c r="C21" s="92" t="s">
        <v>164</v>
      </c>
      <c r="D21" s="93">
        <v>2360.1</v>
      </c>
      <c r="E21" s="93" t="s">
        <v>99</v>
      </c>
      <c r="F21" s="93">
        <v>0.5</v>
      </c>
      <c r="G21" s="93">
        <v>2360.6</v>
      </c>
      <c r="H21" s="93">
        <v>151.80000000000001</v>
      </c>
      <c r="I21" s="93">
        <v>58</v>
      </c>
      <c r="J21" s="93">
        <v>33.021000000000001</v>
      </c>
      <c r="K21" s="93">
        <v>242.821</v>
      </c>
      <c r="L21" s="93">
        <v>342.17899999999997</v>
      </c>
      <c r="M21" s="93">
        <v>585</v>
      </c>
      <c r="N21" s="93">
        <v>1775.6</v>
      </c>
      <c r="O21" s="235">
        <f t="shared" si="1"/>
        <v>3.0352136752136749</v>
      </c>
      <c r="P21" s="232">
        <f t="shared" si="0"/>
        <v>0.19271175940527147</v>
      </c>
      <c r="Q21" s="236">
        <f t="shared" si="10"/>
        <v>0.25948717948717953</v>
      </c>
      <c r="R21" s="237">
        <f t="shared" si="11"/>
        <v>9.914529914529914E-2</v>
      </c>
      <c r="S21" s="237">
        <f t="shared" si="12"/>
        <v>5.6446153846153847E-2</v>
      </c>
      <c r="T21" s="237">
        <f t="shared" si="13"/>
        <v>0.58492136752136747</v>
      </c>
    </row>
    <row r="22" spans="1:20" ht="15.6" x14ac:dyDescent="0.3">
      <c r="A22" s="91" t="s">
        <v>169</v>
      </c>
      <c r="B22" s="168">
        <v>1978</v>
      </c>
      <c r="C22" s="92" t="s">
        <v>165</v>
      </c>
      <c r="D22" s="93">
        <v>1775.6</v>
      </c>
      <c r="E22" s="93" t="s">
        <v>99</v>
      </c>
      <c r="F22" s="93">
        <v>0.4</v>
      </c>
      <c r="G22" s="93">
        <v>1776</v>
      </c>
      <c r="H22" s="93">
        <v>145.9</v>
      </c>
      <c r="I22" s="93">
        <v>2</v>
      </c>
      <c r="J22" s="93">
        <v>21.975000000000001</v>
      </c>
      <c r="K22" s="93">
        <v>169.875</v>
      </c>
      <c r="L22" s="93">
        <v>238.02500000000001</v>
      </c>
      <c r="M22" s="93">
        <v>407.9</v>
      </c>
      <c r="N22" s="93">
        <v>1368.1</v>
      </c>
      <c r="O22" s="235">
        <f t="shared" si="1"/>
        <v>3.3540083353763177</v>
      </c>
      <c r="P22" s="232">
        <f t="shared" si="0"/>
        <v>0.17398216504641476</v>
      </c>
      <c r="Q22" s="236">
        <f t="shared" si="10"/>
        <v>0.35768570728119642</v>
      </c>
      <c r="R22" s="237">
        <f t="shared" si="11"/>
        <v>4.9031625398381958E-3</v>
      </c>
      <c r="S22" s="237">
        <f t="shared" si="12"/>
        <v>5.3873498406472181E-2</v>
      </c>
      <c r="T22" s="237">
        <f t="shared" si="13"/>
        <v>0.58353763177249329</v>
      </c>
    </row>
    <row r="23" spans="1:20" ht="15.6" x14ac:dyDescent="0.3">
      <c r="A23" s="91" t="s">
        <v>169</v>
      </c>
      <c r="B23" s="168">
        <v>1978</v>
      </c>
      <c r="C23" s="92" t="s">
        <v>166</v>
      </c>
      <c r="D23" s="93">
        <v>1368.1</v>
      </c>
      <c r="E23" s="93" t="s">
        <v>99</v>
      </c>
      <c r="F23" s="93">
        <v>0.4</v>
      </c>
      <c r="G23" s="93">
        <v>1368.5</v>
      </c>
      <c r="H23" s="93">
        <v>149.5</v>
      </c>
      <c r="I23" s="93">
        <v>26</v>
      </c>
      <c r="J23" s="93">
        <v>21.745999999999999</v>
      </c>
      <c r="K23" s="93">
        <v>197.24600000000001</v>
      </c>
      <c r="L23" s="93">
        <v>247.155</v>
      </c>
      <c r="M23" s="93">
        <v>444.40100000000001</v>
      </c>
      <c r="N23" s="93">
        <v>924.09900000000005</v>
      </c>
      <c r="O23" s="235">
        <f t="shared" si="1"/>
        <v>2.0794260138928582</v>
      </c>
      <c r="P23" s="232">
        <f t="shared" si="0"/>
        <v>0.26745511032908809</v>
      </c>
      <c r="Q23" s="242">
        <f t="shared" si="10"/>
        <v>0.33640788387064835</v>
      </c>
      <c r="R23" s="243">
        <f t="shared" si="11"/>
        <v>5.8505718934025799E-2</v>
      </c>
      <c r="S23" s="243">
        <f t="shared" si="12"/>
        <v>4.8933283228435577E-2</v>
      </c>
      <c r="T23" s="243">
        <f t="shared" si="13"/>
        <v>0.55615311396689027</v>
      </c>
    </row>
    <row r="24" spans="1:20" ht="16.2" thickBot="1" x14ac:dyDescent="0.35">
      <c r="A24" s="97" t="s">
        <v>169</v>
      </c>
      <c r="B24" s="170">
        <v>1978</v>
      </c>
      <c r="C24" s="98" t="s">
        <v>137</v>
      </c>
      <c r="D24" s="163">
        <v>1177.808</v>
      </c>
      <c r="E24" s="163">
        <v>1775.5239999999999</v>
      </c>
      <c r="F24" s="163">
        <v>1.9</v>
      </c>
      <c r="G24" s="163">
        <v>2955.232</v>
      </c>
      <c r="H24" s="163">
        <v>592.4</v>
      </c>
      <c r="I24" s="163">
        <v>87</v>
      </c>
      <c r="J24" s="163">
        <v>157.60400000000001</v>
      </c>
      <c r="K24" s="163">
        <v>837.00400000000002</v>
      </c>
      <c r="L24" s="163">
        <v>1194.1289999999999</v>
      </c>
      <c r="M24" s="163">
        <v>2031.133</v>
      </c>
      <c r="N24" s="163">
        <v>924.09900000000005</v>
      </c>
      <c r="O24" s="234">
        <f t="shared" si="1"/>
        <v>0.45496725226757678</v>
      </c>
      <c r="P24" s="231">
        <f t="shared" si="0"/>
        <v>1.2922089516382984</v>
      </c>
      <c r="Q24" s="238">
        <f t="shared" si="10"/>
        <v>0.29165987653196512</v>
      </c>
      <c r="R24" s="238">
        <f t="shared" si="11"/>
        <v>4.283323642518732E-2</v>
      </c>
      <c r="S24" s="238">
        <f t="shared" si="12"/>
        <v>7.7594130960404864E-2</v>
      </c>
      <c r="T24" s="238">
        <f t="shared" si="13"/>
        <v>0.58791275608244264</v>
      </c>
    </row>
    <row r="25" spans="1:20" ht="15.6" x14ac:dyDescent="0.3">
      <c r="A25" s="91" t="s">
        <v>170</v>
      </c>
      <c r="B25" s="168">
        <v>1979</v>
      </c>
      <c r="C25" s="92" t="s">
        <v>163</v>
      </c>
      <c r="D25" s="93">
        <v>924.09900000000005</v>
      </c>
      <c r="E25" s="93">
        <v>2134.06</v>
      </c>
      <c r="F25" s="93">
        <v>0.6</v>
      </c>
      <c r="G25" s="93">
        <v>3058.759</v>
      </c>
      <c r="H25" s="93">
        <v>150.1</v>
      </c>
      <c r="I25" s="93">
        <v>1</v>
      </c>
      <c r="J25" s="93">
        <v>38.098999999999997</v>
      </c>
      <c r="K25" s="93">
        <v>189.19900000000001</v>
      </c>
      <c r="L25" s="93">
        <v>374.56</v>
      </c>
      <c r="M25" s="93">
        <v>563.75900000000001</v>
      </c>
      <c r="N25" s="93">
        <v>2495</v>
      </c>
      <c r="O25" s="235">
        <f t="shared" si="1"/>
        <v>4.4256499674506307</v>
      </c>
      <c r="P25" s="232">
        <f t="shared" si="0"/>
        <v>0.15012424849699399</v>
      </c>
      <c r="Q25" s="236">
        <f t="shared" si="10"/>
        <v>0.26624852108791164</v>
      </c>
      <c r="R25" s="237">
        <f t="shared" si="11"/>
        <v>1.7738076021846215E-3</v>
      </c>
      <c r="S25" s="237">
        <f t="shared" si="12"/>
        <v>6.7580295835631882E-2</v>
      </c>
      <c r="T25" s="237">
        <f t="shared" si="13"/>
        <v>0.6643973754742718</v>
      </c>
    </row>
    <row r="26" spans="1:20" ht="15.6" x14ac:dyDescent="0.3">
      <c r="A26" s="91" t="s">
        <v>170</v>
      </c>
      <c r="B26" s="168">
        <v>1979</v>
      </c>
      <c r="C26" s="92" t="s">
        <v>164</v>
      </c>
      <c r="D26" s="93">
        <v>2495</v>
      </c>
      <c r="E26" s="93" t="s">
        <v>99</v>
      </c>
      <c r="F26" s="93">
        <v>0.6</v>
      </c>
      <c r="G26" s="93">
        <v>2495.6</v>
      </c>
      <c r="H26" s="93">
        <v>159.30000000000001</v>
      </c>
      <c r="I26" s="93">
        <v>66</v>
      </c>
      <c r="J26" s="93">
        <v>-8.4760000000000009</v>
      </c>
      <c r="K26" s="93">
        <v>216.82400000000001</v>
      </c>
      <c r="L26" s="93">
        <v>402.77600000000001</v>
      </c>
      <c r="M26" s="93">
        <v>619.6</v>
      </c>
      <c r="N26" s="93">
        <v>1876</v>
      </c>
      <c r="O26" s="235">
        <f t="shared" si="1"/>
        <v>3.0277598450613299</v>
      </c>
      <c r="P26" s="232">
        <f t="shared" si="0"/>
        <v>0.21469936034115139</v>
      </c>
      <c r="Q26" s="236">
        <f t="shared" si="10"/>
        <v>0.25710135571336346</v>
      </c>
      <c r="R26" s="237">
        <f t="shared" si="11"/>
        <v>0.1065203357004519</v>
      </c>
      <c r="S26" s="237">
        <f t="shared" si="12"/>
        <v>-1.3679793415106521E-2</v>
      </c>
      <c r="T26" s="237">
        <f t="shared" si="13"/>
        <v>0.6500581020012911</v>
      </c>
    </row>
    <row r="27" spans="1:20" ht="15.6" x14ac:dyDescent="0.3">
      <c r="A27" s="91" t="s">
        <v>170</v>
      </c>
      <c r="B27" s="168">
        <v>1979</v>
      </c>
      <c r="C27" s="92" t="s">
        <v>165</v>
      </c>
      <c r="D27" s="93">
        <v>1876</v>
      </c>
      <c r="E27" s="93" t="s">
        <v>99</v>
      </c>
      <c r="F27" s="93">
        <v>0.5</v>
      </c>
      <c r="G27" s="93">
        <v>1876.5</v>
      </c>
      <c r="H27" s="93">
        <v>148.4</v>
      </c>
      <c r="I27" s="93">
        <v>3</v>
      </c>
      <c r="J27" s="93">
        <v>31.126999999999999</v>
      </c>
      <c r="K27" s="93">
        <v>182.52699999999999</v>
      </c>
      <c r="L27" s="93">
        <v>301.47300000000001</v>
      </c>
      <c r="M27" s="93">
        <v>484</v>
      </c>
      <c r="N27" s="93">
        <v>1392.5</v>
      </c>
      <c r="O27" s="235">
        <f t="shared" si="1"/>
        <v>2.8770661157024793</v>
      </c>
      <c r="P27" s="232">
        <f t="shared" si="0"/>
        <v>0.21649766606822263</v>
      </c>
      <c r="Q27" s="236">
        <f t="shared" si="10"/>
        <v>0.3066115702479339</v>
      </c>
      <c r="R27" s="237">
        <f t="shared" si="11"/>
        <v>6.1983471074380167E-3</v>
      </c>
      <c r="S27" s="237">
        <f t="shared" si="12"/>
        <v>6.4311983471074377E-2</v>
      </c>
      <c r="T27" s="237">
        <f t="shared" si="13"/>
        <v>0.62287809917355375</v>
      </c>
    </row>
    <row r="28" spans="1:20" ht="15.6" x14ac:dyDescent="0.3">
      <c r="A28" s="91" t="s">
        <v>170</v>
      </c>
      <c r="B28" s="168">
        <v>1979</v>
      </c>
      <c r="C28" s="92" t="s">
        <v>166</v>
      </c>
      <c r="D28" s="93">
        <v>1392.5</v>
      </c>
      <c r="E28" s="93" t="s">
        <v>99</v>
      </c>
      <c r="F28" s="93">
        <v>0.4</v>
      </c>
      <c r="G28" s="93">
        <v>1392.9</v>
      </c>
      <c r="H28" s="93">
        <v>138.30000000000001</v>
      </c>
      <c r="I28" s="93">
        <v>31</v>
      </c>
      <c r="J28" s="93">
        <v>25.234999999999999</v>
      </c>
      <c r="K28" s="93">
        <v>194.535</v>
      </c>
      <c r="L28" s="93">
        <v>296.36599999999999</v>
      </c>
      <c r="M28" s="93">
        <v>490.90100000000001</v>
      </c>
      <c r="N28" s="93">
        <v>901.99900000000002</v>
      </c>
      <c r="O28" s="235">
        <f t="shared" si="1"/>
        <v>1.8374356540320758</v>
      </c>
      <c r="P28" s="232">
        <f t="shared" si="0"/>
        <v>0.32856577446316459</v>
      </c>
      <c r="Q28" s="242">
        <f t="shared" si="10"/>
        <v>0.28172686549833881</v>
      </c>
      <c r="R28" s="243">
        <f t="shared" si="11"/>
        <v>6.3149188940336234E-2</v>
      </c>
      <c r="S28" s="243">
        <f t="shared" si="12"/>
        <v>5.1405476868044676E-2</v>
      </c>
      <c r="T28" s="243">
        <f t="shared" si="13"/>
        <v>0.60371846869328027</v>
      </c>
    </row>
    <row r="29" spans="1:20" ht="16.2" thickBot="1" x14ac:dyDescent="0.35">
      <c r="A29" s="97" t="s">
        <v>170</v>
      </c>
      <c r="B29" s="170">
        <v>1979</v>
      </c>
      <c r="C29" s="98" t="s">
        <v>137</v>
      </c>
      <c r="D29" s="163">
        <v>924.09900000000005</v>
      </c>
      <c r="E29" s="163">
        <v>2134.06</v>
      </c>
      <c r="F29" s="163">
        <v>2.1</v>
      </c>
      <c r="G29" s="163">
        <v>3060.259</v>
      </c>
      <c r="H29" s="163">
        <v>596.1</v>
      </c>
      <c r="I29" s="163">
        <v>101</v>
      </c>
      <c r="J29" s="163">
        <v>85.984999999999999</v>
      </c>
      <c r="K29" s="163">
        <v>783.08500000000004</v>
      </c>
      <c r="L29" s="163">
        <v>1375.175</v>
      </c>
      <c r="M29" s="163">
        <v>2158.2600000000002</v>
      </c>
      <c r="N29" s="163">
        <v>901.99900000000002</v>
      </c>
      <c r="O29" s="234">
        <f t="shared" si="1"/>
        <v>0.41792879449185916</v>
      </c>
      <c r="P29" s="231">
        <f t="shared" si="0"/>
        <v>1.5245859474345314</v>
      </c>
      <c r="Q29" s="238">
        <f t="shared" si="10"/>
        <v>0.27619471240721688</v>
      </c>
      <c r="R29" s="238">
        <f t="shared" si="11"/>
        <v>4.679695680779887E-2</v>
      </c>
      <c r="S29" s="238">
        <f t="shared" si="12"/>
        <v>3.9839963674441446E-2</v>
      </c>
      <c r="T29" s="238">
        <f t="shared" si="13"/>
        <v>0.6371683671105427</v>
      </c>
    </row>
    <row r="30" spans="1:20" ht="15.6" x14ac:dyDescent="0.3">
      <c r="A30" s="91" t="s">
        <v>171</v>
      </c>
      <c r="B30" s="168">
        <v>1980</v>
      </c>
      <c r="C30" s="92" t="s">
        <v>163</v>
      </c>
      <c r="D30" s="93">
        <v>901.99900000000002</v>
      </c>
      <c r="E30" s="93">
        <v>2380.9340000000002</v>
      </c>
      <c r="F30" s="93">
        <v>0.8</v>
      </c>
      <c r="G30" s="93">
        <v>3283.7330000000002</v>
      </c>
      <c r="H30" s="93">
        <v>144.19999999999999</v>
      </c>
      <c r="I30" s="93">
        <v>2</v>
      </c>
      <c r="J30" s="93">
        <v>48.113</v>
      </c>
      <c r="K30" s="93">
        <v>194.31299999999999</v>
      </c>
      <c r="L30" s="93">
        <v>375.42</v>
      </c>
      <c r="M30" s="93">
        <v>569.73299999999995</v>
      </c>
      <c r="N30" s="93">
        <v>2714</v>
      </c>
      <c r="O30" s="235">
        <f t="shared" si="1"/>
        <v>4.7636348956441008</v>
      </c>
      <c r="P30" s="232">
        <f t="shared" si="0"/>
        <v>0.13832719233603538</v>
      </c>
      <c r="Q30" s="236">
        <f t="shared" si="10"/>
        <v>0.25310101398374324</v>
      </c>
      <c r="R30" s="237">
        <f t="shared" si="11"/>
        <v>3.5104162827148859E-3</v>
      </c>
      <c r="S30" s="237">
        <f t="shared" si="12"/>
        <v>8.4448329305130659E-2</v>
      </c>
      <c r="T30" s="237">
        <f t="shared" si="13"/>
        <v>0.65894024042841126</v>
      </c>
    </row>
    <row r="31" spans="1:20" ht="15.6" x14ac:dyDescent="0.3">
      <c r="A31" s="91" t="s">
        <v>171</v>
      </c>
      <c r="B31" s="168">
        <v>1980</v>
      </c>
      <c r="C31" s="92" t="s">
        <v>164</v>
      </c>
      <c r="D31" s="93">
        <v>2714</v>
      </c>
      <c r="E31" s="93" t="s">
        <v>99</v>
      </c>
      <c r="F31" s="93">
        <v>0.6</v>
      </c>
      <c r="G31" s="93">
        <v>2714.6</v>
      </c>
      <c r="H31" s="93">
        <v>162.1</v>
      </c>
      <c r="I31" s="93">
        <v>76</v>
      </c>
      <c r="J31" s="93">
        <v>4.8650000000000002</v>
      </c>
      <c r="K31" s="93">
        <v>242.965</v>
      </c>
      <c r="L31" s="93">
        <v>379.33499999999998</v>
      </c>
      <c r="M31" s="93">
        <v>622.29999999999995</v>
      </c>
      <c r="N31" s="93">
        <v>2092.3000000000002</v>
      </c>
      <c r="O31" s="235">
        <f t="shared" si="1"/>
        <v>3.3622047244094495</v>
      </c>
      <c r="P31" s="232">
        <f t="shared" si="0"/>
        <v>0.18130048272236293</v>
      </c>
      <c r="Q31" s="236">
        <f t="shared" si="10"/>
        <v>0.26048529648079705</v>
      </c>
      <c r="R31" s="237">
        <f t="shared" si="11"/>
        <v>0.12212759119395791</v>
      </c>
      <c r="S31" s="237">
        <f t="shared" si="12"/>
        <v>7.8177727784027005E-3</v>
      </c>
      <c r="T31" s="237">
        <f t="shared" si="13"/>
        <v>0.60956933954684234</v>
      </c>
    </row>
    <row r="32" spans="1:20" ht="15.6" x14ac:dyDescent="0.3">
      <c r="A32" s="91" t="s">
        <v>171</v>
      </c>
      <c r="B32" s="168">
        <v>1980</v>
      </c>
      <c r="C32" s="92" t="s">
        <v>165</v>
      </c>
      <c r="D32" s="93">
        <v>2092.3000000000002</v>
      </c>
      <c r="E32" s="93" t="s">
        <v>99</v>
      </c>
      <c r="F32" s="93">
        <v>0.6</v>
      </c>
      <c r="G32" s="93">
        <v>2092.9</v>
      </c>
      <c r="H32" s="93">
        <v>158.80000000000001</v>
      </c>
      <c r="I32" s="93">
        <v>4</v>
      </c>
      <c r="J32" s="93">
        <v>8.1300000000000008</v>
      </c>
      <c r="K32" s="93">
        <v>170.93</v>
      </c>
      <c r="L32" s="93">
        <v>399.17</v>
      </c>
      <c r="M32" s="93">
        <v>570.1</v>
      </c>
      <c r="N32" s="93">
        <v>1522.8</v>
      </c>
      <c r="O32" s="235">
        <f t="shared" si="1"/>
        <v>2.6711103315207856</v>
      </c>
      <c r="P32" s="232">
        <f t="shared" si="0"/>
        <v>0.26212897294457582</v>
      </c>
      <c r="Q32" s="236">
        <f t="shared" si="10"/>
        <v>0.27854762322399579</v>
      </c>
      <c r="R32" s="237">
        <f t="shared" si="11"/>
        <v>7.0163129275565691E-3</v>
      </c>
      <c r="S32" s="237">
        <f t="shared" si="12"/>
        <v>1.4260656025258727E-2</v>
      </c>
      <c r="T32" s="237">
        <f t="shared" si="13"/>
        <v>0.70017540782318888</v>
      </c>
    </row>
    <row r="33" spans="1:20" ht="15.6" x14ac:dyDescent="0.3">
      <c r="A33" s="91" t="s">
        <v>171</v>
      </c>
      <c r="B33" s="168">
        <v>1980</v>
      </c>
      <c r="C33" s="92" t="s">
        <v>166</v>
      </c>
      <c r="D33" s="93">
        <v>1522.8</v>
      </c>
      <c r="E33" s="93" t="s">
        <v>99</v>
      </c>
      <c r="F33" s="93">
        <v>0.5</v>
      </c>
      <c r="G33" s="93">
        <v>1523.3</v>
      </c>
      <c r="H33" s="93">
        <v>145.4</v>
      </c>
      <c r="I33" s="93">
        <v>31</v>
      </c>
      <c r="J33" s="93">
        <v>-2.1219999999999999</v>
      </c>
      <c r="K33" s="93">
        <v>174.27799999999999</v>
      </c>
      <c r="L33" s="93">
        <v>359.90899999999999</v>
      </c>
      <c r="M33" s="93">
        <v>534.18700000000001</v>
      </c>
      <c r="N33" s="93">
        <v>989.11300000000006</v>
      </c>
      <c r="O33" s="235">
        <f t="shared" si="1"/>
        <v>1.8516231207423619</v>
      </c>
      <c r="P33" s="232">
        <f t="shared" si="0"/>
        <v>0.36387045767268245</v>
      </c>
      <c r="Q33" s="242">
        <f t="shared" si="10"/>
        <v>0.27218932695853698</v>
      </c>
      <c r="R33" s="243">
        <f t="shared" si="11"/>
        <v>5.8032112350169508E-2</v>
      </c>
      <c r="S33" s="243">
        <f t="shared" si="12"/>
        <v>-3.9723916905503127E-3</v>
      </c>
      <c r="T33" s="243">
        <f t="shared" si="13"/>
        <v>0.67375095238184379</v>
      </c>
    </row>
    <row r="34" spans="1:20" ht="16.2" thickBot="1" x14ac:dyDescent="0.35">
      <c r="A34" s="97" t="s">
        <v>171</v>
      </c>
      <c r="B34" s="170">
        <v>1980</v>
      </c>
      <c r="C34" s="98" t="s">
        <v>137</v>
      </c>
      <c r="D34" s="163">
        <v>901.99900000000002</v>
      </c>
      <c r="E34" s="163">
        <v>2380.9340000000002</v>
      </c>
      <c r="F34" s="163">
        <v>2.5</v>
      </c>
      <c r="G34" s="163">
        <v>3285.433</v>
      </c>
      <c r="H34" s="163">
        <v>610.5</v>
      </c>
      <c r="I34" s="163">
        <v>113</v>
      </c>
      <c r="J34" s="163">
        <v>58.985999999999997</v>
      </c>
      <c r="K34" s="163">
        <v>782.48599999999999</v>
      </c>
      <c r="L34" s="163">
        <v>1513.8340000000001</v>
      </c>
      <c r="M34" s="163">
        <v>2296.3200000000002</v>
      </c>
      <c r="N34" s="163">
        <v>989.11300000000006</v>
      </c>
      <c r="O34" s="234">
        <f t="shared" si="1"/>
        <v>0.43073831173355631</v>
      </c>
      <c r="P34" s="231">
        <f t="shared" si="0"/>
        <v>1.5304965155649557</v>
      </c>
      <c r="Q34" s="238">
        <f t="shared" si="10"/>
        <v>0.26586015886287623</v>
      </c>
      <c r="R34" s="238">
        <f t="shared" si="11"/>
        <v>4.9209169453734665E-2</v>
      </c>
      <c r="S34" s="238">
        <f t="shared" si="12"/>
        <v>2.5687186454849496E-2</v>
      </c>
      <c r="T34" s="238">
        <f t="shared" si="13"/>
        <v>0.65924348522853959</v>
      </c>
    </row>
    <row r="35" spans="1:20" ht="15.6" x14ac:dyDescent="0.3">
      <c r="A35" s="91" t="s">
        <v>172</v>
      </c>
      <c r="B35" s="168">
        <v>1981</v>
      </c>
      <c r="C35" s="92" t="s">
        <v>163</v>
      </c>
      <c r="D35" s="93">
        <v>989.11300000000006</v>
      </c>
      <c r="E35" s="93">
        <v>2785.357</v>
      </c>
      <c r="F35" s="93">
        <v>0.7</v>
      </c>
      <c r="G35" s="93">
        <v>3775.17</v>
      </c>
      <c r="H35" s="93">
        <v>149.19999999999999</v>
      </c>
      <c r="I35" s="93">
        <v>1</v>
      </c>
      <c r="J35" s="93">
        <v>144.85599999999999</v>
      </c>
      <c r="K35" s="93">
        <v>295.05599999999998</v>
      </c>
      <c r="L35" s="93">
        <v>424.11399999999998</v>
      </c>
      <c r="M35" s="93">
        <v>719.17</v>
      </c>
      <c r="N35" s="93">
        <v>3056</v>
      </c>
      <c r="O35" s="235">
        <f t="shared" si="1"/>
        <v>4.249342992616489</v>
      </c>
      <c r="P35" s="232">
        <f t="shared" si="0"/>
        <v>0.13878075916230365</v>
      </c>
      <c r="Q35" s="236">
        <f t="shared" si="10"/>
        <v>0.20746137908978404</v>
      </c>
      <c r="R35" s="237">
        <f t="shared" si="11"/>
        <v>1.3904918169556572E-3</v>
      </c>
      <c r="S35" s="237">
        <f t="shared" si="12"/>
        <v>0.20142108263692868</v>
      </c>
      <c r="T35" s="237">
        <f t="shared" si="13"/>
        <v>0.58972704645633156</v>
      </c>
    </row>
    <row r="36" spans="1:20" ht="15.6" x14ac:dyDescent="0.3">
      <c r="A36" s="91" t="s">
        <v>172</v>
      </c>
      <c r="B36" s="168">
        <v>1981</v>
      </c>
      <c r="C36" s="92" t="s">
        <v>164</v>
      </c>
      <c r="D36" s="93">
        <v>3056</v>
      </c>
      <c r="E36" s="93" t="s">
        <v>99</v>
      </c>
      <c r="F36" s="93">
        <v>0.8</v>
      </c>
      <c r="G36" s="93">
        <v>3056.8</v>
      </c>
      <c r="H36" s="93">
        <v>161.69999999999999</v>
      </c>
      <c r="I36" s="93">
        <v>78</v>
      </c>
      <c r="J36" s="93">
        <v>-7.125</v>
      </c>
      <c r="K36" s="93">
        <v>232.57499999999999</v>
      </c>
      <c r="L36" s="93">
        <v>485.82499999999999</v>
      </c>
      <c r="M36" s="93">
        <v>718.4</v>
      </c>
      <c r="N36" s="93">
        <v>2338.4</v>
      </c>
      <c r="O36" s="235">
        <f t="shared" si="1"/>
        <v>3.2550111358574614</v>
      </c>
      <c r="P36" s="232">
        <f t="shared" ref="P36:P67" si="14">L36/N36</f>
        <v>0.20775957919945259</v>
      </c>
      <c r="Q36" s="236">
        <f t="shared" si="10"/>
        <v>0.22508351893095768</v>
      </c>
      <c r="R36" s="237">
        <f t="shared" si="11"/>
        <v>0.10857461024498886</v>
      </c>
      <c r="S36" s="237">
        <f t="shared" si="12"/>
        <v>-9.9178730512249451E-3</v>
      </c>
      <c r="T36" s="237">
        <f t="shared" si="13"/>
        <v>0.67625974387527843</v>
      </c>
    </row>
    <row r="37" spans="1:20" ht="15.6" x14ac:dyDescent="0.3">
      <c r="A37" s="91" t="s">
        <v>172</v>
      </c>
      <c r="B37" s="168">
        <v>1981</v>
      </c>
      <c r="C37" s="92" t="s">
        <v>165</v>
      </c>
      <c r="D37" s="93">
        <v>2338.4</v>
      </c>
      <c r="E37" s="93" t="s">
        <v>99</v>
      </c>
      <c r="F37" s="93">
        <v>0.7</v>
      </c>
      <c r="G37" s="93">
        <v>2339.1</v>
      </c>
      <c r="H37" s="93">
        <v>150.1</v>
      </c>
      <c r="I37" s="93">
        <v>4</v>
      </c>
      <c r="J37" s="93">
        <v>-7.6340000000000003</v>
      </c>
      <c r="K37" s="93">
        <v>146.46600000000001</v>
      </c>
      <c r="L37" s="93">
        <v>415.03399999999999</v>
      </c>
      <c r="M37" s="93">
        <v>561.5</v>
      </c>
      <c r="N37" s="93">
        <v>1777.6</v>
      </c>
      <c r="O37" s="235">
        <f t="shared" si="1"/>
        <v>3.1658058771148707</v>
      </c>
      <c r="P37" s="232">
        <f t="shared" si="14"/>
        <v>0.23347997299729975</v>
      </c>
      <c r="Q37" s="236">
        <f t="shared" si="10"/>
        <v>0.26731967943009793</v>
      </c>
      <c r="R37" s="237">
        <f t="shared" si="11"/>
        <v>7.1237756010685662E-3</v>
      </c>
      <c r="S37" s="237">
        <f t="shared" si="12"/>
        <v>-1.3595725734639359E-2</v>
      </c>
      <c r="T37" s="237">
        <f t="shared" si="13"/>
        <v>0.73915227070347278</v>
      </c>
    </row>
    <row r="38" spans="1:20" ht="15.6" x14ac:dyDescent="0.3">
      <c r="A38" s="91" t="s">
        <v>172</v>
      </c>
      <c r="B38" s="168">
        <v>1981</v>
      </c>
      <c r="C38" s="92" t="s">
        <v>166</v>
      </c>
      <c r="D38" s="93">
        <v>1777.6</v>
      </c>
      <c r="E38" s="93" t="s">
        <v>99</v>
      </c>
      <c r="F38" s="93">
        <v>0.6</v>
      </c>
      <c r="G38" s="93">
        <v>1778.1999999999998</v>
      </c>
      <c r="H38" s="93">
        <v>141.4</v>
      </c>
      <c r="I38" s="93">
        <v>27</v>
      </c>
      <c r="J38" s="93">
        <v>4.6790000000000003</v>
      </c>
      <c r="K38" s="93">
        <v>173.07900000000001</v>
      </c>
      <c r="L38" s="93">
        <v>445.75700000000001</v>
      </c>
      <c r="M38" s="93">
        <v>618.83600000000001</v>
      </c>
      <c r="N38" s="93">
        <v>1159.364</v>
      </c>
      <c r="O38" s="235">
        <f t="shared" si="1"/>
        <v>1.8734592040540627</v>
      </c>
      <c r="P38" s="232">
        <f t="shared" si="14"/>
        <v>0.38448407920204525</v>
      </c>
      <c r="Q38" s="242">
        <f t="shared" si="10"/>
        <v>0.2284934942375686</v>
      </c>
      <c r="R38" s="243">
        <f t="shared" si="11"/>
        <v>4.3630299465448032E-2</v>
      </c>
      <c r="S38" s="243">
        <f t="shared" si="12"/>
        <v>7.5609693036604204E-3</v>
      </c>
      <c r="T38" s="243">
        <f t="shared" si="13"/>
        <v>0.72031523699332289</v>
      </c>
    </row>
    <row r="39" spans="1:20" ht="16.2" thickBot="1" x14ac:dyDescent="0.35">
      <c r="A39" s="97" t="s">
        <v>172</v>
      </c>
      <c r="B39" s="170">
        <v>1981</v>
      </c>
      <c r="C39" s="98" t="s">
        <v>137</v>
      </c>
      <c r="D39" s="163">
        <v>989.11300000000006</v>
      </c>
      <c r="E39" s="163">
        <v>2785.357</v>
      </c>
      <c r="F39" s="163">
        <v>2.8</v>
      </c>
      <c r="G39" s="163">
        <v>3777.2700000000004</v>
      </c>
      <c r="H39" s="163">
        <v>602.4</v>
      </c>
      <c r="I39" s="163">
        <v>110</v>
      </c>
      <c r="J39" s="163">
        <v>134.77600000000001</v>
      </c>
      <c r="K39" s="163">
        <v>847.17600000000004</v>
      </c>
      <c r="L39" s="163">
        <v>1770.73</v>
      </c>
      <c r="M39" s="163">
        <v>2617.9059999999999</v>
      </c>
      <c r="N39" s="163">
        <v>1159.364</v>
      </c>
      <c r="O39" s="234">
        <f t="shared" si="1"/>
        <v>0.44285929288522968</v>
      </c>
      <c r="P39" s="231">
        <f t="shared" si="14"/>
        <v>1.5273287768121142</v>
      </c>
      <c r="Q39" s="238">
        <f t="shared" si="10"/>
        <v>0.23010757452712205</v>
      </c>
      <c r="R39" s="238">
        <f t="shared" si="11"/>
        <v>4.2018315401698918E-2</v>
      </c>
      <c r="S39" s="238">
        <f t="shared" si="12"/>
        <v>5.1482367968903396E-2</v>
      </c>
      <c r="T39" s="238">
        <f t="shared" si="13"/>
        <v>0.67639174210227571</v>
      </c>
    </row>
    <row r="40" spans="1:20" ht="15.6" x14ac:dyDescent="0.3">
      <c r="A40" s="91" t="s">
        <v>173</v>
      </c>
      <c r="B40" s="168">
        <v>1982</v>
      </c>
      <c r="C40" s="92" t="s">
        <v>163</v>
      </c>
      <c r="D40" s="93">
        <v>1159.364</v>
      </c>
      <c r="E40" s="93">
        <v>2764.9670000000001</v>
      </c>
      <c r="F40" s="93">
        <v>1.2</v>
      </c>
      <c r="G40" s="93">
        <v>3925.5309999999999</v>
      </c>
      <c r="H40" s="93">
        <v>152.9</v>
      </c>
      <c r="I40" s="93">
        <v>1</v>
      </c>
      <c r="J40" s="93">
        <v>131.22900000000001</v>
      </c>
      <c r="K40" s="93">
        <v>285.12900000000002</v>
      </c>
      <c r="L40" s="93">
        <v>411.10199999999998</v>
      </c>
      <c r="M40" s="93">
        <v>696.23099999999999</v>
      </c>
      <c r="N40" s="93">
        <v>3229.3</v>
      </c>
      <c r="O40" s="235">
        <f t="shared" si="1"/>
        <v>4.6382594282644698</v>
      </c>
      <c r="P40" s="232">
        <f t="shared" si="14"/>
        <v>0.12730375003870806</v>
      </c>
      <c r="Q40" s="236">
        <f t="shared" si="10"/>
        <v>0.21961101990574969</v>
      </c>
      <c r="R40" s="237">
        <f t="shared" si="11"/>
        <v>1.4363049045503576E-3</v>
      </c>
      <c r="S40" s="237">
        <f t="shared" si="12"/>
        <v>0.18848485631923889</v>
      </c>
      <c r="T40" s="237">
        <f t="shared" si="13"/>
        <v>0.59046781887046107</v>
      </c>
    </row>
    <row r="41" spans="1:20" ht="15.6" x14ac:dyDescent="0.3">
      <c r="A41" s="91" t="s">
        <v>173</v>
      </c>
      <c r="B41" s="168">
        <v>1982</v>
      </c>
      <c r="C41" s="92" t="s">
        <v>164</v>
      </c>
      <c r="D41" s="93">
        <v>3229.3</v>
      </c>
      <c r="E41" s="93" t="s">
        <v>99</v>
      </c>
      <c r="F41" s="93">
        <v>3</v>
      </c>
      <c r="G41" s="93">
        <v>3232.3</v>
      </c>
      <c r="H41" s="93">
        <v>159.5</v>
      </c>
      <c r="I41" s="93">
        <v>74</v>
      </c>
      <c r="J41" s="93">
        <v>18.837</v>
      </c>
      <c r="K41" s="93">
        <v>252.33699999999999</v>
      </c>
      <c r="L41" s="93">
        <v>337.16300000000001</v>
      </c>
      <c r="M41" s="93">
        <v>589.5</v>
      </c>
      <c r="N41" s="93">
        <v>2642.8</v>
      </c>
      <c r="O41" s="235">
        <f t="shared" si="1"/>
        <v>4.4831212892281593</v>
      </c>
      <c r="P41" s="232">
        <f t="shared" si="14"/>
        <v>0.12757794763130012</v>
      </c>
      <c r="Q41" s="236">
        <f t="shared" si="10"/>
        <v>0.27056827820186596</v>
      </c>
      <c r="R41" s="237">
        <f t="shared" si="11"/>
        <v>0.1255301102629347</v>
      </c>
      <c r="S41" s="237">
        <f t="shared" si="12"/>
        <v>3.1954198473282444E-2</v>
      </c>
      <c r="T41" s="237">
        <f t="shared" si="13"/>
        <v>0.57194741306191688</v>
      </c>
    </row>
    <row r="42" spans="1:20" ht="15.6" x14ac:dyDescent="0.3">
      <c r="A42" s="91" t="s">
        <v>173</v>
      </c>
      <c r="B42" s="168">
        <v>1982</v>
      </c>
      <c r="C42" s="92" t="s">
        <v>165</v>
      </c>
      <c r="D42" s="93">
        <v>2642.8</v>
      </c>
      <c r="E42" s="93" t="s">
        <v>99</v>
      </c>
      <c r="F42" s="93">
        <v>2.6</v>
      </c>
      <c r="G42" s="93">
        <v>2645.4</v>
      </c>
      <c r="H42" s="93">
        <v>152.4</v>
      </c>
      <c r="I42" s="93">
        <v>3</v>
      </c>
      <c r="J42" s="93">
        <v>24.187000000000001</v>
      </c>
      <c r="K42" s="93">
        <v>179.58699999999999</v>
      </c>
      <c r="L42" s="93">
        <v>393.81299999999999</v>
      </c>
      <c r="M42" s="93">
        <v>573.4</v>
      </c>
      <c r="N42" s="93">
        <v>2072</v>
      </c>
      <c r="O42" s="235">
        <f t="shared" si="1"/>
        <v>3.6135333100802232</v>
      </c>
      <c r="P42" s="232">
        <f t="shared" si="14"/>
        <v>0.19006418918918919</v>
      </c>
      <c r="Q42" s="236">
        <f t="shared" si="10"/>
        <v>0.2657830484827346</v>
      </c>
      <c r="R42" s="237">
        <f t="shared" si="11"/>
        <v>5.2319497732821766E-3</v>
      </c>
      <c r="S42" s="237">
        <f t="shared" si="12"/>
        <v>4.218172305545867E-2</v>
      </c>
      <c r="T42" s="237">
        <f t="shared" si="13"/>
        <v>0.68680327868852464</v>
      </c>
    </row>
    <row r="43" spans="1:20" ht="15.6" x14ac:dyDescent="0.3">
      <c r="A43" s="91" t="s">
        <v>173</v>
      </c>
      <c r="B43" s="168">
        <v>1982</v>
      </c>
      <c r="C43" s="92" t="s">
        <v>166</v>
      </c>
      <c r="D43" s="93">
        <v>2072</v>
      </c>
      <c r="E43" s="93" t="s">
        <v>99</v>
      </c>
      <c r="F43" s="93">
        <v>0.8</v>
      </c>
      <c r="G43" s="93">
        <v>2072.8000000000002</v>
      </c>
      <c r="H43" s="93">
        <v>151.6</v>
      </c>
      <c r="I43" s="93">
        <v>19</v>
      </c>
      <c r="J43" s="93">
        <v>20.582999999999998</v>
      </c>
      <c r="K43" s="93">
        <v>191.18299999999999</v>
      </c>
      <c r="L43" s="93">
        <v>366.55399999999997</v>
      </c>
      <c r="M43" s="93">
        <v>557.73699999999997</v>
      </c>
      <c r="N43" s="93">
        <v>1515.0630000000001</v>
      </c>
      <c r="O43" s="235">
        <f t="shared" si="1"/>
        <v>2.716446999212891</v>
      </c>
      <c r="P43" s="232">
        <f t="shared" si="14"/>
        <v>0.24193977412160414</v>
      </c>
      <c r="Q43" s="242">
        <f t="shared" si="10"/>
        <v>0.2718127002511937</v>
      </c>
      <c r="R43" s="243">
        <f t="shared" si="11"/>
        <v>3.4066235519608704E-2</v>
      </c>
      <c r="S43" s="243">
        <f t="shared" si="12"/>
        <v>3.6904490826321364E-2</v>
      </c>
      <c r="T43" s="243">
        <f t="shared" si="13"/>
        <v>0.6572165734028762</v>
      </c>
    </row>
    <row r="44" spans="1:20" ht="16.2" thickBot="1" x14ac:dyDescent="0.35">
      <c r="A44" s="97" t="s">
        <v>173</v>
      </c>
      <c r="B44" s="170">
        <v>1982</v>
      </c>
      <c r="C44" s="98" t="s">
        <v>137</v>
      </c>
      <c r="D44" s="163">
        <v>1159.364</v>
      </c>
      <c r="E44" s="163">
        <v>2764.9670000000001</v>
      </c>
      <c r="F44" s="163">
        <v>7.6</v>
      </c>
      <c r="G44" s="163">
        <v>3931.931</v>
      </c>
      <c r="H44" s="163">
        <v>616.4</v>
      </c>
      <c r="I44" s="163">
        <v>97</v>
      </c>
      <c r="J44" s="163">
        <v>194.83600000000001</v>
      </c>
      <c r="K44" s="163">
        <v>908.23599999999999</v>
      </c>
      <c r="L44" s="163">
        <v>1508.6320000000001</v>
      </c>
      <c r="M44" s="163">
        <v>2416.8679999999999</v>
      </c>
      <c r="N44" s="163">
        <v>1515.0630000000001</v>
      </c>
      <c r="O44" s="234">
        <f t="shared" si="1"/>
        <v>0.62687039590081051</v>
      </c>
      <c r="P44" s="231">
        <f t="shared" si="14"/>
        <v>0.99575529202416002</v>
      </c>
      <c r="Q44" s="238">
        <f t="shared" si="10"/>
        <v>0.25504082142673906</v>
      </c>
      <c r="R44" s="238">
        <f t="shared" si="11"/>
        <v>4.0134587408166271E-2</v>
      </c>
      <c r="S44" s="238">
        <f t="shared" si="12"/>
        <v>8.0615077033582311E-2</v>
      </c>
      <c r="T44" s="238">
        <f t="shared" si="13"/>
        <v>0.62420951413151238</v>
      </c>
    </row>
    <row r="45" spans="1:20" ht="15.6" x14ac:dyDescent="0.3">
      <c r="A45" s="91" t="s">
        <v>174</v>
      </c>
      <c r="B45" s="168">
        <v>1983</v>
      </c>
      <c r="C45" s="92" t="s">
        <v>163</v>
      </c>
      <c r="D45" s="93">
        <v>1515.0630000000001</v>
      </c>
      <c r="E45" s="93">
        <v>2419.8240000000001</v>
      </c>
      <c r="F45" s="93">
        <v>0.69899999999999995</v>
      </c>
      <c r="G45" s="93">
        <v>3935.5860000000002</v>
      </c>
      <c r="H45" s="93">
        <v>158.69999999999999</v>
      </c>
      <c r="I45" s="93">
        <v>1</v>
      </c>
      <c r="J45" s="93">
        <v>196.09100000000001</v>
      </c>
      <c r="K45" s="93">
        <v>355.791</v>
      </c>
      <c r="L45" s="93">
        <v>346.69499999999999</v>
      </c>
      <c r="M45" s="93">
        <v>702.48599999999999</v>
      </c>
      <c r="N45" s="93">
        <v>3233.1</v>
      </c>
      <c r="O45" s="235">
        <f t="shared" si="1"/>
        <v>4.6023692998864032</v>
      </c>
      <c r="P45" s="232">
        <f t="shared" si="14"/>
        <v>0.10723299619560174</v>
      </c>
      <c r="Q45" s="236">
        <f t="shared" si="10"/>
        <v>0.22591197546997377</v>
      </c>
      <c r="R45" s="237">
        <f t="shared" si="11"/>
        <v>1.4235159134843968E-3</v>
      </c>
      <c r="S45" s="237">
        <f t="shared" si="12"/>
        <v>0.27913865899106888</v>
      </c>
      <c r="T45" s="237">
        <f t="shared" si="13"/>
        <v>0.49352584962547297</v>
      </c>
    </row>
    <row r="46" spans="1:20" ht="15.6" x14ac:dyDescent="0.3">
      <c r="A46" s="91" t="s">
        <v>174</v>
      </c>
      <c r="B46" s="168">
        <v>1983</v>
      </c>
      <c r="C46" s="92" t="s">
        <v>164</v>
      </c>
      <c r="D46" s="93">
        <v>3233.1</v>
      </c>
      <c r="E46" s="93" t="s">
        <v>99</v>
      </c>
      <c r="F46" s="93">
        <v>0.93</v>
      </c>
      <c r="G46" s="93">
        <v>3234.03</v>
      </c>
      <c r="H46" s="93">
        <v>163.1</v>
      </c>
      <c r="I46" s="93">
        <v>75</v>
      </c>
      <c r="J46" s="93">
        <v>100.515</v>
      </c>
      <c r="K46" s="93">
        <v>338.61500000000001</v>
      </c>
      <c r="L46" s="93">
        <v>359.71499999999997</v>
      </c>
      <c r="M46" s="93">
        <v>698.33</v>
      </c>
      <c r="N46" s="93">
        <v>2535.6999999999998</v>
      </c>
      <c r="O46" s="235">
        <f t="shared" si="1"/>
        <v>3.6310913178583188</v>
      </c>
      <c r="P46" s="232">
        <f t="shared" si="14"/>
        <v>0.14186023583231455</v>
      </c>
      <c r="Q46" s="236">
        <f t="shared" si="10"/>
        <v>0.23355720075036154</v>
      </c>
      <c r="R46" s="237">
        <f t="shared" si="11"/>
        <v>0.10739908066386951</v>
      </c>
      <c r="S46" s="237">
        <f t="shared" si="12"/>
        <v>0.14393624790571791</v>
      </c>
      <c r="T46" s="237">
        <f t="shared" si="13"/>
        <v>0.51510747068005092</v>
      </c>
    </row>
    <row r="47" spans="1:20" ht="15.6" x14ac:dyDescent="0.3">
      <c r="A47" s="91" t="s">
        <v>174</v>
      </c>
      <c r="B47" s="168">
        <v>1983</v>
      </c>
      <c r="C47" s="92" t="s">
        <v>165</v>
      </c>
      <c r="D47" s="93">
        <v>2535.6999999999998</v>
      </c>
      <c r="E47" s="93" t="s">
        <v>99</v>
      </c>
      <c r="F47" s="93">
        <v>1.0860000000000001</v>
      </c>
      <c r="G47" s="93">
        <v>2536.7859999999996</v>
      </c>
      <c r="H47" s="93">
        <v>166.8</v>
      </c>
      <c r="I47" s="93">
        <v>3</v>
      </c>
      <c r="J47" s="93">
        <v>48.341999999999999</v>
      </c>
      <c r="K47" s="93">
        <v>218.142</v>
      </c>
      <c r="L47" s="93">
        <v>367.14400000000001</v>
      </c>
      <c r="M47" s="93">
        <v>585.28599999999994</v>
      </c>
      <c r="N47" s="93">
        <v>1951.5</v>
      </c>
      <c r="O47" s="235">
        <f t="shared" si="1"/>
        <v>3.3342673496376132</v>
      </c>
      <c r="P47" s="232">
        <f t="shared" si="14"/>
        <v>0.18813425570074302</v>
      </c>
      <c r="Q47" s="236">
        <f t="shared" si="10"/>
        <v>0.28498887723266919</v>
      </c>
      <c r="R47" s="237">
        <f t="shared" si="11"/>
        <v>5.1256992308034025E-3</v>
      </c>
      <c r="S47" s="237">
        <f t="shared" si="12"/>
        <v>8.2595517405166033E-2</v>
      </c>
      <c r="T47" s="237">
        <f t="shared" si="13"/>
        <v>0.62728990613136149</v>
      </c>
    </row>
    <row r="48" spans="1:20" ht="15.6" x14ac:dyDescent="0.3">
      <c r="A48" s="91" t="s">
        <v>174</v>
      </c>
      <c r="B48" s="168">
        <v>1983</v>
      </c>
      <c r="C48" s="92" t="s">
        <v>166</v>
      </c>
      <c r="D48" s="93">
        <v>1951.5</v>
      </c>
      <c r="E48" s="93" t="s">
        <v>99</v>
      </c>
      <c r="F48" s="93">
        <v>1.125</v>
      </c>
      <c r="G48" s="93">
        <v>1952.625</v>
      </c>
      <c r="H48" s="93">
        <v>154</v>
      </c>
      <c r="I48" s="93">
        <v>21</v>
      </c>
      <c r="J48" s="93">
        <v>26.155000000000001</v>
      </c>
      <c r="K48" s="93">
        <v>201.155</v>
      </c>
      <c r="L48" s="93">
        <v>352.82400000000001</v>
      </c>
      <c r="M48" s="93">
        <v>553.97900000000004</v>
      </c>
      <c r="N48" s="93">
        <v>1398.646</v>
      </c>
      <c r="O48" s="235">
        <f t="shared" si="1"/>
        <v>2.5247274716189598</v>
      </c>
      <c r="P48" s="232">
        <f t="shared" si="14"/>
        <v>0.25226111539303014</v>
      </c>
      <c r="Q48" s="242">
        <f t="shared" si="10"/>
        <v>0.27798887683468143</v>
      </c>
      <c r="R48" s="243">
        <f t="shared" si="11"/>
        <v>3.7907574113820196E-2</v>
      </c>
      <c r="S48" s="243">
        <f t="shared" si="12"/>
        <v>4.7212980997474632E-2</v>
      </c>
      <c r="T48" s="243">
        <f t="shared" si="13"/>
        <v>0.63689056805402366</v>
      </c>
    </row>
    <row r="49" spans="1:20" ht="16.2" thickBot="1" x14ac:dyDescent="0.35">
      <c r="A49" s="97" t="s">
        <v>174</v>
      </c>
      <c r="B49" s="170">
        <v>1983</v>
      </c>
      <c r="C49" s="98" t="s">
        <v>137</v>
      </c>
      <c r="D49" s="163">
        <v>1515.0630000000001</v>
      </c>
      <c r="E49" s="163">
        <v>2419.8240000000001</v>
      </c>
      <c r="F49" s="163">
        <v>3.84</v>
      </c>
      <c r="G49" s="163">
        <v>3938.7270000000003</v>
      </c>
      <c r="H49" s="163">
        <v>642.6</v>
      </c>
      <c r="I49" s="163">
        <v>100</v>
      </c>
      <c r="J49" s="163">
        <v>371.10300000000001</v>
      </c>
      <c r="K49" s="163">
        <v>1113.703</v>
      </c>
      <c r="L49" s="163">
        <v>1426.3779999999999</v>
      </c>
      <c r="M49" s="163">
        <v>2540.0810000000001</v>
      </c>
      <c r="N49" s="163">
        <v>1398.646</v>
      </c>
      <c r="O49" s="234">
        <f t="shared" si="1"/>
        <v>0.5506304720203804</v>
      </c>
      <c r="P49" s="231">
        <f t="shared" si="14"/>
        <v>1.0198277476931261</v>
      </c>
      <c r="Q49" s="238">
        <f t="shared" si="10"/>
        <v>0.25298405838239019</v>
      </c>
      <c r="R49" s="238">
        <f t="shared" si="11"/>
        <v>3.9368823277682874E-2</v>
      </c>
      <c r="S49" s="238">
        <f t="shared" si="12"/>
        <v>0.14609888424817949</v>
      </c>
      <c r="T49" s="238">
        <f t="shared" si="13"/>
        <v>0.56154823409174737</v>
      </c>
    </row>
    <row r="50" spans="1:20" ht="15.6" x14ac:dyDescent="0.3">
      <c r="A50" s="91" t="s">
        <v>175</v>
      </c>
      <c r="B50" s="168">
        <v>1984</v>
      </c>
      <c r="C50" s="92" t="s">
        <v>163</v>
      </c>
      <c r="D50" s="93">
        <v>1398.646</v>
      </c>
      <c r="E50" s="93">
        <v>2594.777</v>
      </c>
      <c r="F50" s="93">
        <v>3.8039999999999998</v>
      </c>
      <c r="G50" s="93">
        <v>3997.2269999999999</v>
      </c>
      <c r="H50" s="93">
        <v>157.80000000000001</v>
      </c>
      <c r="I50" s="93">
        <v>1</v>
      </c>
      <c r="J50" s="93">
        <v>279.661</v>
      </c>
      <c r="K50" s="93">
        <v>438.46100000000001</v>
      </c>
      <c r="L50" s="93">
        <v>398.666</v>
      </c>
      <c r="M50" s="93">
        <v>837.12699999999995</v>
      </c>
      <c r="N50" s="93">
        <v>3160.1</v>
      </c>
      <c r="O50" s="235">
        <f t="shared" si="1"/>
        <v>3.7749349859698706</v>
      </c>
      <c r="P50" s="232">
        <f t="shared" si="14"/>
        <v>0.12615613429954747</v>
      </c>
      <c r="Q50" s="236">
        <f t="shared" si="10"/>
        <v>0.18850186411380832</v>
      </c>
      <c r="R50" s="237">
        <f t="shared" si="11"/>
        <v>1.1945618765133606E-3</v>
      </c>
      <c r="S50" s="237">
        <f t="shared" si="12"/>
        <v>0.33407236894760295</v>
      </c>
      <c r="T50" s="237">
        <f t="shared" si="13"/>
        <v>0.47623120506207545</v>
      </c>
    </row>
    <row r="51" spans="1:20" ht="15.6" x14ac:dyDescent="0.3">
      <c r="A51" s="91" t="s">
        <v>175</v>
      </c>
      <c r="B51" s="168">
        <v>1984</v>
      </c>
      <c r="C51" s="92" t="s">
        <v>164</v>
      </c>
      <c r="D51" s="93">
        <v>3160.1</v>
      </c>
      <c r="E51" s="93" t="s">
        <v>99</v>
      </c>
      <c r="F51" s="93">
        <v>2.1909999999999998</v>
      </c>
      <c r="G51" s="93">
        <v>3162.2909999999997</v>
      </c>
      <c r="H51" s="93">
        <v>168.5</v>
      </c>
      <c r="I51" s="93">
        <v>69</v>
      </c>
      <c r="J51" s="93">
        <v>101.506</v>
      </c>
      <c r="K51" s="93">
        <v>339.00599999999997</v>
      </c>
      <c r="L51" s="93">
        <v>484.78500000000003</v>
      </c>
      <c r="M51" s="93">
        <v>823.79100000000005</v>
      </c>
      <c r="N51" s="93">
        <v>2338.5</v>
      </c>
      <c r="O51" s="235">
        <f t="shared" si="1"/>
        <v>2.8387054483479424</v>
      </c>
      <c r="P51" s="232">
        <f t="shared" si="14"/>
        <v>0.2073059653624118</v>
      </c>
      <c r="Q51" s="236">
        <f t="shared" si="10"/>
        <v>0.20454217149738221</v>
      </c>
      <c r="R51" s="237">
        <f t="shared" si="11"/>
        <v>8.3759108803082336E-2</v>
      </c>
      <c r="S51" s="237">
        <f t="shared" si="12"/>
        <v>0.12321814635022717</v>
      </c>
      <c r="T51" s="237">
        <f t="shared" si="13"/>
        <v>0.58848057334930826</v>
      </c>
    </row>
    <row r="52" spans="1:20" ht="15.6" x14ac:dyDescent="0.3">
      <c r="A52" s="91" t="s">
        <v>175</v>
      </c>
      <c r="B52" s="168">
        <v>1984</v>
      </c>
      <c r="C52" s="92" t="s">
        <v>165</v>
      </c>
      <c r="D52" s="93">
        <v>2338.5</v>
      </c>
      <c r="E52" s="93" t="s">
        <v>99</v>
      </c>
      <c r="F52" s="93">
        <v>1.119</v>
      </c>
      <c r="G52" s="93">
        <v>2339.6190000000001</v>
      </c>
      <c r="H52" s="93">
        <v>164.2</v>
      </c>
      <c r="I52" s="93">
        <v>4</v>
      </c>
      <c r="J52" s="93">
        <v>35.534999999999997</v>
      </c>
      <c r="K52" s="93">
        <v>203.73500000000001</v>
      </c>
      <c r="L52" s="93">
        <v>335.084</v>
      </c>
      <c r="M52" s="93">
        <v>538.81899999999996</v>
      </c>
      <c r="N52" s="93">
        <v>1800.8</v>
      </c>
      <c r="O52" s="235">
        <f t="shared" si="1"/>
        <v>3.3421241641441748</v>
      </c>
      <c r="P52" s="232">
        <f t="shared" si="14"/>
        <v>0.18607507774322524</v>
      </c>
      <c r="Q52" s="236">
        <f t="shared" si="10"/>
        <v>0.30474055295006303</v>
      </c>
      <c r="R52" s="237">
        <f t="shared" si="11"/>
        <v>7.4236431900137154E-3</v>
      </c>
      <c r="S52" s="237">
        <f t="shared" si="12"/>
        <v>6.5949790189284346E-2</v>
      </c>
      <c r="T52" s="237">
        <f t="shared" si="13"/>
        <v>0.621886013670639</v>
      </c>
    </row>
    <row r="53" spans="1:20" ht="15.6" x14ac:dyDescent="0.3">
      <c r="A53" s="91" t="s">
        <v>175</v>
      </c>
      <c r="B53" s="168">
        <v>1984</v>
      </c>
      <c r="C53" s="92" t="s">
        <v>166</v>
      </c>
      <c r="D53" s="93">
        <v>1800.8</v>
      </c>
      <c r="E53" s="93" t="s">
        <v>99</v>
      </c>
      <c r="F53" s="93">
        <v>2.3260000000000001</v>
      </c>
      <c r="G53" s="93">
        <v>1803.126</v>
      </c>
      <c r="H53" s="93">
        <v>160.5</v>
      </c>
      <c r="I53" s="93">
        <v>24</v>
      </c>
      <c r="J53" s="93">
        <v>-9.5210000000000008</v>
      </c>
      <c r="K53" s="93">
        <v>174.97900000000001</v>
      </c>
      <c r="L53" s="93">
        <v>202.90700000000001</v>
      </c>
      <c r="M53" s="93">
        <v>377.88600000000002</v>
      </c>
      <c r="N53" s="93">
        <v>1425.24</v>
      </c>
      <c r="O53" s="235">
        <f t="shared" si="1"/>
        <v>3.7716136612629203</v>
      </c>
      <c r="P53" s="232">
        <f t="shared" si="14"/>
        <v>0.14236689960989027</v>
      </c>
      <c r="Q53" s="242">
        <f t="shared" si="10"/>
        <v>0.42473126816023876</v>
      </c>
      <c r="R53" s="243">
        <f t="shared" si="11"/>
        <v>6.3511217668820757E-2</v>
      </c>
      <c r="S53" s="243">
        <f t="shared" si="12"/>
        <v>-2.5195429309368435E-2</v>
      </c>
      <c r="T53" s="243">
        <f t="shared" si="13"/>
        <v>0.53695294348030886</v>
      </c>
    </row>
    <row r="54" spans="1:20" ht="16.2" thickBot="1" x14ac:dyDescent="0.35">
      <c r="A54" s="97" t="s">
        <v>175</v>
      </c>
      <c r="B54" s="170">
        <v>1984</v>
      </c>
      <c r="C54" s="98" t="s">
        <v>137</v>
      </c>
      <c r="D54" s="163">
        <v>1398.646</v>
      </c>
      <c r="E54" s="163">
        <v>2594.777</v>
      </c>
      <c r="F54" s="163">
        <v>9.44</v>
      </c>
      <c r="G54" s="163">
        <v>4002.8630000000003</v>
      </c>
      <c r="H54" s="163">
        <v>651</v>
      </c>
      <c r="I54" s="163">
        <v>98</v>
      </c>
      <c r="J54" s="163">
        <v>407.18099999999998</v>
      </c>
      <c r="K54" s="163">
        <v>1156.181</v>
      </c>
      <c r="L54" s="163">
        <v>1421.442</v>
      </c>
      <c r="M54" s="163">
        <v>2577.623</v>
      </c>
      <c r="N54" s="163">
        <v>1425.24</v>
      </c>
      <c r="O54" s="234">
        <f t="shared" si="1"/>
        <v>0.55292802710093758</v>
      </c>
      <c r="P54" s="231">
        <f t="shared" si="14"/>
        <v>0.99733518565294266</v>
      </c>
      <c r="Q54" s="238">
        <f t="shared" si="10"/>
        <v>0.25255826783047791</v>
      </c>
      <c r="R54" s="238">
        <f t="shared" si="11"/>
        <v>3.8019524189534311E-2</v>
      </c>
      <c r="S54" s="238">
        <f t="shared" si="12"/>
        <v>0.15796763141855888</v>
      </c>
      <c r="T54" s="238">
        <f t="shared" si="13"/>
        <v>0.55145457656142882</v>
      </c>
    </row>
    <row r="55" spans="1:20" ht="15.6" x14ac:dyDescent="0.3">
      <c r="A55" s="91" t="s">
        <v>176</v>
      </c>
      <c r="B55" s="168">
        <v>1985</v>
      </c>
      <c r="C55" s="92" t="s">
        <v>163</v>
      </c>
      <c r="D55" s="93">
        <v>1425.24</v>
      </c>
      <c r="E55" s="93">
        <v>2424.1149999999998</v>
      </c>
      <c r="F55" s="93">
        <v>5.0679999999999996</v>
      </c>
      <c r="G55" s="93">
        <v>3854.4229999999998</v>
      </c>
      <c r="H55" s="93">
        <v>165.83</v>
      </c>
      <c r="I55" s="93">
        <v>1</v>
      </c>
      <c r="J55" s="93">
        <v>235.46199999999999</v>
      </c>
      <c r="K55" s="93">
        <v>402.29199999999997</v>
      </c>
      <c r="L55" s="93">
        <v>248.631</v>
      </c>
      <c r="M55" s="93">
        <v>650.923</v>
      </c>
      <c r="N55" s="93">
        <v>3203.5</v>
      </c>
      <c r="O55" s="235">
        <f t="shared" si="1"/>
        <v>4.9214730467351746</v>
      </c>
      <c r="P55" s="232">
        <f t="shared" si="14"/>
        <v>7.7612299047916347E-2</v>
      </c>
      <c r="Q55" s="236">
        <f t="shared" si="10"/>
        <v>0.25476131585456346</v>
      </c>
      <c r="R55" s="237">
        <f t="shared" si="11"/>
        <v>1.5362800208319571E-3</v>
      </c>
      <c r="S55" s="237">
        <f t="shared" si="12"/>
        <v>0.36173556626513426</v>
      </c>
      <c r="T55" s="237">
        <f t="shared" si="13"/>
        <v>0.38196683785947033</v>
      </c>
    </row>
    <row r="56" spans="1:20" ht="15.6" x14ac:dyDescent="0.3">
      <c r="A56" s="91" t="s">
        <v>176</v>
      </c>
      <c r="B56" s="168">
        <v>1985</v>
      </c>
      <c r="C56" s="92" t="s">
        <v>164</v>
      </c>
      <c r="D56" s="93">
        <v>3203.5</v>
      </c>
      <c r="E56" s="93" t="s">
        <v>99</v>
      </c>
      <c r="F56" s="93">
        <v>5.0659999999999998</v>
      </c>
      <c r="G56" s="93">
        <v>3208.5659999999998</v>
      </c>
      <c r="H56" s="93">
        <v>185.57</v>
      </c>
      <c r="I56" s="93">
        <v>63</v>
      </c>
      <c r="J56" s="93">
        <v>65.867000000000004</v>
      </c>
      <c r="K56" s="93">
        <v>314.43700000000001</v>
      </c>
      <c r="L56" s="93">
        <v>250.72900000000001</v>
      </c>
      <c r="M56" s="93">
        <v>565.16600000000005</v>
      </c>
      <c r="N56" s="93">
        <v>2643.4</v>
      </c>
      <c r="O56" s="235">
        <f t="shared" si="1"/>
        <v>4.6772098816984737</v>
      </c>
      <c r="P56" s="232">
        <f t="shared" si="14"/>
        <v>9.4850949534690171E-2</v>
      </c>
      <c r="Q56" s="236">
        <f t="shared" si="10"/>
        <v>0.32834600807550346</v>
      </c>
      <c r="R56" s="237">
        <f t="shared" si="11"/>
        <v>0.11147167380911094</v>
      </c>
      <c r="S56" s="237">
        <f t="shared" si="12"/>
        <v>0.11654451966324939</v>
      </c>
      <c r="T56" s="237">
        <f t="shared" si="13"/>
        <v>0.44363779845213619</v>
      </c>
    </row>
    <row r="57" spans="1:20" ht="15.6" x14ac:dyDescent="0.3">
      <c r="A57" s="91" t="s">
        <v>176</v>
      </c>
      <c r="B57" s="168">
        <v>1985</v>
      </c>
      <c r="C57" s="92" t="s">
        <v>165</v>
      </c>
      <c r="D57" s="93">
        <v>2643.4</v>
      </c>
      <c r="E57" s="93" t="s">
        <v>99</v>
      </c>
      <c r="F57" s="93">
        <v>2.6920000000000002</v>
      </c>
      <c r="G57" s="93">
        <v>2646.0920000000001</v>
      </c>
      <c r="H57" s="93">
        <v>162.16</v>
      </c>
      <c r="I57" s="93">
        <v>4</v>
      </c>
      <c r="J57" s="93">
        <v>1.7929999999999999</v>
      </c>
      <c r="K57" s="93">
        <v>167.953</v>
      </c>
      <c r="L57" s="93">
        <v>222.339</v>
      </c>
      <c r="M57" s="93">
        <v>390.29199999999997</v>
      </c>
      <c r="N57" s="93">
        <v>2255.8000000000002</v>
      </c>
      <c r="O57" s="235">
        <f t="shared" si="1"/>
        <v>5.7797751427136612</v>
      </c>
      <c r="P57" s="232">
        <f t="shared" si="14"/>
        <v>9.8563259154180322E-2</v>
      </c>
      <c r="Q57" s="236">
        <f t="shared" si="10"/>
        <v>0.41548379162268251</v>
      </c>
      <c r="R57" s="237">
        <f t="shared" si="11"/>
        <v>1.0248736843184078E-2</v>
      </c>
      <c r="S57" s="237">
        <f t="shared" si="12"/>
        <v>4.5939962899572626E-3</v>
      </c>
      <c r="T57" s="237">
        <f t="shared" si="13"/>
        <v>0.56967347524417622</v>
      </c>
    </row>
    <row r="58" spans="1:20" ht="15.6" x14ac:dyDescent="0.3">
      <c r="A58" s="91" t="s">
        <v>176</v>
      </c>
      <c r="B58" s="168">
        <v>1985</v>
      </c>
      <c r="C58" s="92" t="s">
        <v>166</v>
      </c>
      <c r="D58" s="93">
        <v>2255.8000000000002</v>
      </c>
      <c r="E58" s="93" t="s">
        <v>99</v>
      </c>
      <c r="F58" s="93">
        <v>3.46</v>
      </c>
      <c r="G58" s="93">
        <v>2259.2600000000002</v>
      </c>
      <c r="H58" s="93">
        <v>160.76</v>
      </c>
      <c r="I58" s="93">
        <v>25</v>
      </c>
      <c r="J58" s="93">
        <v>-18.913</v>
      </c>
      <c r="K58" s="93">
        <v>166.84700000000001</v>
      </c>
      <c r="L58" s="93">
        <v>187.43199999999999</v>
      </c>
      <c r="M58" s="93">
        <v>354.279</v>
      </c>
      <c r="N58" s="93">
        <v>1904.981</v>
      </c>
      <c r="O58" s="235">
        <f t="shared" si="1"/>
        <v>5.377064404043141</v>
      </c>
      <c r="P58" s="232">
        <f t="shared" si="14"/>
        <v>9.8390482634734933E-2</v>
      </c>
      <c r="Q58" s="242">
        <f t="shared" si="10"/>
        <v>0.4537666641262959</v>
      </c>
      <c r="R58" s="243">
        <f t="shared" si="11"/>
        <v>7.0565853465771322E-2</v>
      </c>
      <c r="S58" s="243">
        <f t="shared" si="12"/>
        <v>-5.3384479463925327E-2</v>
      </c>
      <c r="T58" s="243">
        <f t="shared" si="13"/>
        <v>0.52905196187185799</v>
      </c>
    </row>
    <row r="59" spans="1:20" ht="16.2" thickBot="1" x14ac:dyDescent="0.35">
      <c r="A59" s="97" t="s">
        <v>176</v>
      </c>
      <c r="B59" s="170">
        <v>1985</v>
      </c>
      <c r="C59" s="98" t="s">
        <v>137</v>
      </c>
      <c r="D59" s="163">
        <v>1425.24</v>
      </c>
      <c r="E59" s="163">
        <v>2424.1149999999998</v>
      </c>
      <c r="F59" s="163">
        <v>16.286000000000001</v>
      </c>
      <c r="G59" s="163">
        <v>3865.6409999999996</v>
      </c>
      <c r="H59" s="163">
        <v>674.32</v>
      </c>
      <c r="I59" s="163">
        <v>93</v>
      </c>
      <c r="J59" s="163">
        <v>284.209</v>
      </c>
      <c r="K59" s="163">
        <v>1051.529</v>
      </c>
      <c r="L59" s="163">
        <v>909.13099999999997</v>
      </c>
      <c r="M59" s="163">
        <v>1960.66</v>
      </c>
      <c r="N59" s="163">
        <v>1904.981</v>
      </c>
      <c r="O59" s="234">
        <f t="shared" si="1"/>
        <v>0.97160190956106618</v>
      </c>
      <c r="P59" s="231">
        <f t="shared" si="14"/>
        <v>0.47723888059775921</v>
      </c>
      <c r="Q59" s="238">
        <f t="shared" si="10"/>
        <v>0.34392500484530719</v>
      </c>
      <c r="R59" s="238">
        <f t="shared" si="11"/>
        <v>4.7433007252659816E-2</v>
      </c>
      <c r="S59" s="238">
        <f t="shared" si="12"/>
        <v>0.14495578019646446</v>
      </c>
      <c r="T59" s="238">
        <f t="shared" si="13"/>
        <v>0.46368620770556851</v>
      </c>
    </row>
    <row r="60" spans="1:20" ht="15.6" x14ac:dyDescent="0.3">
      <c r="A60" s="91" t="s">
        <v>177</v>
      </c>
      <c r="B60" s="168">
        <v>1986</v>
      </c>
      <c r="C60" s="92" t="s">
        <v>163</v>
      </c>
      <c r="D60" s="93">
        <v>1904.981</v>
      </c>
      <c r="E60" s="93">
        <v>2090.5700000000002</v>
      </c>
      <c r="F60" s="93">
        <v>4.3010000000000002</v>
      </c>
      <c r="G60" s="93">
        <v>3999.8519999999999</v>
      </c>
      <c r="H60" s="93">
        <v>171.17400000000001</v>
      </c>
      <c r="I60" s="93">
        <v>1</v>
      </c>
      <c r="J60" s="93">
        <v>352.27</v>
      </c>
      <c r="K60" s="93">
        <v>524.44399999999996</v>
      </c>
      <c r="L60" s="93">
        <v>318.90300000000002</v>
      </c>
      <c r="M60" s="93">
        <v>843.34699999999998</v>
      </c>
      <c r="N60" s="93">
        <v>3156.5050000000001</v>
      </c>
      <c r="O60" s="235">
        <f t="shared" si="1"/>
        <v>3.7428306497799841</v>
      </c>
      <c r="P60" s="232">
        <f t="shared" si="14"/>
        <v>0.10103041180039316</v>
      </c>
      <c r="Q60" s="236">
        <f t="shared" si="10"/>
        <v>0.20296983329519167</v>
      </c>
      <c r="R60" s="237">
        <f t="shared" si="11"/>
        <v>1.1857515352518002E-3</v>
      </c>
      <c r="S60" s="237">
        <f t="shared" si="12"/>
        <v>0.41770469332315169</v>
      </c>
      <c r="T60" s="237">
        <f t="shared" si="13"/>
        <v>0.37813972184640487</v>
      </c>
    </row>
    <row r="61" spans="1:20" ht="15.6" x14ac:dyDescent="0.3">
      <c r="A61" s="91" t="s">
        <v>177</v>
      </c>
      <c r="B61" s="168">
        <v>1986</v>
      </c>
      <c r="C61" s="92" t="s">
        <v>164</v>
      </c>
      <c r="D61" s="93">
        <v>3156.5050000000001</v>
      </c>
      <c r="E61" s="93" t="s">
        <v>99</v>
      </c>
      <c r="F61" s="93">
        <v>3.6389999999999998</v>
      </c>
      <c r="G61" s="93">
        <v>3160.1440000000002</v>
      </c>
      <c r="H61" s="93">
        <v>192.78299999999999</v>
      </c>
      <c r="I61" s="93">
        <v>57</v>
      </c>
      <c r="J61" s="93">
        <v>-20.792000000000002</v>
      </c>
      <c r="K61" s="93">
        <v>228.99100000000001</v>
      </c>
      <c r="L61" s="93">
        <v>257.66300000000001</v>
      </c>
      <c r="M61" s="93">
        <v>486.654</v>
      </c>
      <c r="N61" s="93">
        <v>2673.49</v>
      </c>
      <c r="O61" s="235">
        <f t="shared" si="1"/>
        <v>5.4936155872550101</v>
      </c>
      <c r="P61" s="232">
        <f t="shared" si="14"/>
        <v>9.6377020299309155E-2</v>
      </c>
      <c r="Q61" s="236">
        <f t="shared" si="10"/>
        <v>0.39613976254176475</v>
      </c>
      <c r="R61" s="237">
        <f t="shared" si="11"/>
        <v>0.11712633616491389</v>
      </c>
      <c r="S61" s="237">
        <f t="shared" si="12"/>
        <v>-4.2724399676155961E-2</v>
      </c>
      <c r="T61" s="237">
        <f t="shared" si="13"/>
        <v>0.52945830096947732</v>
      </c>
    </row>
    <row r="62" spans="1:20" ht="15.6" x14ac:dyDescent="0.3">
      <c r="A62" s="91" t="s">
        <v>177</v>
      </c>
      <c r="B62" s="168">
        <v>1986</v>
      </c>
      <c r="C62" s="92" t="s">
        <v>165</v>
      </c>
      <c r="D62" s="93">
        <v>2673.49</v>
      </c>
      <c r="E62" s="93" t="s">
        <v>99</v>
      </c>
      <c r="F62" s="93">
        <v>6.0229999999999997</v>
      </c>
      <c r="G62" s="93">
        <v>2679.5129999999999</v>
      </c>
      <c r="H62" s="93">
        <v>171.66800000000001</v>
      </c>
      <c r="I62" s="93">
        <v>3</v>
      </c>
      <c r="J62" s="93">
        <v>48.741</v>
      </c>
      <c r="K62" s="93">
        <v>223.40899999999999</v>
      </c>
      <c r="L62" s="93">
        <v>205.67400000000001</v>
      </c>
      <c r="M62" s="93">
        <v>429.08300000000003</v>
      </c>
      <c r="N62" s="93">
        <v>2250.4299999999998</v>
      </c>
      <c r="O62" s="235">
        <f t="shared" si="1"/>
        <v>5.2447428586077747</v>
      </c>
      <c r="P62" s="232">
        <f t="shared" si="14"/>
        <v>9.139320041058821E-2</v>
      </c>
      <c r="Q62" s="236">
        <f t="shared" si="10"/>
        <v>0.40008110318982576</v>
      </c>
      <c r="R62" s="237">
        <f t="shared" si="11"/>
        <v>6.9916542953228156E-3</v>
      </c>
      <c r="S62" s="237">
        <f t="shared" si="12"/>
        <v>0.11359340733610979</v>
      </c>
      <c r="T62" s="237">
        <f t="shared" si="13"/>
        <v>0.47933383517874162</v>
      </c>
    </row>
    <row r="63" spans="1:20" ht="15.6" x14ac:dyDescent="0.3">
      <c r="A63" s="91" t="s">
        <v>177</v>
      </c>
      <c r="B63" s="168">
        <v>1986</v>
      </c>
      <c r="C63" s="92" t="s">
        <v>166</v>
      </c>
      <c r="D63" s="93">
        <v>2250.4299999999998</v>
      </c>
      <c r="E63" s="93" t="s">
        <v>99</v>
      </c>
      <c r="F63" s="93">
        <v>7.2869999999999999</v>
      </c>
      <c r="G63" s="93">
        <v>2257.7169999999996</v>
      </c>
      <c r="H63" s="93">
        <v>176.59299999999999</v>
      </c>
      <c r="I63" s="93">
        <v>23</v>
      </c>
      <c r="J63" s="93">
        <v>20.95</v>
      </c>
      <c r="K63" s="93">
        <v>220.54300000000001</v>
      </c>
      <c r="L63" s="93">
        <v>216.27</v>
      </c>
      <c r="M63" s="93">
        <v>436.81299999999999</v>
      </c>
      <c r="N63" s="93">
        <v>1820.904</v>
      </c>
      <c r="O63" s="235">
        <f t="shared" si="1"/>
        <v>4.1686121978970405</v>
      </c>
      <c r="P63" s="232">
        <f t="shared" si="14"/>
        <v>0.11877067654307971</v>
      </c>
      <c r="Q63" s="242">
        <f t="shared" si="10"/>
        <v>0.40427597164003815</v>
      </c>
      <c r="R63" s="243">
        <f t="shared" si="11"/>
        <v>5.2654110569053579E-2</v>
      </c>
      <c r="S63" s="243">
        <f t="shared" si="12"/>
        <v>4.7961026800942282E-2</v>
      </c>
      <c r="T63" s="243">
        <f t="shared" si="13"/>
        <v>0.49510889098996602</v>
      </c>
    </row>
    <row r="64" spans="1:20" ht="16.2" thickBot="1" x14ac:dyDescent="0.35">
      <c r="A64" s="97" t="s">
        <v>177</v>
      </c>
      <c r="B64" s="170">
        <v>1986</v>
      </c>
      <c r="C64" s="98" t="s">
        <v>137</v>
      </c>
      <c r="D64" s="163">
        <v>1904.981</v>
      </c>
      <c r="E64" s="163">
        <v>2090.5700000000002</v>
      </c>
      <c r="F64" s="163">
        <v>21.25</v>
      </c>
      <c r="G64" s="163">
        <v>4016.8010000000004</v>
      </c>
      <c r="H64" s="163">
        <v>712.21799999999996</v>
      </c>
      <c r="I64" s="163">
        <v>84</v>
      </c>
      <c r="J64" s="163">
        <v>401.16899999999998</v>
      </c>
      <c r="K64" s="163">
        <v>1197.3869999999999</v>
      </c>
      <c r="L64" s="163">
        <v>998.51</v>
      </c>
      <c r="M64" s="163">
        <v>2195.8969999999999</v>
      </c>
      <c r="N64" s="163">
        <v>1820.904</v>
      </c>
      <c r="O64" s="234">
        <f t="shared" si="1"/>
        <v>0.82923015059449512</v>
      </c>
      <c r="P64" s="231">
        <f t="shared" si="14"/>
        <v>0.54835949616234569</v>
      </c>
      <c r="Q64" s="238">
        <f t="shared" si="10"/>
        <v>0.32434034929689326</v>
      </c>
      <c r="R64" s="238">
        <f t="shared" si="11"/>
        <v>3.8253160325825847E-2</v>
      </c>
      <c r="S64" s="238">
        <f t="shared" si="12"/>
        <v>0.1826902627946575</v>
      </c>
      <c r="T64" s="238">
        <f t="shared" si="13"/>
        <v>0.45471622758262342</v>
      </c>
    </row>
    <row r="65" spans="1:20" ht="15.6" x14ac:dyDescent="0.3">
      <c r="A65" s="91" t="s">
        <v>178</v>
      </c>
      <c r="B65" s="168">
        <v>1987</v>
      </c>
      <c r="C65" s="92" t="s">
        <v>163</v>
      </c>
      <c r="D65" s="93">
        <v>1820.904</v>
      </c>
      <c r="E65" s="93">
        <v>2107.6849999999999</v>
      </c>
      <c r="F65" s="93">
        <v>2.7080000000000002</v>
      </c>
      <c r="G65" s="93">
        <v>3931.297</v>
      </c>
      <c r="H65" s="93">
        <v>181.03</v>
      </c>
      <c r="I65" s="93">
        <v>1</v>
      </c>
      <c r="J65" s="93">
        <v>363.80500000000001</v>
      </c>
      <c r="K65" s="93">
        <v>545.83500000000004</v>
      </c>
      <c r="L65" s="93">
        <v>409</v>
      </c>
      <c r="M65" s="93">
        <v>954.83500000000004</v>
      </c>
      <c r="N65" s="93">
        <v>2976.462</v>
      </c>
      <c r="O65" s="235">
        <f t="shared" si="1"/>
        <v>3.1172527190561721</v>
      </c>
      <c r="P65" s="232">
        <f t="shared" si="14"/>
        <v>0.1374114636773458</v>
      </c>
      <c r="Q65" s="236">
        <f t="shared" si="10"/>
        <v>0.18959296632402456</v>
      </c>
      <c r="R65" s="237">
        <f t="shared" si="11"/>
        <v>1.0473013662046322E-3</v>
      </c>
      <c r="S65" s="237">
        <f t="shared" si="12"/>
        <v>0.38101347353207621</v>
      </c>
      <c r="T65" s="237">
        <f t="shared" si="13"/>
        <v>0.42834625877769456</v>
      </c>
    </row>
    <row r="66" spans="1:20" ht="15.6" x14ac:dyDescent="0.3">
      <c r="A66" s="91" t="s">
        <v>178</v>
      </c>
      <c r="B66" s="168">
        <v>1987</v>
      </c>
      <c r="C66" s="92" t="s">
        <v>164</v>
      </c>
      <c r="D66" s="93">
        <v>2976.462</v>
      </c>
      <c r="E66" s="93" t="s">
        <v>99</v>
      </c>
      <c r="F66" s="93">
        <v>4.5250000000000004</v>
      </c>
      <c r="G66" s="93">
        <v>2980.9870000000001</v>
      </c>
      <c r="H66" s="93">
        <v>193.048</v>
      </c>
      <c r="I66" s="93">
        <v>58</v>
      </c>
      <c r="J66" s="93">
        <v>-79.081999999999994</v>
      </c>
      <c r="K66" s="93">
        <v>171.96600000000001</v>
      </c>
      <c r="L66" s="93">
        <v>308.45299999999997</v>
      </c>
      <c r="M66" s="93">
        <v>480.41899999999998</v>
      </c>
      <c r="N66" s="93">
        <v>2500.5680000000002</v>
      </c>
      <c r="O66" s="235">
        <f t="shared" si="1"/>
        <v>5.2049731588467569</v>
      </c>
      <c r="P66" s="232">
        <f t="shared" si="14"/>
        <v>0.1233531741588311</v>
      </c>
      <c r="Q66" s="236">
        <f t="shared" si="10"/>
        <v>0.40183256698839975</v>
      </c>
      <c r="R66" s="237">
        <f t="shared" si="11"/>
        <v>0.12072794789548291</v>
      </c>
      <c r="S66" s="237">
        <f t="shared" si="12"/>
        <v>-0.16461047543914789</v>
      </c>
      <c r="T66" s="237">
        <f t="shared" si="13"/>
        <v>0.64204996055526531</v>
      </c>
    </row>
    <row r="67" spans="1:20" ht="15.6" x14ac:dyDescent="0.3">
      <c r="A67" s="91" t="s">
        <v>178</v>
      </c>
      <c r="B67" s="168">
        <v>1987</v>
      </c>
      <c r="C67" s="92" t="s">
        <v>165</v>
      </c>
      <c r="D67" s="93">
        <v>2500.5680000000002</v>
      </c>
      <c r="E67" s="93" t="s">
        <v>99</v>
      </c>
      <c r="F67" s="93">
        <v>3.7229999999999999</v>
      </c>
      <c r="G67" s="93">
        <v>2504.2910000000002</v>
      </c>
      <c r="H67" s="93">
        <v>172.05799999999999</v>
      </c>
      <c r="I67" s="93">
        <v>3</v>
      </c>
      <c r="J67" s="93">
        <v>-7.3479999999999999</v>
      </c>
      <c r="K67" s="93">
        <v>167.71</v>
      </c>
      <c r="L67" s="93">
        <v>413.04500000000002</v>
      </c>
      <c r="M67" s="93">
        <v>580.755</v>
      </c>
      <c r="N67" s="93">
        <v>1923.5360000000001</v>
      </c>
      <c r="O67" s="235">
        <f t="shared" si="1"/>
        <v>3.312129899871719</v>
      </c>
      <c r="P67" s="232">
        <f t="shared" si="14"/>
        <v>0.21473213914374362</v>
      </c>
      <c r="Q67" s="236">
        <f t="shared" si="10"/>
        <v>0.29626606744668577</v>
      </c>
      <c r="R67" s="237">
        <f t="shared" si="11"/>
        <v>5.1656894904047318E-3</v>
      </c>
      <c r="S67" s="237">
        <f t="shared" si="12"/>
        <v>-1.2652495458497989E-2</v>
      </c>
      <c r="T67" s="237">
        <f t="shared" si="13"/>
        <v>0.71122073852140755</v>
      </c>
    </row>
    <row r="68" spans="1:20" ht="15.6" x14ac:dyDescent="0.3">
      <c r="A68" s="91" t="s">
        <v>178</v>
      </c>
      <c r="B68" s="168">
        <v>1987</v>
      </c>
      <c r="C68" s="92" t="s">
        <v>166</v>
      </c>
      <c r="D68" s="93">
        <v>1923.5360000000001</v>
      </c>
      <c r="E68" s="93" t="s">
        <v>99</v>
      </c>
      <c r="F68" s="93">
        <v>5.1289999999999996</v>
      </c>
      <c r="G68" s="93">
        <v>1928.665</v>
      </c>
      <c r="H68" s="93">
        <v>174.60300000000001</v>
      </c>
      <c r="I68" s="93">
        <v>23</v>
      </c>
      <c r="J68" s="93">
        <v>12.839</v>
      </c>
      <c r="K68" s="93">
        <v>210.44200000000001</v>
      </c>
      <c r="L68" s="93">
        <v>457.37900000000002</v>
      </c>
      <c r="M68" s="93">
        <v>667.82100000000003</v>
      </c>
      <c r="N68" s="93">
        <v>1260.8440000000001</v>
      </c>
      <c r="O68" s="235">
        <f t="shared" si="1"/>
        <v>1.8879969333099738</v>
      </c>
      <c r="P68" s="232">
        <f t="shared" ref="P68:P99" si="15">L68/N68</f>
        <v>0.36275621726399143</v>
      </c>
      <c r="Q68" s="242">
        <f t="shared" si="10"/>
        <v>0.26145179621485398</v>
      </c>
      <c r="R68" s="243">
        <f t="shared" si="11"/>
        <v>3.4440366505395906E-2</v>
      </c>
      <c r="S68" s="243">
        <f t="shared" si="12"/>
        <v>1.9225211546207741E-2</v>
      </c>
      <c r="T68" s="243">
        <f t="shared" si="13"/>
        <v>0.68488262573354242</v>
      </c>
    </row>
    <row r="69" spans="1:20" ht="16.2" thickBot="1" x14ac:dyDescent="0.35">
      <c r="A69" s="97" t="s">
        <v>178</v>
      </c>
      <c r="B69" s="170">
        <v>1987</v>
      </c>
      <c r="C69" s="98" t="s">
        <v>137</v>
      </c>
      <c r="D69" s="163">
        <v>1820.904</v>
      </c>
      <c r="E69" s="163">
        <v>2107.6849999999999</v>
      </c>
      <c r="F69" s="163">
        <v>16.085000000000001</v>
      </c>
      <c r="G69" s="163">
        <v>3944.674</v>
      </c>
      <c r="H69" s="163">
        <v>720.73900000000003</v>
      </c>
      <c r="I69" s="163">
        <v>85</v>
      </c>
      <c r="J69" s="163">
        <v>290.214</v>
      </c>
      <c r="K69" s="163">
        <v>1095.953</v>
      </c>
      <c r="L69" s="163">
        <v>1587.877</v>
      </c>
      <c r="M69" s="163">
        <v>2683.83</v>
      </c>
      <c r="N69" s="163">
        <v>1260.8440000000001</v>
      </c>
      <c r="O69" s="234">
        <f t="shared" ref="O69:O132" si="16">N69/M69</f>
        <v>0.46979279611599845</v>
      </c>
      <c r="P69" s="231">
        <f t="shared" si="15"/>
        <v>1.259376259077253</v>
      </c>
      <c r="Q69" s="238">
        <f t="shared" si="10"/>
        <v>0.26854867856756948</v>
      </c>
      <c r="R69" s="238">
        <f t="shared" si="11"/>
        <v>3.167115651885552E-2</v>
      </c>
      <c r="S69" s="238">
        <f t="shared" si="12"/>
        <v>0.10813427079956629</v>
      </c>
      <c r="T69" s="238">
        <f t="shared" si="13"/>
        <v>0.5916458941140087</v>
      </c>
    </row>
    <row r="70" spans="1:20" ht="15.6" x14ac:dyDescent="0.3">
      <c r="A70" s="91" t="s">
        <v>179</v>
      </c>
      <c r="B70" s="168">
        <v>1988</v>
      </c>
      <c r="C70" s="92" t="s">
        <v>163</v>
      </c>
      <c r="D70" s="93">
        <v>1260.8440000000001</v>
      </c>
      <c r="E70" s="93">
        <v>1812.201</v>
      </c>
      <c r="F70" s="93">
        <v>8.5839999999999996</v>
      </c>
      <c r="G70" s="93">
        <v>3081.6289999999999</v>
      </c>
      <c r="H70" s="93">
        <v>183.27199999999999</v>
      </c>
      <c r="I70" s="93">
        <v>1</v>
      </c>
      <c r="J70" s="93">
        <v>282.17099999999999</v>
      </c>
      <c r="K70" s="93">
        <v>466.44299999999998</v>
      </c>
      <c r="L70" s="93">
        <v>361.63400000000001</v>
      </c>
      <c r="M70" s="93">
        <v>828.077</v>
      </c>
      <c r="N70" s="93">
        <v>2253.5520000000001</v>
      </c>
      <c r="O70" s="235">
        <f t="shared" si="16"/>
        <v>2.7214280797558681</v>
      </c>
      <c r="P70" s="232">
        <f t="shared" si="15"/>
        <v>0.1604728890214204</v>
      </c>
      <c r="Q70" s="236">
        <f t="shared" si="10"/>
        <v>0.22132241325383992</v>
      </c>
      <c r="R70" s="237">
        <f t="shared" si="11"/>
        <v>1.2076171660364919E-3</v>
      </c>
      <c r="S70" s="237">
        <f t="shared" si="12"/>
        <v>0.3407545433576829</v>
      </c>
      <c r="T70" s="237">
        <f t="shared" si="13"/>
        <v>0.43671542622244069</v>
      </c>
    </row>
    <row r="71" spans="1:20" ht="15.6" x14ac:dyDescent="0.3">
      <c r="A71" s="91" t="s">
        <v>179</v>
      </c>
      <c r="B71" s="168">
        <v>1988</v>
      </c>
      <c r="C71" s="92" t="s">
        <v>164</v>
      </c>
      <c r="D71" s="93">
        <v>2253.5520000000001</v>
      </c>
      <c r="E71" s="93" t="s">
        <v>99</v>
      </c>
      <c r="F71" s="93">
        <v>6.2670000000000003</v>
      </c>
      <c r="G71" s="93">
        <v>2259.819</v>
      </c>
      <c r="H71" s="93">
        <v>197.303</v>
      </c>
      <c r="I71" s="93">
        <v>67</v>
      </c>
      <c r="J71" s="93">
        <v>-49.406999999999996</v>
      </c>
      <c r="K71" s="93">
        <v>214.89599999999999</v>
      </c>
      <c r="L71" s="93">
        <v>329.02100000000002</v>
      </c>
      <c r="M71" s="93">
        <v>543.91700000000003</v>
      </c>
      <c r="N71" s="93">
        <v>1715.902</v>
      </c>
      <c r="O71" s="235">
        <f t="shared" si="16"/>
        <v>3.1547129433351042</v>
      </c>
      <c r="P71" s="232">
        <f t="shared" si="15"/>
        <v>0.19174813013796826</v>
      </c>
      <c r="Q71" s="236">
        <f t="shared" si="10"/>
        <v>0.36274468347192673</v>
      </c>
      <c r="R71" s="237">
        <f t="shared" si="11"/>
        <v>0.12318055879849314</v>
      </c>
      <c r="S71" s="237">
        <f t="shared" si="12"/>
        <v>-9.083555027697239E-2</v>
      </c>
      <c r="T71" s="237">
        <f t="shared" si="13"/>
        <v>0.60491030800655243</v>
      </c>
    </row>
    <row r="72" spans="1:20" ht="15.6" x14ac:dyDescent="0.3">
      <c r="A72" s="91" t="s">
        <v>179</v>
      </c>
      <c r="B72" s="168">
        <v>1988</v>
      </c>
      <c r="C72" s="92" t="s">
        <v>165</v>
      </c>
      <c r="D72" s="93">
        <v>1715.902</v>
      </c>
      <c r="E72" s="93" t="s">
        <v>99</v>
      </c>
      <c r="F72" s="93">
        <v>3.6619999999999999</v>
      </c>
      <c r="G72" s="93">
        <v>1719.5640000000001</v>
      </c>
      <c r="H72" s="93">
        <v>173.4</v>
      </c>
      <c r="I72" s="93">
        <v>3</v>
      </c>
      <c r="J72" s="93">
        <v>-44.505000000000003</v>
      </c>
      <c r="K72" s="93">
        <v>131.89500000000001</v>
      </c>
      <c r="L72" s="93">
        <v>359.95800000000003</v>
      </c>
      <c r="M72" s="93">
        <v>491.85300000000001</v>
      </c>
      <c r="N72" s="93">
        <v>1227.711</v>
      </c>
      <c r="O72" s="235">
        <f t="shared" si="16"/>
        <v>2.4960933449628242</v>
      </c>
      <c r="P72" s="232">
        <f t="shared" si="15"/>
        <v>0.29319440813025216</v>
      </c>
      <c r="Q72" s="236">
        <f t="shared" si="10"/>
        <v>0.35254435776542992</v>
      </c>
      <c r="R72" s="237">
        <f t="shared" si="11"/>
        <v>6.0993833523430782E-3</v>
      </c>
      <c r="S72" s="237">
        <f t="shared" si="12"/>
        <v>-9.0484352032009566E-2</v>
      </c>
      <c r="T72" s="237">
        <f t="shared" si="13"/>
        <v>0.73184061091423658</v>
      </c>
    </row>
    <row r="73" spans="1:20" ht="15.6" x14ac:dyDescent="0.3">
      <c r="A73" s="91" t="s">
        <v>179</v>
      </c>
      <c r="B73" s="168">
        <v>1988</v>
      </c>
      <c r="C73" s="92" t="s">
        <v>166</v>
      </c>
      <c r="D73" s="93">
        <v>1227.711</v>
      </c>
      <c r="E73" s="93" t="s">
        <v>99</v>
      </c>
      <c r="F73" s="93">
        <v>4.1559999999999997</v>
      </c>
      <c r="G73" s="93">
        <v>1231.867</v>
      </c>
      <c r="H73" s="93">
        <v>171.8</v>
      </c>
      <c r="I73" s="93">
        <v>32</v>
      </c>
      <c r="J73" s="93">
        <v>-37.799999999999997</v>
      </c>
      <c r="K73" s="93">
        <v>166</v>
      </c>
      <c r="L73" s="93">
        <v>364.24099999999999</v>
      </c>
      <c r="M73" s="93">
        <v>530.24099999999999</v>
      </c>
      <c r="N73" s="93">
        <v>701.62599999999998</v>
      </c>
      <c r="O73" s="235">
        <f t="shared" si="16"/>
        <v>1.323220950473464</v>
      </c>
      <c r="P73" s="232">
        <f t="shared" si="15"/>
        <v>0.51913840137053069</v>
      </c>
      <c r="Q73" s="242">
        <f t="shared" si="10"/>
        <v>0.32400361345124201</v>
      </c>
      <c r="R73" s="243">
        <f t="shared" si="11"/>
        <v>6.0349916358787802E-2</v>
      </c>
      <c r="S73" s="243">
        <f t="shared" si="12"/>
        <v>-7.1288338698818079E-2</v>
      </c>
      <c r="T73" s="243">
        <f t="shared" si="13"/>
        <v>0.68693480888878833</v>
      </c>
    </row>
    <row r="74" spans="1:20" ht="16.2" thickBot="1" x14ac:dyDescent="0.35">
      <c r="A74" s="97" t="s">
        <v>179</v>
      </c>
      <c r="B74" s="170">
        <v>1988</v>
      </c>
      <c r="C74" s="98" t="s">
        <v>137</v>
      </c>
      <c r="D74" s="163">
        <v>1260.8440000000001</v>
      </c>
      <c r="E74" s="163">
        <v>1812.201</v>
      </c>
      <c r="F74" s="163">
        <v>22.669</v>
      </c>
      <c r="G74" s="163">
        <v>3095.7139999999999</v>
      </c>
      <c r="H74" s="163">
        <v>725.77499999999998</v>
      </c>
      <c r="I74" s="163">
        <v>103</v>
      </c>
      <c r="J74" s="163">
        <v>150.459</v>
      </c>
      <c r="K74" s="163">
        <v>979.23400000000004</v>
      </c>
      <c r="L74" s="163">
        <v>1414.854</v>
      </c>
      <c r="M74" s="163">
        <v>2394.0880000000002</v>
      </c>
      <c r="N74" s="163">
        <v>701.62599999999998</v>
      </c>
      <c r="O74" s="234">
        <f t="shared" si="16"/>
        <v>0.29306608612548907</v>
      </c>
      <c r="P74" s="231">
        <f t="shared" si="15"/>
        <v>2.0165358752383749</v>
      </c>
      <c r="Q74" s="238">
        <f t="shared" si="10"/>
        <v>0.30315301693170843</v>
      </c>
      <c r="R74" s="238">
        <f t="shared" si="11"/>
        <v>4.3022645784114869E-2</v>
      </c>
      <c r="S74" s="238">
        <f t="shared" si="12"/>
        <v>6.2846060796428529E-2</v>
      </c>
      <c r="T74" s="238">
        <f t="shared" si="13"/>
        <v>0.59097827648774814</v>
      </c>
    </row>
    <row r="75" spans="1:20" ht="15.6" x14ac:dyDescent="0.3">
      <c r="A75" s="91" t="s">
        <v>180</v>
      </c>
      <c r="B75" s="168">
        <v>1989</v>
      </c>
      <c r="C75" s="92" t="s">
        <v>163</v>
      </c>
      <c r="D75" s="93">
        <v>701.62599999999998</v>
      </c>
      <c r="E75" s="93">
        <v>2036.6179999999999</v>
      </c>
      <c r="F75" s="93">
        <v>5.8689999999999998</v>
      </c>
      <c r="G75" s="93">
        <v>2744.1129999999998</v>
      </c>
      <c r="H75" s="93">
        <v>190.703</v>
      </c>
      <c r="I75" s="93">
        <v>1.734</v>
      </c>
      <c r="J75" s="93">
        <v>264.93</v>
      </c>
      <c r="K75" s="93">
        <v>457.36700000000002</v>
      </c>
      <c r="L75" s="93">
        <v>368.7</v>
      </c>
      <c r="M75" s="93">
        <v>826.06700000000001</v>
      </c>
      <c r="N75" s="93">
        <v>1918.046</v>
      </c>
      <c r="O75" s="235">
        <f t="shared" si="16"/>
        <v>2.3219012501407272</v>
      </c>
      <c r="P75" s="232">
        <f t="shared" si="15"/>
        <v>0.19222688089858114</v>
      </c>
      <c r="Q75" s="236">
        <f t="shared" si="10"/>
        <v>0.23085657700888668</v>
      </c>
      <c r="R75" s="237">
        <f t="shared" si="11"/>
        <v>2.0991033414965131E-3</v>
      </c>
      <c r="S75" s="237">
        <f t="shared" si="12"/>
        <v>0.32071248458054857</v>
      </c>
      <c r="T75" s="237">
        <f t="shared" si="13"/>
        <v>0.44633183506906821</v>
      </c>
    </row>
    <row r="76" spans="1:20" ht="15.6" x14ac:dyDescent="0.3">
      <c r="A76" s="91" t="s">
        <v>180</v>
      </c>
      <c r="B76" s="168">
        <v>1989</v>
      </c>
      <c r="C76" s="92" t="s">
        <v>164</v>
      </c>
      <c r="D76" s="93">
        <v>1918.046</v>
      </c>
      <c r="E76" s="93" t="s">
        <v>99</v>
      </c>
      <c r="F76" s="93">
        <v>7.1059999999999999</v>
      </c>
      <c r="G76" s="93">
        <v>1925.152</v>
      </c>
      <c r="H76" s="93">
        <v>191.65600000000001</v>
      </c>
      <c r="I76" s="93">
        <v>70.257000000000005</v>
      </c>
      <c r="J76" s="93">
        <v>-87.837000000000003</v>
      </c>
      <c r="K76" s="93">
        <v>174.07599999999999</v>
      </c>
      <c r="L76" s="93">
        <v>328.58600000000001</v>
      </c>
      <c r="M76" s="93">
        <v>502.66199999999998</v>
      </c>
      <c r="N76" s="93">
        <v>1422.49</v>
      </c>
      <c r="O76" s="235">
        <f t="shared" si="16"/>
        <v>2.8299135403113822</v>
      </c>
      <c r="P76" s="232">
        <f t="shared" si="15"/>
        <v>0.23099353949764145</v>
      </c>
      <c r="Q76" s="236">
        <f t="shared" si="10"/>
        <v>0.38128205434267959</v>
      </c>
      <c r="R76" s="237">
        <f t="shared" si="11"/>
        <v>0.1397698652374757</v>
      </c>
      <c r="S76" s="237">
        <f t="shared" si="12"/>
        <v>-0.17474366472898292</v>
      </c>
      <c r="T76" s="237">
        <f t="shared" si="13"/>
        <v>0.65369174514882766</v>
      </c>
    </row>
    <row r="77" spans="1:20" ht="15.6" x14ac:dyDescent="0.3">
      <c r="A77" s="91" t="s">
        <v>180</v>
      </c>
      <c r="B77" s="168">
        <v>1989</v>
      </c>
      <c r="C77" s="92" t="s">
        <v>165</v>
      </c>
      <c r="D77" s="93">
        <v>1422.49</v>
      </c>
      <c r="E77" s="93" t="s">
        <v>99</v>
      </c>
      <c r="F77" s="93">
        <v>4.6520000000000001</v>
      </c>
      <c r="G77" s="93">
        <v>1427.1420000000001</v>
      </c>
      <c r="H77" s="93">
        <v>184.31800000000001</v>
      </c>
      <c r="I77" s="93">
        <v>2.68</v>
      </c>
      <c r="J77" s="93">
        <v>37.426000000000002</v>
      </c>
      <c r="K77" s="93">
        <v>224.42400000000001</v>
      </c>
      <c r="L77" s="93">
        <v>259.60899999999998</v>
      </c>
      <c r="M77" s="93">
        <v>484.03300000000002</v>
      </c>
      <c r="N77" s="93">
        <v>943.10900000000004</v>
      </c>
      <c r="O77" s="235">
        <f t="shared" si="16"/>
        <v>1.9484394659041842</v>
      </c>
      <c r="P77" s="232">
        <f t="shared" si="15"/>
        <v>0.27526934850584606</v>
      </c>
      <c r="Q77" s="236">
        <f t="shared" si="10"/>
        <v>0.38079635066204165</v>
      </c>
      <c r="R77" s="237">
        <f t="shared" si="11"/>
        <v>5.5368125726964895E-3</v>
      </c>
      <c r="S77" s="237">
        <f t="shared" si="12"/>
        <v>7.7321174382738375E-2</v>
      </c>
      <c r="T77" s="237">
        <f t="shared" si="13"/>
        <v>0.53634566238252346</v>
      </c>
    </row>
    <row r="78" spans="1:20" ht="15.6" x14ac:dyDescent="0.3">
      <c r="A78" s="91" t="s">
        <v>180</v>
      </c>
      <c r="B78" s="168">
        <v>1989</v>
      </c>
      <c r="C78" s="92" t="s">
        <v>166</v>
      </c>
      <c r="D78" s="93">
        <v>943.10900000000004</v>
      </c>
      <c r="E78" s="93" t="s">
        <v>99</v>
      </c>
      <c r="F78" s="93">
        <v>4.84</v>
      </c>
      <c r="G78" s="93">
        <v>947.94900000000007</v>
      </c>
      <c r="H78" s="93">
        <v>182.24100000000001</v>
      </c>
      <c r="I78" s="93">
        <v>29.606999999999999</v>
      </c>
      <c r="J78" s="93">
        <v>-75.417000000000002</v>
      </c>
      <c r="K78" s="93">
        <v>136.43100000000001</v>
      </c>
      <c r="L78" s="93">
        <v>275.06299999999999</v>
      </c>
      <c r="M78" s="93">
        <v>411.49400000000003</v>
      </c>
      <c r="N78" s="93">
        <v>536.45500000000004</v>
      </c>
      <c r="O78" s="235">
        <f t="shared" si="16"/>
        <v>1.303676359801115</v>
      </c>
      <c r="P78" s="232">
        <f t="shared" si="15"/>
        <v>0.51274198208610222</v>
      </c>
      <c r="Q78" s="242">
        <f t="shared" si="10"/>
        <v>0.44287644534306697</v>
      </c>
      <c r="R78" s="243">
        <f t="shared" si="11"/>
        <v>7.1950016282132906E-2</v>
      </c>
      <c r="S78" s="243">
        <f t="shared" si="12"/>
        <v>-0.1832760623484182</v>
      </c>
      <c r="T78" s="243">
        <f t="shared" si="13"/>
        <v>0.66844960072321824</v>
      </c>
    </row>
    <row r="79" spans="1:20" ht="16.2" thickBot="1" x14ac:dyDescent="0.35">
      <c r="A79" s="97" t="s">
        <v>180</v>
      </c>
      <c r="B79" s="170">
        <v>1989</v>
      </c>
      <c r="C79" s="98" t="s">
        <v>137</v>
      </c>
      <c r="D79" s="163">
        <v>701.62599999999998</v>
      </c>
      <c r="E79" s="163">
        <v>2036.6179999999999</v>
      </c>
      <c r="F79" s="163">
        <v>22.466999999999999</v>
      </c>
      <c r="G79" s="163">
        <v>2760.7109999999998</v>
      </c>
      <c r="H79" s="163">
        <v>748.91800000000001</v>
      </c>
      <c r="I79" s="163">
        <v>104.27800000000001</v>
      </c>
      <c r="J79" s="163">
        <v>139.102</v>
      </c>
      <c r="K79" s="163">
        <v>992.298</v>
      </c>
      <c r="L79" s="163">
        <v>1231.9580000000001</v>
      </c>
      <c r="M79" s="163">
        <v>2224.2559999999999</v>
      </c>
      <c r="N79" s="163">
        <v>536.45500000000004</v>
      </c>
      <c r="O79" s="234">
        <f t="shared" si="16"/>
        <v>0.24118401838637282</v>
      </c>
      <c r="P79" s="231">
        <f t="shared" si="15"/>
        <v>2.2964796674464774</v>
      </c>
      <c r="Q79" s="238">
        <f t="shared" ref="Q79:Q142" si="17">H79/M79</f>
        <v>0.33670494763192726</v>
      </c>
      <c r="R79" s="238">
        <f t="shared" ref="R79:R142" si="18">I79/M79</f>
        <v>4.6882193416585144E-2</v>
      </c>
      <c r="S79" s="238">
        <f t="shared" ref="S79:S142" si="19">J79/M79</f>
        <v>6.2538664614145145E-2</v>
      </c>
      <c r="T79" s="238">
        <f t="shared" ref="T79:T142" si="20">L79/M79</f>
        <v>0.55387419433734253</v>
      </c>
    </row>
    <row r="80" spans="1:20" ht="15.6" x14ac:dyDescent="0.3">
      <c r="A80" s="91" t="s">
        <v>181</v>
      </c>
      <c r="B80" s="168">
        <v>1990</v>
      </c>
      <c r="C80" s="92" t="s">
        <v>163</v>
      </c>
      <c r="D80" s="93">
        <v>536.45500000000004</v>
      </c>
      <c r="E80" s="93">
        <v>2729.7779999999998</v>
      </c>
      <c r="F80" s="93">
        <v>7.9980000000000002</v>
      </c>
      <c r="G80" s="93">
        <v>3274.2309999999998</v>
      </c>
      <c r="H80" s="93">
        <v>194.07</v>
      </c>
      <c r="I80" s="93">
        <v>1.659</v>
      </c>
      <c r="J80" s="93">
        <v>399.72300000000001</v>
      </c>
      <c r="K80" s="93">
        <v>595.452</v>
      </c>
      <c r="L80" s="93">
        <v>267.69099999999997</v>
      </c>
      <c r="M80" s="93">
        <v>863.14300000000003</v>
      </c>
      <c r="N80" s="93">
        <v>2411.0880000000002</v>
      </c>
      <c r="O80" s="235">
        <f t="shared" si="16"/>
        <v>2.7933818614065111</v>
      </c>
      <c r="P80" s="232">
        <f t="shared" si="15"/>
        <v>0.11102498125327651</v>
      </c>
      <c r="Q80" s="236">
        <f t="shared" si="17"/>
        <v>0.22484107500147715</v>
      </c>
      <c r="R80" s="237">
        <f t="shared" si="18"/>
        <v>1.9220453621242367E-3</v>
      </c>
      <c r="S80" s="237">
        <f t="shared" si="19"/>
        <v>0.46310171084049806</v>
      </c>
      <c r="T80" s="237">
        <f t="shared" si="20"/>
        <v>0.31013516879590053</v>
      </c>
    </row>
    <row r="81" spans="1:20" ht="15.6" x14ac:dyDescent="0.3">
      <c r="A81" s="91" t="s">
        <v>181</v>
      </c>
      <c r="B81" s="168">
        <v>1990</v>
      </c>
      <c r="C81" s="92" t="s">
        <v>164</v>
      </c>
      <c r="D81" s="93">
        <v>2411.0880000000002</v>
      </c>
      <c r="E81" s="93" t="s">
        <v>99</v>
      </c>
      <c r="F81" s="93">
        <v>13.388999999999999</v>
      </c>
      <c r="G81" s="93">
        <v>2424.4770000000003</v>
      </c>
      <c r="H81" s="93">
        <v>210.607</v>
      </c>
      <c r="I81" s="93">
        <v>62.869</v>
      </c>
      <c r="J81" s="93">
        <v>-38.308</v>
      </c>
      <c r="K81" s="93">
        <v>235.16800000000001</v>
      </c>
      <c r="L81" s="93">
        <v>279.375</v>
      </c>
      <c r="M81" s="93">
        <v>514.54300000000001</v>
      </c>
      <c r="N81" s="93">
        <v>1909.934</v>
      </c>
      <c r="O81" s="235">
        <f t="shared" si="16"/>
        <v>3.7119035726848875</v>
      </c>
      <c r="P81" s="232">
        <f t="shared" si="15"/>
        <v>0.14627468802586896</v>
      </c>
      <c r="Q81" s="236">
        <f t="shared" si="17"/>
        <v>0.40930884299271392</v>
      </c>
      <c r="R81" s="237">
        <f t="shared" si="18"/>
        <v>0.1221841517618547</v>
      </c>
      <c r="S81" s="237">
        <f t="shared" si="19"/>
        <v>-7.4450531831158906E-2</v>
      </c>
      <c r="T81" s="237">
        <f t="shared" si="20"/>
        <v>0.54295753707659034</v>
      </c>
    </row>
    <row r="82" spans="1:20" ht="15.6" x14ac:dyDescent="0.3">
      <c r="A82" s="91" t="s">
        <v>181</v>
      </c>
      <c r="B82" s="168">
        <v>1990</v>
      </c>
      <c r="C82" s="92" t="s">
        <v>165</v>
      </c>
      <c r="D82" s="93">
        <v>1909.934</v>
      </c>
      <c r="E82" s="93" t="s">
        <v>99</v>
      </c>
      <c r="F82" s="93">
        <v>7.7809999999999997</v>
      </c>
      <c r="G82" s="93">
        <v>1917.7149999999999</v>
      </c>
      <c r="H82" s="93">
        <v>190.99700000000001</v>
      </c>
      <c r="I82" s="93">
        <v>2.0659999999999998</v>
      </c>
      <c r="J82" s="93">
        <v>101.492</v>
      </c>
      <c r="K82" s="93">
        <v>294.55500000000001</v>
      </c>
      <c r="L82" s="93">
        <v>225.47900000000001</v>
      </c>
      <c r="M82" s="93">
        <v>520.03399999999999</v>
      </c>
      <c r="N82" s="93">
        <v>1397.681</v>
      </c>
      <c r="O82" s="235">
        <f t="shared" si="16"/>
        <v>2.6876723445005521</v>
      </c>
      <c r="P82" s="232">
        <f t="shared" si="15"/>
        <v>0.16132364967399571</v>
      </c>
      <c r="Q82" s="236">
        <f t="shared" si="17"/>
        <v>0.36727790875212007</v>
      </c>
      <c r="R82" s="237">
        <f t="shared" si="18"/>
        <v>3.9728171619547951E-3</v>
      </c>
      <c r="S82" s="237">
        <f t="shared" si="19"/>
        <v>0.19516416234323142</v>
      </c>
      <c r="T82" s="237">
        <f t="shared" si="20"/>
        <v>0.43358511174269376</v>
      </c>
    </row>
    <row r="83" spans="1:20" ht="15.6" x14ac:dyDescent="0.3">
      <c r="A83" s="91" t="s">
        <v>181</v>
      </c>
      <c r="B83" s="168">
        <v>1990</v>
      </c>
      <c r="C83" s="92" t="s">
        <v>166</v>
      </c>
      <c r="D83" s="93">
        <v>1397.681</v>
      </c>
      <c r="E83" s="93" t="s">
        <v>99</v>
      </c>
      <c r="F83" s="93">
        <v>7.2389999999999999</v>
      </c>
      <c r="G83" s="93">
        <v>1404.92</v>
      </c>
      <c r="H83" s="93">
        <v>194.12299999999999</v>
      </c>
      <c r="I83" s="93">
        <v>26.266999999999999</v>
      </c>
      <c r="J83" s="93">
        <v>19.489000000000001</v>
      </c>
      <c r="K83" s="93">
        <v>239.87899999999999</v>
      </c>
      <c r="L83" s="93">
        <v>296.90699999999998</v>
      </c>
      <c r="M83" s="93">
        <v>536.78599999999994</v>
      </c>
      <c r="N83" s="93">
        <v>868.13400000000001</v>
      </c>
      <c r="O83" s="235">
        <f t="shared" si="16"/>
        <v>1.6172813747005326</v>
      </c>
      <c r="P83" s="232">
        <f t="shared" si="15"/>
        <v>0.34200595760562308</v>
      </c>
      <c r="Q83" s="242">
        <f t="shared" si="17"/>
        <v>0.36163946153588211</v>
      </c>
      <c r="R83" s="243">
        <f t="shared" si="18"/>
        <v>4.8933839556173225E-2</v>
      </c>
      <c r="S83" s="243">
        <f t="shared" si="19"/>
        <v>3.6306833635750567E-2</v>
      </c>
      <c r="T83" s="243">
        <f t="shared" si="20"/>
        <v>0.55311986527219414</v>
      </c>
    </row>
    <row r="84" spans="1:20" ht="16.2" thickBot="1" x14ac:dyDescent="0.35">
      <c r="A84" s="97" t="s">
        <v>181</v>
      </c>
      <c r="B84" s="170">
        <v>1990</v>
      </c>
      <c r="C84" s="98" t="s">
        <v>137</v>
      </c>
      <c r="D84" s="163">
        <v>536.45500000000004</v>
      </c>
      <c r="E84" s="163">
        <v>2729.7779999999998</v>
      </c>
      <c r="F84" s="163">
        <v>36.406999999999996</v>
      </c>
      <c r="G84" s="163">
        <v>3302.64</v>
      </c>
      <c r="H84" s="163">
        <v>789.79700000000003</v>
      </c>
      <c r="I84" s="163">
        <v>92.861000000000004</v>
      </c>
      <c r="J84" s="163">
        <v>482.39600000000002</v>
      </c>
      <c r="K84" s="163">
        <v>1365.0540000000001</v>
      </c>
      <c r="L84" s="163">
        <v>1069.452</v>
      </c>
      <c r="M84" s="163">
        <v>2434.5059999999999</v>
      </c>
      <c r="N84" s="163">
        <v>868.13400000000001</v>
      </c>
      <c r="O84" s="234">
        <f t="shared" si="16"/>
        <v>0.35659554751559458</v>
      </c>
      <c r="P84" s="231">
        <f t="shared" si="15"/>
        <v>1.2318973798975734</v>
      </c>
      <c r="Q84" s="238">
        <f t="shared" si="17"/>
        <v>0.32441776688987417</v>
      </c>
      <c r="R84" s="238">
        <f t="shared" si="18"/>
        <v>3.8143672679385475E-2</v>
      </c>
      <c r="S84" s="238">
        <f t="shared" si="19"/>
        <v>0.19814943976313881</v>
      </c>
      <c r="T84" s="238">
        <f t="shared" si="20"/>
        <v>0.43928912066760156</v>
      </c>
    </row>
    <row r="85" spans="1:20" ht="15.6" x14ac:dyDescent="0.3">
      <c r="A85" s="91" t="s">
        <v>182</v>
      </c>
      <c r="B85" s="168">
        <v>1991</v>
      </c>
      <c r="C85" s="92" t="s">
        <v>163</v>
      </c>
      <c r="D85" s="93">
        <v>868.13400000000001</v>
      </c>
      <c r="E85" s="93">
        <v>1980.1389999999999</v>
      </c>
      <c r="F85" s="93">
        <v>7.8109999999999999</v>
      </c>
      <c r="G85" s="93">
        <v>2856.0839999999998</v>
      </c>
      <c r="H85" s="93">
        <v>189.35400000000001</v>
      </c>
      <c r="I85" s="93">
        <v>1.165</v>
      </c>
      <c r="J85" s="93">
        <v>359.12799999999999</v>
      </c>
      <c r="K85" s="93">
        <v>549.64700000000005</v>
      </c>
      <c r="L85" s="93">
        <v>251.70099999999999</v>
      </c>
      <c r="M85" s="93">
        <v>801.34799999999996</v>
      </c>
      <c r="N85" s="93">
        <v>2054.7359999999999</v>
      </c>
      <c r="O85" s="235">
        <f t="shared" si="16"/>
        <v>2.564099492355381</v>
      </c>
      <c r="P85" s="232">
        <f t="shared" si="15"/>
        <v>0.12249797540900632</v>
      </c>
      <c r="Q85" s="236">
        <f t="shared" si="17"/>
        <v>0.23629434403030897</v>
      </c>
      <c r="R85" s="237">
        <f t="shared" si="18"/>
        <v>1.4538003464162888E-3</v>
      </c>
      <c r="S85" s="237">
        <f t="shared" si="19"/>
        <v>0.4481548590624797</v>
      </c>
      <c r="T85" s="237">
        <f t="shared" si="20"/>
        <v>0.31409699656079509</v>
      </c>
    </row>
    <row r="86" spans="1:20" ht="15.6" x14ac:dyDescent="0.3">
      <c r="A86" s="91" t="s">
        <v>182</v>
      </c>
      <c r="B86" s="168">
        <v>1991</v>
      </c>
      <c r="C86" s="92" t="s">
        <v>164</v>
      </c>
      <c r="D86" s="93">
        <v>2054.7359999999999</v>
      </c>
      <c r="E86" s="93" t="s">
        <v>99</v>
      </c>
      <c r="F86" s="93">
        <v>7.2889999999999997</v>
      </c>
      <c r="G86" s="93">
        <v>2062.0250000000001</v>
      </c>
      <c r="H86" s="93">
        <v>213.001</v>
      </c>
      <c r="I86" s="93">
        <v>62.222999999999999</v>
      </c>
      <c r="J86" s="93">
        <v>-26.925999999999998</v>
      </c>
      <c r="K86" s="93">
        <v>248.298</v>
      </c>
      <c r="L86" s="93">
        <v>365.92700000000002</v>
      </c>
      <c r="M86" s="93">
        <v>614.22500000000002</v>
      </c>
      <c r="N86" s="93">
        <v>1447.8</v>
      </c>
      <c r="O86" s="235">
        <f t="shared" si="16"/>
        <v>2.3571166917660467</v>
      </c>
      <c r="P86" s="232">
        <f t="shared" si="15"/>
        <v>0.25274692637104573</v>
      </c>
      <c r="Q86" s="236">
        <f t="shared" si="17"/>
        <v>0.34678008872970001</v>
      </c>
      <c r="R86" s="237">
        <f t="shared" si="18"/>
        <v>0.10130326834629004</v>
      </c>
      <c r="S86" s="237">
        <f t="shared" si="19"/>
        <v>-4.3837356017745938E-2</v>
      </c>
      <c r="T86" s="237">
        <f t="shared" si="20"/>
        <v>0.59575399894175585</v>
      </c>
    </row>
    <row r="87" spans="1:20" ht="15.6" x14ac:dyDescent="0.3">
      <c r="A87" s="91" t="s">
        <v>182</v>
      </c>
      <c r="B87" s="168">
        <v>1991</v>
      </c>
      <c r="C87" s="92" t="s">
        <v>165</v>
      </c>
      <c r="D87" s="93">
        <v>1447.8</v>
      </c>
      <c r="E87" s="93" t="s">
        <v>99</v>
      </c>
      <c r="F87" s="93">
        <v>10.659000000000001</v>
      </c>
      <c r="G87" s="93">
        <v>1458.4590000000001</v>
      </c>
      <c r="H87" s="93">
        <v>192.88900000000001</v>
      </c>
      <c r="I87" s="93">
        <v>2.4119999999999999</v>
      </c>
      <c r="J87" s="93">
        <v>-0.48599999999999999</v>
      </c>
      <c r="K87" s="93">
        <v>194.815</v>
      </c>
      <c r="L87" s="93">
        <v>371.66899999999998</v>
      </c>
      <c r="M87" s="93">
        <v>566.48400000000004</v>
      </c>
      <c r="N87" s="93">
        <v>891.97500000000002</v>
      </c>
      <c r="O87" s="235">
        <f t="shared" si="16"/>
        <v>1.5745811002605545</v>
      </c>
      <c r="P87" s="232">
        <f t="shared" si="15"/>
        <v>0.41668096078925976</v>
      </c>
      <c r="Q87" s="236">
        <f t="shared" si="17"/>
        <v>0.34050211479935882</v>
      </c>
      <c r="R87" s="237">
        <f t="shared" si="18"/>
        <v>4.2578431164869614E-3</v>
      </c>
      <c r="S87" s="237">
        <f t="shared" si="19"/>
        <v>-8.5792361302349223E-4</v>
      </c>
      <c r="T87" s="237">
        <f t="shared" si="20"/>
        <v>0.6560979656971776</v>
      </c>
    </row>
    <row r="88" spans="1:20" ht="15.6" x14ac:dyDescent="0.3">
      <c r="A88" s="91" t="s">
        <v>182</v>
      </c>
      <c r="B88" s="168">
        <v>1991</v>
      </c>
      <c r="C88" s="92" t="s">
        <v>166</v>
      </c>
      <c r="D88" s="93">
        <v>891.97500000000002</v>
      </c>
      <c r="E88" s="93" t="s">
        <v>99</v>
      </c>
      <c r="F88" s="93">
        <v>14.935</v>
      </c>
      <c r="G88" s="93">
        <v>906.91</v>
      </c>
      <c r="H88" s="93">
        <v>194.23500000000001</v>
      </c>
      <c r="I88" s="93">
        <v>31.904</v>
      </c>
      <c r="J88" s="93">
        <v>-87.257999999999996</v>
      </c>
      <c r="K88" s="93">
        <v>138.881</v>
      </c>
      <c r="L88" s="93">
        <v>293.00799999999998</v>
      </c>
      <c r="M88" s="93">
        <v>431.88900000000001</v>
      </c>
      <c r="N88" s="93">
        <v>475.02100000000002</v>
      </c>
      <c r="O88" s="235">
        <f t="shared" si="16"/>
        <v>1.0998682531854249</v>
      </c>
      <c r="P88" s="232">
        <f t="shared" si="15"/>
        <v>0.61683167691533636</v>
      </c>
      <c r="Q88" s="242">
        <f t="shared" si="17"/>
        <v>0.44973361210866686</v>
      </c>
      <c r="R88" s="243">
        <f t="shared" si="18"/>
        <v>7.3870832551882537E-2</v>
      </c>
      <c r="S88" s="243">
        <f t="shared" si="19"/>
        <v>-0.20203802365885679</v>
      </c>
      <c r="T88" s="243">
        <f t="shared" si="20"/>
        <v>0.67843357899830736</v>
      </c>
    </row>
    <row r="89" spans="1:20" ht="16.2" thickBot="1" x14ac:dyDescent="0.35">
      <c r="A89" s="97" t="s">
        <v>182</v>
      </c>
      <c r="B89" s="170">
        <v>1991</v>
      </c>
      <c r="C89" s="98" t="s">
        <v>137</v>
      </c>
      <c r="D89" s="163">
        <v>868.13400000000001</v>
      </c>
      <c r="E89" s="163">
        <v>1980.1389999999999</v>
      </c>
      <c r="F89" s="163">
        <v>40.694000000000003</v>
      </c>
      <c r="G89" s="163">
        <v>2888.9670000000001</v>
      </c>
      <c r="H89" s="163">
        <v>789.47900000000004</v>
      </c>
      <c r="I89" s="163">
        <v>97.703999999999994</v>
      </c>
      <c r="J89" s="163">
        <v>244.458</v>
      </c>
      <c r="K89" s="163">
        <v>1131.6410000000001</v>
      </c>
      <c r="L89" s="163">
        <v>1282.3050000000001</v>
      </c>
      <c r="M89" s="163">
        <v>2413.9459999999999</v>
      </c>
      <c r="N89" s="163">
        <v>475.02100000000002</v>
      </c>
      <c r="O89" s="234">
        <f t="shared" si="16"/>
        <v>0.19678194955479536</v>
      </c>
      <c r="P89" s="231">
        <f t="shared" si="15"/>
        <v>2.6994701286890477</v>
      </c>
      <c r="Q89" s="238">
        <f t="shared" si="17"/>
        <v>0.32704915520065492</v>
      </c>
      <c r="R89" s="238">
        <f t="shared" si="18"/>
        <v>4.0474807638613289E-2</v>
      </c>
      <c r="S89" s="238">
        <f t="shared" si="19"/>
        <v>0.10126904247236683</v>
      </c>
      <c r="T89" s="238">
        <f t="shared" si="20"/>
        <v>0.53120699468836508</v>
      </c>
    </row>
    <row r="90" spans="1:20" ht="15.6" x14ac:dyDescent="0.3">
      <c r="A90" s="91" t="s">
        <v>183</v>
      </c>
      <c r="B90" s="168">
        <v>1992</v>
      </c>
      <c r="C90" s="92" t="s">
        <v>163</v>
      </c>
      <c r="D90" s="93">
        <v>475.02100000000002</v>
      </c>
      <c r="E90" s="93">
        <v>2466.7979999999998</v>
      </c>
      <c r="F90" s="93">
        <v>20.137</v>
      </c>
      <c r="G90" s="93">
        <v>2961.9560000000001</v>
      </c>
      <c r="H90" s="93">
        <v>211.46700000000001</v>
      </c>
      <c r="I90" s="93">
        <v>1.425</v>
      </c>
      <c r="J90" s="93">
        <v>345.91</v>
      </c>
      <c r="K90" s="93">
        <v>558.80200000000002</v>
      </c>
      <c r="L90" s="93">
        <v>282.589</v>
      </c>
      <c r="M90" s="93">
        <v>841.39099999999996</v>
      </c>
      <c r="N90" s="93">
        <v>2120.5650000000001</v>
      </c>
      <c r="O90" s="235">
        <f t="shared" si="16"/>
        <v>2.520308631777616</v>
      </c>
      <c r="P90" s="232">
        <f t="shared" si="15"/>
        <v>0.13326118275082349</v>
      </c>
      <c r="Q90" s="236">
        <f t="shared" si="17"/>
        <v>0.2513302376659603</v>
      </c>
      <c r="R90" s="237">
        <f t="shared" si="18"/>
        <v>1.6936240107155889E-3</v>
      </c>
      <c r="S90" s="237">
        <f t="shared" si="19"/>
        <v>0.41111682915552938</v>
      </c>
      <c r="T90" s="237">
        <f t="shared" si="20"/>
        <v>0.33585930916779477</v>
      </c>
    </row>
    <row r="91" spans="1:20" ht="15.6" x14ac:dyDescent="0.3">
      <c r="A91" s="91" t="s">
        <v>183</v>
      </c>
      <c r="B91" s="168">
        <v>1992</v>
      </c>
      <c r="C91" s="92" t="s">
        <v>164</v>
      </c>
      <c r="D91" s="93">
        <v>2120.5650000000001</v>
      </c>
      <c r="E91" s="93" t="s">
        <v>99</v>
      </c>
      <c r="F91" s="93">
        <v>16.433</v>
      </c>
      <c r="G91" s="93">
        <v>2136.998</v>
      </c>
      <c r="H91" s="93">
        <v>218.81399999999999</v>
      </c>
      <c r="I91" s="93">
        <v>63.356999999999999</v>
      </c>
      <c r="J91" s="93">
        <v>-81.872</v>
      </c>
      <c r="K91" s="93">
        <v>200.29900000000001</v>
      </c>
      <c r="L91" s="93">
        <v>344.964</v>
      </c>
      <c r="M91" s="93">
        <v>545.26300000000003</v>
      </c>
      <c r="N91" s="93">
        <v>1591.7349999999999</v>
      </c>
      <c r="O91" s="235">
        <f t="shared" si="16"/>
        <v>2.919205961160027</v>
      </c>
      <c r="P91" s="232">
        <f t="shared" si="15"/>
        <v>0.2167220046050379</v>
      </c>
      <c r="Q91" s="236">
        <f t="shared" si="17"/>
        <v>0.40129992315634838</v>
      </c>
      <c r="R91" s="237">
        <f t="shared" si="18"/>
        <v>0.11619530391755904</v>
      </c>
      <c r="S91" s="237">
        <f t="shared" si="19"/>
        <v>-0.15015139483148499</v>
      </c>
      <c r="T91" s="237">
        <f t="shared" si="20"/>
        <v>0.63265616775757749</v>
      </c>
    </row>
    <row r="92" spans="1:20" ht="15.6" x14ac:dyDescent="0.3">
      <c r="A92" s="91" t="s">
        <v>183</v>
      </c>
      <c r="B92" s="168">
        <v>1992</v>
      </c>
      <c r="C92" s="92" t="s">
        <v>165</v>
      </c>
      <c r="D92" s="93">
        <v>1591.7349999999999</v>
      </c>
      <c r="E92" s="93" t="s">
        <v>99</v>
      </c>
      <c r="F92" s="93">
        <v>17.353999999999999</v>
      </c>
      <c r="G92" s="93">
        <v>1609.0889999999999</v>
      </c>
      <c r="H92" s="93">
        <v>197.03899999999999</v>
      </c>
      <c r="I92" s="93">
        <v>2.5979999999999999</v>
      </c>
      <c r="J92" s="93">
        <v>4.8360000000000003</v>
      </c>
      <c r="K92" s="93">
        <v>204.47300000000001</v>
      </c>
      <c r="L92" s="93">
        <v>356.32499999999999</v>
      </c>
      <c r="M92" s="93">
        <v>560.798</v>
      </c>
      <c r="N92" s="93">
        <v>1048.2909999999999</v>
      </c>
      <c r="O92" s="235">
        <f t="shared" si="16"/>
        <v>1.8692844838961622</v>
      </c>
      <c r="P92" s="232">
        <f t="shared" si="15"/>
        <v>0.33991038747828611</v>
      </c>
      <c r="Q92" s="236">
        <f t="shared" si="17"/>
        <v>0.351354676728519</v>
      </c>
      <c r="R92" s="237">
        <f t="shared" si="18"/>
        <v>4.6326841393870876E-3</v>
      </c>
      <c r="S92" s="237">
        <f t="shared" si="19"/>
        <v>8.6234259038013693E-3</v>
      </c>
      <c r="T92" s="237">
        <f t="shared" si="20"/>
        <v>0.63538921322829256</v>
      </c>
    </row>
    <row r="93" spans="1:20" ht="15.6" x14ac:dyDescent="0.3">
      <c r="A93" s="91" t="s">
        <v>183</v>
      </c>
      <c r="B93" s="168">
        <v>1992</v>
      </c>
      <c r="C93" s="92" t="s">
        <v>166</v>
      </c>
      <c r="D93" s="93">
        <v>1048.2909999999999</v>
      </c>
      <c r="E93" s="93" t="s">
        <v>99</v>
      </c>
      <c r="F93" s="93">
        <v>16.077000000000002</v>
      </c>
      <c r="G93" s="93">
        <v>1064.3679999999999</v>
      </c>
      <c r="H93" s="93">
        <v>207.52199999999999</v>
      </c>
      <c r="I93" s="93">
        <v>31.716999999999999</v>
      </c>
      <c r="J93" s="93">
        <v>-75.224999999999994</v>
      </c>
      <c r="K93" s="93">
        <v>164.01400000000001</v>
      </c>
      <c r="L93" s="93">
        <v>369.702</v>
      </c>
      <c r="M93" s="93">
        <v>533.71600000000001</v>
      </c>
      <c r="N93" s="93">
        <v>530.65200000000004</v>
      </c>
      <c r="O93" s="235">
        <f t="shared" si="16"/>
        <v>0.99425911908205866</v>
      </c>
      <c r="P93" s="232">
        <f t="shared" si="15"/>
        <v>0.69669387847402808</v>
      </c>
      <c r="Q93" s="242">
        <f t="shared" si="17"/>
        <v>0.3888247682287958</v>
      </c>
      <c r="R93" s="243">
        <f t="shared" si="18"/>
        <v>5.942673631669277E-2</v>
      </c>
      <c r="S93" s="243">
        <f t="shared" si="19"/>
        <v>-0.14094574642693866</v>
      </c>
      <c r="T93" s="243">
        <f t="shared" si="20"/>
        <v>0.69269424188145001</v>
      </c>
    </row>
    <row r="94" spans="1:20" ht="16.2" thickBot="1" x14ac:dyDescent="0.35">
      <c r="A94" s="97" t="s">
        <v>183</v>
      </c>
      <c r="B94" s="170">
        <v>1992</v>
      </c>
      <c r="C94" s="98" t="s">
        <v>137</v>
      </c>
      <c r="D94" s="163">
        <v>475.02100000000002</v>
      </c>
      <c r="E94" s="163">
        <v>2466.7979999999998</v>
      </c>
      <c r="F94" s="163">
        <v>70.001000000000005</v>
      </c>
      <c r="G94" s="163">
        <v>3011.82</v>
      </c>
      <c r="H94" s="163">
        <v>834.84199999999998</v>
      </c>
      <c r="I94" s="163">
        <v>99.096999999999994</v>
      </c>
      <c r="J94" s="163">
        <v>193.649</v>
      </c>
      <c r="K94" s="163">
        <v>1127.588</v>
      </c>
      <c r="L94" s="163">
        <v>1353.58</v>
      </c>
      <c r="M94" s="163">
        <v>2481.1680000000001</v>
      </c>
      <c r="N94" s="163">
        <v>530.65200000000004</v>
      </c>
      <c r="O94" s="234">
        <f t="shared" si="16"/>
        <v>0.21387185390106594</v>
      </c>
      <c r="P94" s="231">
        <f t="shared" si="15"/>
        <v>2.5507865795285798</v>
      </c>
      <c r="Q94" s="238">
        <f t="shared" si="17"/>
        <v>0.33647137154759371</v>
      </c>
      <c r="R94" s="238">
        <f t="shared" si="18"/>
        <v>3.9939657451651796E-2</v>
      </c>
      <c r="S94" s="238">
        <f t="shared" si="19"/>
        <v>7.8047516331018293E-2</v>
      </c>
      <c r="T94" s="238">
        <f t="shared" si="20"/>
        <v>0.54554145466973614</v>
      </c>
    </row>
    <row r="95" spans="1:20" ht="15.6" x14ac:dyDescent="0.3">
      <c r="A95" s="91" t="s">
        <v>184</v>
      </c>
      <c r="B95" s="168">
        <v>1993</v>
      </c>
      <c r="C95" s="92" t="s">
        <v>163</v>
      </c>
      <c r="D95" s="93">
        <v>530.65200000000004</v>
      </c>
      <c r="E95" s="93">
        <v>2396.44</v>
      </c>
      <c r="F95" s="93">
        <v>14.595000000000001</v>
      </c>
      <c r="G95" s="93">
        <v>2941.6869999999999</v>
      </c>
      <c r="H95" s="93">
        <v>211.279</v>
      </c>
      <c r="I95" s="93">
        <v>1.2889999999999999</v>
      </c>
      <c r="J95" s="93">
        <v>295.84899999999999</v>
      </c>
      <c r="K95" s="93">
        <v>508.41699999999997</v>
      </c>
      <c r="L95" s="93">
        <v>300.66300000000001</v>
      </c>
      <c r="M95" s="93">
        <v>809.08</v>
      </c>
      <c r="N95" s="93">
        <v>2132.607</v>
      </c>
      <c r="O95" s="235">
        <f t="shared" si="16"/>
        <v>2.6358419439363225</v>
      </c>
      <c r="P95" s="232">
        <f t="shared" si="15"/>
        <v>0.14098378182196719</v>
      </c>
      <c r="Q95" s="236">
        <f t="shared" si="17"/>
        <v>0.26113486923419188</v>
      </c>
      <c r="R95" s="237">
        <f t="shared" si="18"/>
        <v>1.5931675483264942E-3</v>
      </c>
      <c r="S95" s="237">
        <f t="shared" si="19"/>
        <v>0.36566099767637311</v>
      </c>
      <c r="T95" s="237">
        <f t="shared" si="20"/>
        <v>0.3716109655411084</v>
      </c>
    </row>
    <row r="96" spans="1:20" ht="15.6" x14ac:dyDescent="0.3">
      <c r="A96" s="91" t="s">
        <v>184</v>
      </c>
      <c r="B96" s="168">
        <v>1993</v>
      </c>
      <c r="C96" s="92" t="s">
        <v>164</v>
      </c>
      <c r="D96" s="93">
        <v>2132.607</v>
      </c>
      <c r="E96" s="93" t="s">
        <v>99</v>
      </c>
      <c r="F96" s="93">
        <v>30.120999999999999</v>
      </c>
      <c r="G96" s="93">
        <v>2162.7280000000001</v>
      </c>
      <c r="H96" s="93">
        <v>225.30600000000001</v>
      </c>
      <c r="I96" s="93">
        <v>60.908000000000001</v>
      </c>
      <c r="J96" s="93">
        <v>-38.466999999999999</v>
      </c>
      <c r="K96" s="93">
        <v>247.74700000000001</v>
      </c>
      <c r="L96" s="93">
        <v>329.24700000000001</v>
      </c>
      <c r="M96" s="93">
        <v>576.99400000000003</v>
      </c>
      <c r="N96" s="93">
        <v>1585.7339999999999</v>
      </c>
      <c r="O96" s="235">
        <f t="shared" si="16"/>
        <v>2.7482677462850562</v>
      </c>
      <c r="P96" s="232">
        <f t="shared" si="15"/>
        <v>0.20763066188906842</v>
      </c>
      <c r="Q96" s="236">
        <f t="shared" si="17"/>
        <v>0.39048239669736601</v>
      </c>
      <c r="R96" s="237">
        <f t="shared" si="18"/>
        <v>0.10556088971462441</v>
      </c>
      <c r="S96" s="237">
        <f t="shared" si="19"/>
        <v>-6.6667937621535056E-2</v>
      </c>
      <c r="T96" s="237">
        <f t="shared" si="20"/>
        <v>0.57062465120954464</v>
      </c>
    </row>
    <row r="97" spans="1:20" ht="15.6" x14ac:dyDescent="0.3">
      <c r="A97" s="91" t="s">
        <v>184</v>
      </c>
      <c r="B97" s="168">
        <v>1993</v>
      </c>
      <c r="C97" s="92" t="s">
        <v>165</v>
      </c>
      <c r="D97" s="93">
        <v>1585.7339999999999</v>
      </c>
      <c r="E97" s="93" t="s">
        <v>99</v>
      </c>
      <c r="F97" s="93">
        <v>26.856999999999999</v>
      </c>
      <c r="G97" s="93">
        <v>1612.5909999999999</v>
      </c>
      <c r="H97" s="93">
        <v>211.00700000000001</v>
      </c>
      <c r="I97" s="93">
        <v>2.2589999999999999</v>
      </c>
      <c r="J97" s="93">
        <v>39.006999999999998</v>
      </c>
      <c r="K97" s="93">
        <v>252.273</v>
      </c>
      <c r="L97" s="93">
        <v>332.33100000000002</v>
      </c>
      <c r="M97" s="93">
        <v>584.60400000000004</v>
      </c>
      <c r="N97" s="93">
        <v>1027.9870000000001</v>
      </c>
      <c r="O97" s="235">
        <f t="shared" si="16"/>
        <v>1.7584330589595691</v>
      </c>
      <c r="P97" s="232">
        <f t="shared" si="15"/>
        <v>0.3232832710919496</v>
      </c>
      <c r="Q97" s="236">
        <f t="shared" si="17"/>
        <v>0.36094005514844235</v>
      </c>
      <c r="R97" s="237">
        <f t="shared" si="18"/>
        <v>3.8641541966869877E-3</v>
      </c>
      <c r="S97" s="237">
        <f t="shared" si="19"/>
        <v>6.6723799358198013E-2</v>
      </c>
      <c r="T97" s="237">
        <f t="shared" si="20"/>
        <v>0.56847199129667259</v>
      </c>
    </row>
    <row r="98" spans="1:20" ht="15.6" x14ac:dyDescent="0.3">
      <c r="A98" s="91" t="s">
        <v>184</v>
      </c>
      <c r="B98" s="168">
        <v>1993</v>
      </c>
      <c r="C98" s="92" t="s">
        <v>166</v>
      </c>
      <c r="D98" s="93">
        <v>1027.9870000000001</v>
      </c>
      <c r="E98" s="93" t="s">
        <v>99</v>
      </c>
      <c r="F98" s="93">
        <v>37.244</v>
      </c>
      <c r="G98" s="93">
        <v>1065.231</v>
      </c>
      <c r="H98" s="93">
        <v>224.072</v>
      </c>
      <c r="I98" s="93">
        <v>31.795999999999999</v>
      </c>
      <c r="J98" s="93">
        <v>-24.640999999999998</v>
      </c>
      <c r="K98" s="93">
        <v>231.227</v>
      </c>
      <c r="L98" s="93">
        <v>265.52</v>
      </c>
      <c r="M98" s="93">
        <v>496.74700000000001</v>
      </c>
      <c r="N98" s="93">
        <v>568.48400000000004</v>
      </c>
      <c r="O98" s="235">
        <f t="shared" si="16"/>
        <v>1.1444135545861374</v>
      </c>
      <c r="P98" s="232">
        <f t="shared" si="15"/>
        <v>0.46706679519564309</v>
      </c>
      <c r="Q98" s="242">
        <f t="shared" si="17"/>
        <v>0.45107871814022027</v>
      </c>
      <c r="R98" s="243">
        <f t="shared" si="18"/>
        <v>6.4008438903506215E-2</v>
      </c>
      <c r="S98" s="243">
        <f t="shared" si="19"/>
        <v>-4.9604728362727904E-2</v>
      </c>
      <c r="T98" s="243">
        <f t="shared" si="20"/>
        <v>0.53451757131900135</v>
      </c>
    </row>
    <row r="99" spans="1:20" ht="16.2" thickBot="1" x14ac:dyDescent="0.35">
      <c r="A99" s="97" t="s">
        <v>184</v>
      </c>
      <c r="B99" s="170">
        <v>1993</v>
      </c>
      <c r="C99" s="98" t="s">
        <v>137</v>
      </c>
      <c r="D99" s="163">
        <v>530.65200000000004</v>
      </c>
      <c r="E99" s="163">
        <v>2396.44</v>
      </c>
      <c r="F99" s="163">
        <v>108.81699999999999</v>
      </c>
      <c r="G99" s="163">
        <v>3035.9090000000001</v>
      </c>
      <c r="H99" s="163">
        <v>871.66399999999999</v>
      </c>
      <c r="I99" s="163">
        <v>96.251999999999995</v>
      </c>
      <c r="J99" s="163">
        <v>271.74799999999999</v>
      </c>
      <c r="K99" s="163">
        <v>1239.664</v>
      </c>
      <c r="L99" s="163">
        <v>1227.761</v>
      </c>
      <c r="M99" s="163">
        <v>2467.4250000000002</v>
      </c>
      <c r="N99" s="163">
        <v>568.48400000000004</v>
      </c>
      <c r="O99" s="234">
        <f t="shared" si="16"/>
        <v>0.23039565538972814</v>
      </c>
      <c r="P99" s="231">
        <f t="shared" si="15"/>
        <v>2.1597107394403356</v>
      </c>
      <c r="Q99" s="238">
        <f t="shared" si="17"/>
        <v>0.3532686910443073</v>
      </c>
      <c r="R99" s="238">
        <f t="shared" si="18"/>
        <v>3.9009088422140487E-2</v>
      </c>
      <c r="S99" s="238">
        <f t="shared" si="19"/>
        <v>0.11013424926796153</v>
      </c>
      <c r="T99" s="238">
        <f t="shared" si="20"/>
        <v>0.49758797126559062</v>
      </c>
    </row>
    <row r="100" spans="1:20" ht="15.6" x14ac:dyDescent="0.3">
      <c r="A100" s="91" t="s">
        <v>185</v>
      </c>
      <c r="B100" s="168">
        <v>1994</v>
      </c>
      <c r="C100" s="92" t="s">
        <v>163</v>
      </c>
      <c r="D100" s="93">
        <v>568.48400000000004</v>
      </c>
      <c r="E100" s="93">
        <v>2320.9810000000002</v>
      </c>
      <c r="F100" s="93">
        <v>30.722000000000001</v>
      </c>
      <c r="G100" s="93">
        <v>2920.1870000000004</v>
      </c>
      <c r="H100" s="93">
        <v>213.18899999999999</v>
      </c>
      <c r="I100" s="93">
        <v>1.585</v>
      </c>
      <c r="J100" s="93">
        <v>376.27199999999999</v>
      </c>
      <c r="K100" s="93">
        <v>591.04600000000005</v>
      </c>
      <c r="L100" s="93">
        <v>259.64699999999999</v>
      </c>
      <c r="M100" s="93">
        <v>850.69299999999998</v>
      </c>
      <c r="N100" s="93">
        <v>2069.4940000000001</v>
      </c>
      <c r="O100" s="235">
        <f t="shared" si="16"/>
        <v>2.4327154449372457</v>
      </c>
      <c r="P100" s="232">
        <f t="shared" ref="P100:P131" si="21">L100/N100</f>
        <v>0.12546400231167618</v>
      </c>
      <c r="Q100" s="236">
        <f t="shared" si="17"/>
        <v>0.25060627041717753</v>
      </c>
      <c r="R100" s="237">
        <f t="shared" si="18"/>
        <v>1.8631868370845887E-3</v>
      </c>
      <c r="S100" s="237">
        <f t="shared" si="19"/>
        <v>0.44231232653848096</v>
      </c>
      <c r="T100" s="237">
        <f t="shared" si="20"/>
        <v>0.30521821620725692</v>
      </c>
    </row>
    <row r="101" spans="1:20" ht="15.6" x14ac:dyDescent="0.3">
      <c r="A101" s="91" t="s">
        <v>185</v>
      </c>
      <c r="B101" s="168">
        <v>1994</v>
      </c>
      <c r="C101" s="92" t="s">
        <v>164</v>
      </c>
      <c r="D101" s="93">
        <v>2069.4940000000001</v>
      </c>
      <c r="E101" s="93" t="s">
        <v>99</v>
      </c>
      <c r="F101" s="93">
        <v>21.422999999999998</v>
      </c>
      <c r="G101" s="93">
        <v>2090.9169999999999</v>
      </c>
      <c r="H101" s="93">
        <v>229.297</v>
      </c>
      <c r="I101" s="93">
        <v>60.954000000000001</v>
      </c>
      <c r="J101" s="93">
        <v>-28.64</v>
      </c>
      <c r="K101" s="93">
        <v>261.61099999999999</v>
      </c>
      <c r="L101" s="93">
        <v>338.202</v>
      </c>
      <c r="M101" s="93">
        <v>599.81299999999999</v>
      </c>
      <c r="N101" s="93">
        <v>1491.104</v>
      </c>
      <c r="O101" s="235">
        <f t="shared" si="16"/>
        <v>2.4859481204975551</v>
      </c>
      <c r="P101" s="232">
        <f t="shared" si="21"/>
        <v>0.22681315320728801</v>
      </c>
      <c r="Q101" s="236">
        <f t="shared" si="17"/>
        <v>0.38228081085271576</v>
      </c>
      <c r="R101" s="237">
        <f t="shared" si="18"/>
        <v>0.10162167208780071</v>
      </c>
      <c r="S101" s="237">
        <f t="shared" si="19"/>
        <v>-4.7748214860298129E-2</v>
      </c>
      <c r="T101" s="237">
        <f t="shared" si="20"/>
        <v>0.56384573191978171</v>
      </c>
    </row>
    <row r="102" spans="1:20" ht="15.6" x14ac:dyDescent="0.3">
      <c r="A102" s="91" t="s">
        <v>185</v>
      </c>
      <c r="B102" s="168">
        <v>1994</v>
      </c>
      <c r="C102" s="92" t="s">
        <v>165</v>
      </c>
      <c r="D102" s="93">
        <v>1491.104</v>
      </c>
      <c r="E102" s="93" t="s">
        <v>99</v>
      </c>
      <c r="F102" s="93">
        <v>17.652000000000001</v>
      </c>
      <c r="G102" s="93">
        <v>1508.7560000000001</v>
      </c>
      <c r="H102" s="93">
        <v>201.63800000000001</v>
      </c>
      <c r="I102" s="93">
        <v>2.2029999999999998</v>
      </c>
      <c r="J102" s="93">
        <v>25.344000000000001</v>
      </c>
      <c r="K102" s="93">
        <v>229.185</v>
      </c>
      <c r="L102" s="93">
        <v>310.37200000000001</v>
      </c>
      <c r="M102" s="93">
        <v>539.55700000000002</v>
      </c>
      <c r="N102" s="93">
        <v>969.19899999999996</v>
      </c>
      <c r="O102" s="235">
        <f t="shared" si="16"/>
        <v>1.796286583252557</v>
      </c>
      <c r="P102" s="232">
        <f t="shared" si="21"/>
        <v>0.32023557597562524</v>
      </c>
      <c r="Q102" s="236">
        <f t="shared" si="17"/>
        <v>0.37371028454824978</v>
      </c>
      <c r="R102" s="237">
        <f t="shared" si="18"/>
        <v>4.0829791847756579E-3</v>
      </c>
      <c r="S102" s="237">
        <f t="shared" si="19"/>
        <v>4.6971867661804036E-2</v>
      </c>
      <c r="T102" s="237">
        <f t="shared" si="20"/>
        <v>0.57523486860517059</v>
      </c>
    </row>
    <row r="103" spans="1:20" ht="15.6" x14ac:dyDescent="0.3">
      <c r="A103" s="91" t="s">
        <v>185</v>
      </c>
      <c r="B103" s="168">
        <v>1994</v>
      </c>
      <c r="C103" s="92" t="s">
        <v>166</v>
      </c>
      <c r="D103" s="93">
        <v>969.19899999999996</v>
      </c>
      <c r="E103" s="93" t="s">
        <v>99</v>
      </c>
      <c r="F103" s="93">
        <v>22.15</v>
      </c>
      <c r="G103" s="93">
        <v>991.34899999999993</v>
      </c>
      <c r="H103" s="93">
        <v>208.857</v>
      </c>
      <c r="I103" s="93">
        <v>24.302</v>
      </c>
      <c r="J103" s="93">
        <v>-28.451000000000001</v>
      </c>
      <c r="K103" s="93">
        <v>204.708</v>
      </c>
      <c r="L103" s="93">
        <v>280.05599999999998</v>
      </c>
      <c r="M103" s="93">
        <v>484.76400000000001</v>
      </c>
      <c r="N103" s="93">
        <v>506.58499999999998</v>
      </c>
      <c r="O103" s="235">
        <f t="shared" si="16"/>
        <v>1.0450136561295804</v>
      </c>
      <c r="P103" s="232">
        <f t="shared" si="21"/>
        <v>0.55283121292576765</v>
      </c>
      <c r="Q103" s="242">
        <f t="shared" si="17"/>
        <v>0.43084263682946755</v>
      </c>
      <c r="R103" s="243">
        <f t="shared" si="18"/>
        <v>5.0131610433117972E-2</v>
      </c>
      <c r="S103" s="243">
        <f t="shared" si="19"/>
        <v>-5.8690414304692594E-2</v>
      </c>
      <c r="T103" s="243">
        <f t="shared" si="20"/>
        <v>0.57771616704210704</v>
      </c>
    </row>
    <row r="104" spans="1:20" ht="16.2" thickBot="1" x14ac:dyDescent="0.35">
      <c r="A104" s="97" t="s">
        <v>185</v>
      </c>
      <c r="B104" s="170">
        <v>1994</v>
      </c>
      <c r="C104" s="98" t="s">
        <v>137</v>
      </c>
      <c r="D104" s="163">
        <v>568.48400000000004</v>
      </c>
      <c r="E104" s="163">
        <v>2320.9810000000002</v>
      </c>
      <c r="F104" s="163">
        <v>91.947000000000003</v>
      </c>
      <c r="G104" s="163">
        <v>2981.4120000000003</v>
      </c>
      <c r="H104" s="163">
        <v>852.98099999999999</v>
      </c>
      <c r="I104" s="163">
        <v>89.043999999999997</v>
      </c>
      <c r="J104" s="163">
        <v>344.52499999999998</v>
      </c>
      <c r="K104" s="163">
        <v>1286.55</v>
      </c>
      <c r="L104" s="163">
        <v>1188.277</v>
      </c>
      <c r="M104" s="163">
        <v>2474.8270000000002</v>
      </c>
      <c r="N104" s="163">
        <v>506.58499999999998</v>
      </c>
      <c r="O104" s="234">
        <f t="shared" si="16"/>
        <v>0.20469511606265808</v>
      </c>
      <c r="P104" s="231">
        <f t="shared" si="21"/>
        <v>2.34566163625058</v>
      </c>
      <c r="Q104" s="238">
        <f t="shared" si="17"/>
        <v>0.34466287946591817</v>
      </c>
      <c r="R104" s="238">
        <f t="shared" si="18"/>
        <v>3.5979888695250206E-2</v>
      </c>
      <c r="S104" s="238">
        <f t="shared" si="19"/>
        <v>0.13921175096279456</v>
      </c>
      <c r="T104" s="238">
        <f t="shared" si="20"/>
        <v>0.48014548087603698</v>
      </c>
    </row>
    <row r="105" spans="1:20" ht="15.6" x14ac:dyDescent="0.3">
      <c r="A105" s="91" t="s">
        <v>186</v>
      </c>
      <c r="B105" s="168">
        <v>1995</v>
      </c>
      <c r="C105" s="92" t="s">
        <v>163</v>
      </c>
      <c r="D105" s="93">
        <v>506.58499999999998</v>
      </c>
      <c r="E105" s="93">
        <v>2182.7080000000001</v>
      </c>
      <c r="F105" s="93">
        <v>22.722999999999999</v>
      </c>
      <c r="G105" s="93">
        <v>2712.0160000000001</v>
      </c>
      <c r="H105" s="93">
        <v>215.29599999999999</v>
      </c>
      <c r="I105" s="93">
        <v>7.98</v>
      </c>
      <c r="J105" s="93">
        <v>305.10500000000002</v>
      </c>
      <c r="K105" s="93">
        <v>528.38099999999997</v>
      </c>
      <c r="L105" s="93">
        <v>302.536</v>
      </c>
      <c r="M105" s="93">
        <v>830.91700000000003</v>
      </c>
      <c r="N105" s="93">
        <v>1881.0989999999999</v>
      </c>
      <c r="O105" s="235">
        <f t="shared" si="16"/>
        <v>2.2638831555979717</v>
      </c>
      <c r="P105" s="232">
        <f t="shared" si="21"/>
        <v>0.16082938750166792</v>
      </c>
      <c r="Q105" s="236">
        <f t="shared" si="17"/>
        <v>0.25910650522254325</v>
      </c>
      <c r="R105" s="237">
        <f t="shared" si="18"/>
        <v>9.6038473156765357E-3</v>
      </c>
      <c r="S105" s="237">
        <f t="shared" si="19"/>
        <v>0.3671907061716152</v>
      </c>
      <c r="T105" s="237">
        <f t="shared" si="20"/>
        <v>0.36409894129016496</v>
      </c>
    </row>
    <row r="106" spans="1:20" ht="15.6" x14ac:dyDescent="0.3">
      <c r="A106" s="91" t="s">
        <v>186</v>
      </c>
      <c r="B106" s="168">
        <v>1995</v>
      </c>
      <c r="C106" s="92" t="s">
        <v>164</v>
      </c>
      <c r="D106" s="93">
        <v>1881.0989999999999</v>
      </c>
      <c r="E106" s="93" t="s">
        <v>99</v>
      </c>
      <c r="F106" s="93">
        <v>16.251999999999999</v>
      </c>
      <c r="G106" s="93">
        <v>1897.3509999999999</v>
      </c>
      <c r="H106" s="93">
        <v>232.15100000000001</v>
      </c>
      <c r="I106" s="93">
        <v>64.355999999999995</v>
      </c>
      <c r="J106" s="93">
        <v>-98.182000000000002</v>
      </c>
      <c r="K106" s="93">
        <v>198.32499999999999</v>
      </c>
      <c r="L106" s="93">
        <v>360.75900000000001</v>
      </c>
      <c r="M106" s="93">
        <v>559.08399999999995</v>
      </c>
      <c r="N106" s="93">
        <v>1338.2670000000001</v>
      </c>
      <c r="O106" s="235">
        <f t="shared" si="16"/>
        <v>2.393677873092416</v>
      </c>
      <c r="P106" s="232">
        <f t="shared" si="21"/>
        <v>0.26957176706890329</v>
      </c>
      <c r="Q106" s="236">
        <f t="shared" si="17"/>
        <v>0.41523456224824901</v>
      </c>
      <c r="R106" s="237">
        <f t="shared" si="18"/>
        <v>0.11510971517696804</v>
      </c>
      <c r="S106" s="237">
        <f t="shared" si="19"/>
        <v>-0.17561225146847345</v>
      </c>
      <c r="T106" s="237">
        <f t="shared" si="20"/>
        <v>0.64526797404325653</v>
      </c>
    </row>
    <row r="107" spans="1:20" ht="15.6" x14ac:dyDescent="0.3">
      <c r="A107" s="91" t="s">
        <v>186</v>
      </c>
      <c r="B107" s="168">
        <v>1995</v>
      </c>
      <c r="C107" s="92" t="s">
        <v>165</v>
      </c>
      <c r="D107" s="93">
        <v>1338.2670000000001</v>
      </c>
      <c r="E107" s="93" t="s">
        <v>99</v>
      </c>
      <c r="F107" s="93">
        <v>11.757999999999999</v>
      </c>
      <c r="G107" s="93">
        <v>1350.0250000000001</v>
      </c>
      <c r="H107" s="93">
        <v>215.846</v>
      </c>
      <c r="I107" s="93">
        <v>2.9460000000000002</v>
      </c>
      <c r="J107" s="93">
        <v>13.292</v>
      </c>
      <c r="K107" s="93">
        <v>232.084</v>
      </c>
      <c r="L107" s="93">
        <v>294.47699999999998</v>
      </c>
      <c r="M107" s="93">
        <v>526.56100000000004</v>
      </c>
      <c r="N107" s="93">
        <v>823.46400000000006</v>
      </c>
      <c r="O107" s="235">
        <f t="shared" si="16"/>
        <v>1.5638530008868867</v>
      </c>
      <c r="P107" s="232">
        <f t="shared" si="21"/>
        <v>0.35760761854798745</v>
      </c>
      <c r="Q107" s="236">
        <f t="shared" si="17"/>
        <v>0.40991641993994998</v>
      </c>
      <c r="R107" s="237">
        <f t="shared" si="18"/>
        <v>5.5947933857615735E-3</v>
      </c>
      <c r="S107" s="237">
        <f t="shared" si="19"/>
        <v>2.5243039268005033E-2</v>
      </c>
      <c r="T107" s="237">
        <f t="shared" si="20"/>
        <v>0.5592457474062833</v>
      </c>
    </row>
    <row r="108" spans="1:20" ht="15.6" x14ac:dyDescent="0.3">
      <c r="A108" s="91" t="s">
        <v>186</v>
      </c>
      <c r="B108" s="168">
        <v>1995</v>
      </c>
      <c r="C108" s="92" t="s">
        <v>166</v>
      </c>
      <c r="D108" s="93">
        <v>823.46400000000006</v>
      </c>
      <c r="E108" s="93" t="s">
        <v>99</v>
      </c>
      <c r="F108" s="93">
        <v>17.2</v>
      </c>
      <c r="G108" s="93">
        <v>840.6640000000001</v>
      </c>
      <c r="H108" s="93">
        <v>219.583</v>
      </c>
      <c r="I108" s="93">
        <v>28.177</v>
      </c>
      <c r="J108" s="93">
        <v>-66.486999999999995</v>
      </c>
      <c r="K108" s="93">
        <v>181.273</v>
      </c>
      <c r="L108" s="93">
        <v>283.37099999999998</v>
      </c>
      <c r="M108" s="93">
        <v>464.64400000000001</v>
      </c>
      <c r="N108" s="93">
        <v>376.02</v>
      </c>
      <c r="O108" s="235">
        <f t="shared" si="16"/>
        <v>0.80926472740420619</v>
      </c>
      <c r="P108" s="232">
        <f t="shared" si="21"/>
        <v>0.75360619116004468</v>
      </c>
      <c r="Q108" s="242">
        <f t="shared" si="17"/>
        <v>0.47258331109408491</v>
      </c>
      <c r="R108" s="243">
        <f t="shared" si="18"/>
        <v>6.0642126014755382E-2</v>
      </c>
      <c r="S108" s="243">
        <f t="shared" si="19"/>
        <v>-0.143092345968096</v>
      </c>
      <c r="T108" s="243">
        <f t="shared" si="20"/>
        <v>0.60986690885925565</v>
      </c>
    </row>
    <row r="109" spans="1:20" ht="16.2" thickBot="1" x14ac:dyDescent="0.35">
      <c r="A109" s="97" t="s">
        <v>186</v>
      </c>
      <c r="B109" s="170">
        <v>1995</v>
      </c>
      <c r="C109" s="98" t="s">
        <v>137</v>
      </c>
      <c r="D109" s="163">
        <v>506.58499999999998</v>
      </c>
      <c r="E109" s="163">
        <v>2182.7080000000001</v>
      </c>
      <c r="F109" s="163">
        <v>67.933000000000007</v>
      </c>
      <c r="G109" s="163">
        <v>2757.2260000000001</v>
      </c>
      <c r="H109" s="163">
        <v>882.87599999999998</v>
      </c>
      <c r="I109" s="163">
        <v>103.459</v>
      </c>
      <c r="J109" s="163">
        <v>153.72800000000001</v>
      </c>
      <c r="K109" s="163">
        <v>1140.0630000000001</v>
      </c>
      <c r="L109" s="163">
        <v>1241.143</v>
      </c>
      <c r="M109" s="163">
        <v>2381.2060000000001</v>
      </c>
      <c r="N109" s="163">
        <v>376.02</v>
      </c>
      <c r="O109" s="234">
        <f t="shared" si="16"/>
        <v>0.15791157925857735</v>
      </c>
      <c r="P109" s="231">
        <f t="shared" si="21"/>
        <v>3.3007366629434607</v>
      </c>
      <c r="Q109" s="238">
        <f t="shared" si="17"/>
        <v>0.37076842574728935</v>
      </c>
      <c r="R109" s="238">
        <f t="shared" si="18"/>
        <v>4.3448151902859306E-2</v>
      </c>
      <c r="S109" s="238">
        <f t="shared" si="19"/>
        <v>6.4558883187762844E-2</v>
      </c>
      <c r="T109" s="238">
        <f t="shared" si="20"/>
        <v>0.52122453916208844</v>
      </c>
    </row>
    <row r="110" spans="1:20" ht="15.6" x14ac:dyDescent="0.3">
      <c r="A110" s="91" t="s">
        <v>187</v>
      </c>
      <c r="B110" s="168">
        <v>1996</v>
      </c>
      <c r="C110" s="92" t="s">
        <v>163</v>
      </c>
      <c r="D110" s="93">
        <v>376.02</v>
      </c>
      <c r="E110" s="93">
        <v>2277.3879999999999</v>
      </c>
      <c r="F110" s="93">
        <v>14.851000000000001</v>
      </c>
      <c r="G110" s="93">
        <v>2668.259</v>
      </c>
      <c r="H110" s="93">
        <v>223.71899999999999</v>
      </c>
      <c r="I110" s="93">
        <v>8.7420000000000009</v>
      </c>
      <c r="J110" s="93">
        <v>377.53899999999999</v>
      </c>
      <c r="K110" s="93">
        <v>610</v>
      </c>
      <c r="L110" s="93">
        <v>334.06299999999999</v>
      </c>
      <c r="M110" s="93">
        <v>944.06299999999999</v>
      </c>
      <c r="N110" s="93">
        <v>1724.1959999999999</v>
      </c>
      <c r="O110" s="235">
        <f t="shared" si="16"/>
        <v>1.8263569274508162</v>
      </c>
      <c r="P110" s="232">
        <f t="shared" si="21"/>
        <v>0.19375001449951165</v>
      </c>
      <c r="Q110" s="236">
        <f t="shared" si="17"/>
        <v>0.23697465105612656</v>
      </c>
      <c r="R110" s="237">
        <f t="shared" si="18"/>
        <v>9.2599752347036178E-3</v>
      </c>
      <c r="S110" s="237">
        <f t="shared" si="19"/>
        <v>0.39990869253429062</v>
      </c>
      <c r="T110" s="237">
        <f t="shared" si="20"/>
        <v>0.35385668117487923</v>
      </c>
    </row>
    <row r="111" spans="1:20" ht="15.6" x14ac:dyDescent="0.3">
      <c r="A111" s="91" t="s">
        <v>187</v>
      </c>
      <c r="B111" s="168">
        <v>1996</v>
      </c>
      <c r="C111" s="92" t="s">
        <v>164</v>
      </c>
      <c r="D111" s="93">
        <v>1724.1959999999999</v>
      </c>
      <c r="E111" s="93" t="s">
        <v>99</v>
      </c>
      <c r="F111" s="93">
        <v>20.667000000000002</v>
      </c>
      <c r="G111" s="93">
        <v>1744.8629999999998</v>
      </c>
      <c r="H111" s="93">
        <v>233.81299999999999</v>
      </c>
      <c r="I111" s="93">
        <v>59.927999999999997</v>
      </c>
      <c r="J111" s="93">
        <v>-75.978999999999999</v>
      </c>
      <c r="K111" s="93">
        <v>217.762</v>
      </c>
      <c r="L111" s="93">
        <v>308.291</v>
      </c>
      <c r="M111" s="93">
        <v>526.053</v>
      </c>
      <c r="N111" s="93">
        <v>1218.81</v>
      </c>
      <c r="O111" s="235">
        <f t="shared" si="16"/>
        <v>2.3168958260859647</v>
      </c>
      <c r="P111" s="232">
        <f t="shared" si="21"/>
        <v>0.25294426530796432</v>
      </c>
      <c r="Q111" s="236">
        <f t="shared" si="17"/>
        <v>0.44446662218445671</v>
      </c>
      <c r="R111" s="237">
        <f t="shared" si="18"/>
        <v>0.11392008029609184</v>
      </c>
      <c r="S111" s="237">
        <f t="shared" si="19"/>
        <v>-0.14443221500495196</v>
      </c>
      <c r="T111" s="237">
        <f t="shared" si="20"/>
        <v>0.5860455125244034</v>
      </c>
    </row>
    <row r="112" spans="1:20" ht="15.6" x14ac:dyDescent="0.3">
      <c r="A112" s="91" t="s">
        <v>187</v>
      </c>
      <c r="B112" s="168">
        <v>1996</v>
      </c>
      <c r="C112" s="92" t="s">
        <v>165</v>
      </c>
      <c r="D112" s="93">
        <v>1218.81</v>
      </c>
      <c r="E112" s="93" t="s">
        <v>99</v>
      </c>
      <c r="F112" s="93">
        <v>27.082999999999998</v>
      </c>
      <c r="G112" s="93">
        <v>1245.893</v>
      </c>
      <c r="H112" s="93">
        <v>212.68</v>
      </c>
      <c r="I112" s="93">
        <v>1.79</v>
      </c>
      <c r="J112" s="93">
        <v>30.263999999999999</v>
      </c>
      <c r="K112" s="93">
        <v>244.73400000000001</v>
      </c>
      <c r="L112" s="93">
        <v>179.34</v>
      </c>
      <c r="M112" s="93">
        <v>424.07400000000001</v>
      </c>
      <c r="N112" s="93">
        <v>821.81899999999996</v>
      </c>
      <c r="O112" s="235">
        <f t="shared" si="16"/>
        <v>1.9379141376269235</v>
      </c>
      <c r="P112" s="232">
        <f t="shared" si="21"/>
        <v>0.21822323406978911</v>
      </c>
      <c r="Q112" s="236">
        <f t="shared" si="17"/>
        <v>0.50151624480633095</v>
      </c>
      <c r="R112" s="237">
        <f t="shared" si="18"/>
        <v>4.2209614359757968E-3</v>
      </c>
      <c r="S112" s="237">
        <f t="shared" si="19"/>
        <v>7.136490329517961E-2</v>
      </c>
      <c r="T112" s="237">
        <f t="shared" si="20"/>
        <v>0.42289789046251364</v>
      </c>
    </row>
    <row r="113" spans="1:20" ht="15.6" x14ac:dyDescent="0.3">
      <c r="A113" s="91" t="s">
        <v>187</v>
      </c>
      <c r="B113" s="168">
        <v>1996</v>
      </c>
      <c r="C113" s="92" t="s">
        <v>166</v>
      </c>
      <c r="D113" s="93">
        <v>821.81899999999996</v>
      </c>
      <c r="E113" s="93" t="s">
        <v>99</v>
      </c>
      <c r="F113" s="93">
        <v>29.731999999999999</v>
      </c>
      <c r="G113" s="93">
        <v>851.55099999999993</v>
      </c>
      <c r="H113" s="93">
        <v>220.50700000000001</v>
      </c>
      <c r="I113" s="93">
        <v>31.84</v>
      </c>
      <c r="J113" s="93">
        <v>-24.231000000000002</v>
      </c>
      <c r="K113" s="93">
        <v>228.11600000000001</v>
      </c>
      <c r="L113" s="93">
        <v>179.828</v>
      </c>
      <c r="M113" s="93">
        <v>407.94400000000002</v>
      </c>
      <c r="N113" s="93">
        <v>443.60700000000003</v>
      </c>
      <c r="O113" s="235">
        <f t="shared" si="16"/>
        <v>1.0874213127291981</v>
      </c>
      <c r="P113" s="232">
        <f t="shared" si="21"/>
        <v>0.40537683129436641</v>
      </c>
      <c r="Q113" s="242">
        <f t="shared" si="17"/>
        <v>0.54053252407193142</v>
      </c>
      <c r="R113" s="243">
        <f t="shared" si="18"/>
        <v>7.8049928421548051E-2</v>
      </c>
      <c r="S113" s="243">
        <f t="shared" si="19"/>
        <v>-5.9397858529602103E-2</v>
      </c>
      <c r="T113" s="243">
        <f t="shared" si="20"/>
        <v>0.44081540603612257</v>
      </c>
    </row>
    <row r="114" spans="1:20" ht="16.2" thickBot="1" x14ac:dyDescent="0.35">
      <c r="A114" s="97" t="s">
        <v>187</v>
      </c>
      <c r="B114" s="170">
        <v>1996</v>
      </c>
      <c r="C114" s="98" t="s">
        <v>137</v>
      </c>
      <c r="D114" s="163">
        <v>376.02</v>
      </c>
      <c r="E114" s="163">
        <v>2277.3879999999999</v>
      </c>
      <c r="F114" s="163">
        <v>92.332999999999998</v>
      </c>
      <c r="G114" s="163">
        <v>2745.741</v>
      </c>
      <c r="H114" s="163">
        <v>890.71900000000005</v>
      </c>
      <c r="I114" s="163">
        <v>102.3</v>
      </c>
      <c r="J114" s="163">
        <v>307.59300000000002</v>
      </c>
      <c r="K114" s="163">
        <v>1300.6120000000001</v>
      </c>
      <c r="L114" s="163">
        <v>1001.522</v>
      </c>
      <c r="M114" s="163">
        <v>2302.134</v>
      </c>
      <c r="N114" s="163">
        <v>443.60700000000003</v>
      </c>
      <c r="O114" s="234">
        <f t="shared" si="16"/>
        <v>0.19269382234048932</v>
      </c>
      <c r="P114" s="231">
        <f t="shared" si="21"/>
        <v>2.2576785307716065</v>
      </c>
      <c r="Q114" s="238">
        <f t="shared" si="17"/>
        <v>0.38691014510884253</v>
      </c>
      <c r="R114" s="238">
        <f t="shared" si="18"/>
        <v>4.4437031032945953E-2</v>
      </c>
      <c r="S114" s="238">
        <f t="shared" si="19"/>
        <v>0.13361211814777071</v>
      </c>
      <c r="T114" s="238">
        <f t="shared" si="20"/>
        <v>0.43504070571044084</v>
      </c>
    </row>
    <row r="115" spans="1:20" ht="15.6" x14ac:dyDescent="0.3">
      <c r="A115" s="91" t="s">
        <v>188</v>
      </c>
      <c r="B115" s="168">
        <v>1997</v>
      </c>
      <c r="C115" s="92" t="s">
        <v>163</v>
      </c>
      <c r="D115" s="93">
        <v>443.60700000000003</v>
      </c>
      <c r="E115" s="93">
        <v>2481.4659999999999</v>
      </c>
      <c r="F115" s="93">
        <v>22.713999999999999</v>
      </c>
      <c r="G115" s="93">
        <v>2947.7869999999998</v>
      </c>
      <c r="H115" s="93">
        <v>227.9</v>
      </c>
      <c r="I115" s="93">
        <v>3.1179999999999999</v>
      </c>
      <c r="J115" s="93">
        <v>352.18299999999999</v>
      </c>
      <c r="K115" s="93">
        <v>583.20100000000002</v>
      </c>
      <c r="L115" s="93">
        <v>288.238</v>
      </c>
      <c r="M115" s="93">
        <v>871.43899999999996</v>
      </c>
      <c r="N115" s="93">
        <v>2076.348</v>
      </c>
      <c r="O115" s="235">
        <f t="shared" si="16"/>
        <v>2.3826659123587537</v>
      </c>
      <c r="P115" s="232">
        <f t="shared" si="21"/>
        <v>0.13881969689088727</v>
      </c>
      <c r="Q115" s="236">
        <f t="shared" si="17"/>
        <v>0.26152146048088276</v>
      </c>
      <c r="R115" s="237">
        <f t="shared" si="18"/>
        <v>3.5779899683167724E-3</v>
      </c>
      <c r="S115" s="237">
        <f t="shared" si="19"/>
        <v>0.40413958980490888</v>
      </c>
      <c r="T115" s="237">
        <f t="shared" si="20"/>
        <v>0.33076095974589159</v>
      </c>
    </row>
    <row r="116" spans="1:20" ht="15.6" x14ac:dyDescent="0.3">
      <c r="A116" s="91" t="s">
        <v>188</v>
      </c>
      <c r="B116" s="168">
        <v>1997</v>
      </c>
      <c r="C116" s="92" t="s">
        <v>164</v>
      </c>
      <c r="D116" s="93">
        <v>2076.348</v>
      </c>
      <c r="E116" s="93" t="s">
        <v>99</v>
      </c>
      <c r="F116" s="93">
        <v>22.777000000000001</v>
      </c>
      <c r="G116" s="93">
        <v>2099.125</v>
      </c>
      <c r="H116" s="93">
        <v>238.678</v>
      </c>
      <c r="I116" s="93">
        <v>58.600999999999999</v>
      </c>
      <c r="J116" s="93">
        <v>-113.36199999999999</v>
      </c>
      <c r="K116" s="93">
        <v>183.917</v>
      </c>
      <c r="L116" s="93">
        <v>295.96600000000001</v>
      </c>
      <c r="M116" s="93">
        <v>479.88299999999998</v>
      </c>
      <c r="N116" s="93">
        <v>1619.242</v>
      </c>
      <c r="O116" s="235">
        <f t="shared" si="16"/>
        <v>3.3742433051389611</v>
      </c>
      <c r="P116" s="232">
        <f t="shared" si="21"/>
        <v>0.18278058498976682</v>
      </c>
      <c r="Q116" s="236">
        <f t="shared" si="17"/>
        <v>0.49736706655580631</v>
      </c>
      <c r="R116" s="237">
        <f t="shared" si="18"/>
        <v>0.12211518224233824</v>
      </c>
      <c r="S116" s="237">
        <f t="shared" si="19"/>
        <v>-0.23622841400924807</v>
      </c>
      <c r="T116" s="237">
        <f t="shared" si="20"/>
        <v>0.61674616521110359</v>
      </c>
    </row>
    <row r="117" spans="1:20" ht="15.6" x14ac:dyDescent="0.3">
      <c r="A117" s="91" t="s">
        <v>188</v>
      </c>
      <c r="B117" s="168">
        <v>1997</v>
      </c>
      <c r="C117" s="92" t="s">
        <v>165</v>
      </c>
      <c r="D117" s="93">
        <v>1619.242</v>
      </c>
      <c r="E117" s="93" t="s">
        <v>99</v>
      </c>
      <c r="F117" s="93">
        <v>23.766999999999999</v>
      </c>
      <c r="G117" s="93">
        <v>1643.009</v>
      </c>
      <c r="H117" s="93">
        <v>219.202</v>
      </c>
      <c r="I117" s="93">
        <v>2.0880000000000001</v>
      </c>
      <c r="J117" s="93">
        <v>0.28499999999999998</v>
      </c>
      <c r="K117" s="93">
        <v>221.57499999999999</v>
      </c>
      <c r="L117" s="93">
        <v>254.87</v>
      </c>
      <c r="M117" s="93">
        <v>476.44499999999999</v>
      </c>
      <c r="N117" s="93">
        <v>1166.5640000000001</v>
      </c>
      <c r="O117" s="235">
        <f t="shared" si="16"/>
        <v>2.448475689743832</v>
      </c>
      <c r="P117" s="232">
        <f t="shared" si="21"/>
        <v>0.21847922617190313</v>
      </c>
      <c r="Q117" s="236">
        <f t="shared" si="17"/>
        <v>0.46007828815498114</v>
      </c>
      <c r="R117" s="237">
        <f t="shared" si="18"/>
        <v>4.3824575764254007E-3</v>
      </c>
      <c r="S117" s="237">
        <f t="shared" si="19"/>
        <v>5.9818027264427155E-4</v>
      </c>
      <c r="T117" s="237">
        <f t="shared" si="20"/>
        <v>0.53494107399594915</v>
      </c>
    </row>
    <row r="118" spans="1:20" ht="15.6" x14ac:dyDescent="0.3">
      <c r="A118" s="91" t="s">
        <v>188</v>
      </c>
      <c r="B118" s="168">
        <v>1997</v>
      </c>
      <c r="C118" s="92" t="s">
        <v>166</v>
      </c>
      <c r="D118" s="93">
        <v>1166.5640000000001</v>
      </c>
      <c r="E118" s="93" t="s">
        <v>99</v>
      </c>
      <c r="F118" s="93">
        <v>25.664999999999999</v>
      </c>
      <c r="G118" s="93">
        <v>1192.229</v>
      </c>
      <c r="H118" s="93">
        <v>228.339</v>
      </c>
      <c r="I118" s="93">
        <v>28.667000000000002</v>
      </c>
      <c r="J118" s="93">
        <v>11.428000000000001</v>
      </c>
      <c r="K118" s="93">
        <v>268.43400000000003</v>
      </c>
      <c r="L118" s="93">
        <v>201.31700000000001</v>
      </c>
      <c r="M118" s="93">
        <v>469.75099999999998</v>
      </c>
      <c r="N118" s="93">
        <v>722.47799999999995</v>
      </c>
      <c r="O118" s="235">
        <f t="shared" si="16"/>
        <v>1.5380020478934584</v>
      </c>
      <c r="P118" s="232">
        <f t="shared" si="21"/>
        <v>0.27864793114807651</v>
      </c>
      <c r="Q118" s="242">
        <f t="shared" si="17"/>
        <v>0.48608518129817713</v>
      </c>
      <c r="R118" s="243">
        <f t="shared" si="18"/>
        <v>6.1025947789360754E-2</v>
      </c>
      <c r="S118" s="243">
        <f t="shared" si="19"/>
        <v>2.4327782165445101E-2</v>
      </c>
      <c r="T118" s="243">
        <f t="shared" si="20"/>
        <v>0.42856108874701709</v>
      </c>
    </row>
    <row r="119" spans="1:20" ht="16.2" thickBot="1" x14ac:dyDescent="0.35">
      <c r="A119" s="97" t="s">
        <v>188</v>
      </c>
      <c r="B119" s="170">
        <v>1997</v>
      </c>
      <c r="C119" s="98" t="s">
        <v>137</v>
      </c>
      <c r="D119" s="163">
        <v>443.60700000000003</v>
      </c>
      <c r="E119" s="163">
        <v>2481.4659999999999</v>
      </c>
      <c r="F119" s="163">
        <v>94.923000000000002</v>
      </c>
      <c r="G119" s="163">
        <v>3019.9960000000001</v>
      </c>
      <c r="H119" s="163">
        <v>914.11900000000003</v>
      </c>
      <c r="I119" s="163">
        <v>92.474000000000004</v>
      </c>
      <c r="J119" s="163">
        <v>250.53399999999999</v>
      </c>
      <c r="K119" s="163">
        <v>1257.127</v>
      </c>
      <c r="L119" s="163">
        <v>1040.3910000000001</v>
      </c>
      <c r="M119" s="163">
        <v>2297.518</v>
      </c>
      <c r="N119" s="163">
        <v>722.47799999999995</v>
      </c>
      <c r="O119" s="234">
        <f t="shared" si="16"/>
        <v>0.31446021315175765</v>
      </c>
      <c r="P119" s="231">
        <f t="shared" si="21"/>
        <v>1.4400313919593402</v>
      </c>
      <c r="Q119" s="238">
        <f t="shared" si="17"/>
        <v>0.39787239969393057</v>
      </c>
      <c r="R119" s="238">
        <f t="shared" si="18"/>
        <v>4.0249521440093181E-2</v>
      </c>
      <c r="S119" s="238">
        <f t="shared" si="19"/>
        <v>0.10904550040521989</v>
      </c>
      <c r="T119" s="238">
        <f t="shared" si="20"/>
        <v>0.45283257846075636</v>
      </c>
    </row>
    <row r="120" spans="1:20" ht="15.6" x14ac:dyDescent="0.3">
      <c r="A120" s="91" t="s">
        <v>189</v>
      </c>
      <c r="B120" s="168">
        <v>1998</v>
      </c>
      <c r="C120" s="92" t="s">
        <v>163</v>
      </c>
      <c r="D120" s="93">
        <v>722.47799999999995</v>
      </c>
      <c r="E120" s="93">
        <v>2547.3209999999999</v>
      </c>
      <c r="F120" s="93">
        <v>24.373000000000001</v>
      </c>
      <c r="G120" s="93">
        <v>3294.172</v>
      </c>
      <c r="H120" s="93">
        <v>225.69300000000001</v>
      </c>
      <c r="I120" s="93">
        <v>0.98799999999999999</v>
      </c>
      <c r="J120" s="93">
        <v>424.911</v>
      </c>
      <c r="K120" s="93">
        <v>651.59199999999998</v>
      </c>
      <c r="L120" s="93">
        <v>257.26499999999999</v>
      </c>
      <c r="M120" s="93">
        <v>908.85699999999997</v>
      </c>
      <c r="N120" s="93">
        <v>2385.3150000000001</v>
      </c>
      <c r="O120" s="235">
        <f t="shared" si="16"/>
        <v>2.6245217894564274</v>
      </c>
      <c r="P120" s="232">
        <f t="shared" si="21"/>
        <v>0.10785367970268077</v>
      </c>
      <c r="Q120" s="236">
        <f t="shared" si="17"/>
        <v>0.24832619432980108</v>
      </c>
      <c r="R120" s="237">
        <f t="shared" si="18"/>
        <v>1.0870797056082529E-3</v>
      </c>
      <c r="S120" s="237">
        <f t="shared" si="19"/>
        <v>0.4675223935118506</v>
      </c>
      <c r="T120" s="237">
        <f t="shared" si="20"/>
        <v>0.2830643324527401</v>
      </c>
    </row>
    <row r="121" spans="1:20" ht="15.6" x14ac:dyDescent="0.3">
      <c r="A121" s="91" t="s">
        <v>189</v>
      </c>
      <c r="B121" s="168">
        <v>1998</v>
      </c>
      <c r="C121" s="92" t="s">
        <v>164</v>
      </c>
      <c r="D121" s="93">
        <v>2385.3150000000001</v>
      </c>
      <c r="E121" s="93" t="s">
        <v>99</v>
      </c>
      <c r="F121" s="93">
        <v>23.928999999999998</v>
      </c>
      <c r="G121" s="93">
        <v>2409.2440000000001</v>
      </c>
      <c r="H121" s="93">
        <v>240.745</v>
      </c>
      <c r="I121" s="93">
        <v>54.774999999999999</v>
      </c>
      <c r="J121" s="93">
        <v>-73.716999999999999</v>
      </c>
      <c r="K121" s="93">
        <v>221.803</v>
      </c>
      <c r="L121" s="93">
        <v>291.76</v>
      </c>
      <c r="M121" s="93">
        <v>513.56299999999999</v>
      </c>
      <c r="N121" s="93">
        <v>1895.681</v>
      </c>
      <c r="O121" s="235">
        <f t="shared" si="16"/>
        <v>3.6912335974359527</v>
      </c>
      <c r="P121" s="232">
        <f t="shared" si="21"/>
        <v>0.15390775135690024</v>
      </c>
      <c r="Q121" s="236">
        <f t="shared" si="17"/>
        <v>0.46877403551268298</v>
      </c>
      <c r="R121" s="237">
        <f t="shared" si="18"/>
        <v>0.10665682691315378</v>
      </c>
      <c r="S121" s="237">
        <f t="shared" si="19"/>
        <v>-0.1435403251402457</v>
      </c>
      <c r="T121" s="237">
        <f t="shared" si="20"/>
        <v>0.56810946271440899</v>
      </c>
    </row>
    <row r="122" spans="1:20" ht="15.6" x14ac:dyDescent="0.3">
      <c r="A122" s="91" t="s">
        <v>189</v>
      </c>
      <c r="B122" s="168">
        <v>1998</v>
      </c>
      <c r="C122" s="92" t="s">
        <v>165</v>
      </c>
      <c r="D122" s="93">
        <v>1895.681</v>
      </c>
      <c r="E122" s="93" t="s">
        <v>99</v>
      </c>
      <c r="F122" s="93">
        <v>27.713000000000001</v>
      </c>
      <c r="G122" s="93">
        <v>1923.394</v>
      </c>
      <c r="H122" s="93">
        <v>213.399</v>
      </c>
      <c r="I122" s="93">
        <v>1.4410000000000001</v>
      </c>
      <c r="J122" s="93">
        <v>7.3029999999999999</v>
      </c>
      <c r="K122" s="93">
        <v>222.143</v>
      </c>
      <c r="L122" s="93">
        <v>250.84</v>
      </c>
      <c r="M122" s="93">
        <v>472.983</v>
      </c>
      <c r="N122" s="93">
        <v>1450.4110000000001</v>
      </c>
      <c r="O122" s="235">
        <f t="shared" si="16"/>
        <v>3.0665182469560217</v>
      </c>
      <c r="P122" s="232">
        <f t="shared" si="21"/>
        <v>0.17294408274620091</v>
      </c>
      <c r="Q122" s="236">
        <f t="shared" si="17"/>
        <v>0.45117689219274265</v>
      </c>
      <c r="R122" s="237">
        <f t="shared" si="18"/>
        <v>3.046621125917845E-3</v>
      </c>
      <c r="S122" s="237">
        <f t="shared" si="19"/>
        <v>1.5440301237042346E-2</v>
      </c>
      <c r="T122" s="237">
        <f t="shared" si="20"/>
        <v>0.53033618544429717</v>
      </c>
    </row>
    <row r="123" spans="1:20" ht="15.6" x14ac:dyDescent="0.3">
      <c r="A123" s="91" t="s">
        <v>189</v>
      </c>
      <c r="B123" s="168">
        <v>1998</v>
      </c>
      <c r="C123" s="92" t="s">
        <v>166</v>
      </c>
      <c r="D123" s="93">
        <v>1450.4110000000001</v>
      </c>
      <c r="E123" s="93" t="s">
        <v>99</v>
      </c>
      <c r="F123" s="93">
        <v>26.971</v>
      </c>
      <c r="G123" s="93">
        <v>1477.3820000000001</v>
      </c>
      <c r="H123" s="93">
        <v>230.124</v>
      </c>
      <c r="I123" s="93">
        <v>23.225000000000001</v>
      </c>
      <c r="J123" s="93">
        <v>32.237000000000002</v>
      </c>
      <c r="K123" s="93">
        <v>285.58600000000001</v>
      </c>
      <c r="L123" s="93">
        <v>245.87799999999999</v>
      </c>
      <c r="M123" s="93">
        <v>531.46400000000006</v>
      </c>
      <c r="N123" s="93">
        <v>945.91800000000001</v>
      </c>
      <c r="O123" s="235">
        <f t="shared" si="16"/>
        <v>1.7798345701684402</v>
      </c>
      <c r="P123" s="232">
        <f t="shared" si="21"/>
        <v>0.25993585067627423</v>
      </c>
      <c r="Q123" s="242">
        <f t="shared" si="17"/>
        <v>0.43300016558035909</v>
      </c>
      <c r="R123" s="243">
        <f t="shared" si="18"/>
        <v>4.3700043653003777E-2</v>
      </c>
      <c r="S123" s="243">
        <f t="shared" si="19"/>
        <v>6.0656977706862548E-2</v>
      </c>
      <c r="T123" s="243">
        <f t="shared" si="20"/>
        <v>0.46264281305977445</v>
      </c>
    </row>
    <row r="124" spans="1:20" ht="16.2" thickBot="1" x14ac:dyDescent="0.35">
      <c r="A124" s="97" t="s">
        <v>189</v>
      </c>
      <c r="B124" s="170">
        <v>1998</v>
      </c>
      <c r="C124" s="98" t="s">
        <v>137</v>
      </c>
      <c r="D124" s="163">
        <v>722.47799999999995</v>
      </c>
      <c r="E124" s="163">
        <v>2547.3209999999999</v>
      </c>
      <c r="F124" s="163">
        <v>102.986</v>
      </c>
      <c r="G124" s="163">
        <v>3372.7849999999999</v>
      </c>
      <c r="H124" s="163">
        <v>909.96100000000001</v>
      </c>
      <c r="I124" s="163">
        <v>80.429000000000002</v>
      </c>
      <c r="J124" s="163">
        <v>390.73399999999998</v>
      </c>
      <c r="K124" s="163">
        <v>1381.124</v>
      </c>
      <c r="L124" s="163">
        <v>1045.7429999999999</v>
      </c>
      <c r="M124" s="163">
        <v>2426.8670000000002</v>
      </c>
      <c r="N124" s="163">
        <v>945.91800000000001</v>
      </c>
      <c r="O124" s="234">
        <f t="shared" si="16"/>
        <v>0.3897691962517929</v>
      </c>
      <c r="P124" s="231">
        <f t="shared" si="21"/>
        <v>1.1055324034430045</v>
      </c>
      <c r="Q124" s="238">
        <f t="shared" si="17"/>
        <v>0.37495297434923297</v>
      </c>
      <c r="R124" s="238">
        <f t="shared" si="18"/>
        <v>3.3141082721055579E-2</v>
      </c>
      <c r="S124" s="238">
        <f t="shared" si="19"/>
        <v>0.16100346660941864</v>
      </c>
      <c r="T124" s="238">
        <f t="shared" si="20"/>
        <v>0.43090247632029272</v>
      </c>
    </row>
    <row r="125" spans="1:20" ht="15.6" x14ac:dyDescent="0.3">
      <c r="A125" s="91" t="s">
        <v>190</v>
      </c>
      <c r="B125" s="168">
        <v>1999</v>
      </c>
      <c r="C125" s="92" t="s">
        <v>163</v>
      </c>
      <c r="D125" s="93">
        <v>945.91800000000001</v>
      </c>
      <c r="E125" s="93">
        <v>2295.56</v>
      </c>
      <c r="F125" s="93">
        <v>30.587</v>
      </c>
      <c r="G125" s="93">
        <v>3272.0650000000001</v>
      </c>
      <c r="H125" s="93">
        <v>230.16300000000001</v>
      </c>
      <c r="I125" s="93">
        <v>6.4240000000000004</v>
      </c>
      <c r="J125" s="93">
        <v>268.57799999999997</v>
      </c>
      <c r="K125" s="93">
        <v>505.16500000000002</v>
      </c>
      <c r="L125" s="93">
        <v>321.85700000000003</v>
      </c>
      <c r="M125" s="93">
        <v>827.02200000000005</v>
      </c>
      <c r="N125" s="93">
        <v>2445.0430000000001</v>
      </c>
      <c r="O125" s="235">
        <f t="shared" si="16"/>
        <v>2.9564425130165826</v>
      </c>
      <c r="P125" s="232">
        <f t="shared" si="21"/>
        <v>0.13163653972547723</v>
      </c>
      <c r="Q125" s="236">
        <f t="shared" si="17"/>
        <v>0.2783033583145309</v>
      </c>
      <c r="R125" s="237">
        <f t="shared" si="18"/>
        <v>7.7676289143456881E-3</v>
      </c>
      <c r="S125" s="237">
        <f t="shared" si="19"/>
        <v>0.32475315046032627</v>
      </c>
      <c r="T125" s="237">
        <f t="shared" si="20"/>
        <v>0.38917586231079704</v>
      </c>
    </row>
    <row r="126" spans="1:20" ht="15.6" x14ac:dyDescent="0.3">
      <c r="A126" s="91" t="s">
        <v>190</v>
      </c>
      <c r="B126" s="168">
        <v>1999</v>
      </c>
      <c r="C126" s="92" t="s">
        <v>164</v>
      </c>
      <c r="D126" s="93">
        <v>2445.0430000000001</v>
      </c>
      <c r="E126" s="93" t="s">
        <v>99</v>
      </c>
      <c r="F126" s="93">
        <v>19.457999999999998</v>
      </c>
      <c r="G126" s="93">
        <v>2464.5010000000002</v>
      </c>
      <c r="H126" s="93">
        <v>241.142</v>
      </c>
      <c r="I126" s="93">
        <v>54.512</v>
      </c>
      <c r="J126" s="93">
        <v>-4.5979999999999999</v>
      </c>
      <c r="K126" s="93">
        <v>291.05599999999998</v>
      </c>
      <c r="L126" s="93">
        <v>289.70100000000002</v>
      </c>
      <c r="M126" s="93">
        <v>580.75699999999995</v>
      </c>
      <c r="N126" s="93">
        <v>1883.7439999999999</v>
      </c>
      <c r="O126" s="235">
        <f t="shared" si="16"/>
        <v>3.2436010241805096</v>
      </c>
      <c r="P126" s="232">
        <f t="shared" si="21"/>
        <v>0.15379000543598284</v>
      </c>
      <c r="Q126" s="236">
        <f t="shared" si="17"/>
        <v>0.41522013509953393</v>
      </c>
      <c r="R126" s="237">
        <f t="shared" si="18"/>
        <v>9.3863698586500038E-2</v>
      </c>
      <c r="S126" s="237">
        <f t="shared" si="19"/>
        <v>-7.9172528269138391E-3</v>
      </c>
      <c r="T126" s="237">
        <f t="shared" si="20"/>
        <v>0.49883341914088003</v>
      </c>
    </row>
    <row r="127" spans="1:20" ht="15.6" x14ac:dyDescent="0.3">
      <c r="A127" s="91" t="s">
        <v>190</v>
      </c>
      <c r="B127" s="168">
        <v>1999</v>
      </c>
      <c r="C127" s="92" t="s">
        <v>165</v>
      </c>
      <c r="D127" s="93">
        <v>1883.7439999999999</v>
      </c>
      <c r="E127" s="93" t="s">
        <v>99</v>
      </c>
      <c r="F127" s="93">
        <v>19.445</v>
      </c>
      <c r="G127" s="93">
        <v>1903.1889999999999</v>
      </c>
      <c r="H127" s="93">
        <v>222.72399999999999</v>
      </c>
      <c r="I127" s="93">
        <v>2.2589999999999999</v>
      </c>
      <c r="J127" s="93">
        <v>25.524999999999999</v>
      </c>
      <c r="K127" s="93">
        <v>250.50800000000001</v>
      </c>
      <c r="L127" s="93">
        <v>236.16</v>
      </c>
      <c r="M127" s="93">
        <v>486.66800000000001</v>
      </c>
      <c r="N127" s="93">
        <v>1416.521</v>
      </c>
      <c r="O127" s="235">
        <f t="shared" si="16"/>
        <v>2.9106516146531103</v>
      </c>
      <c r="P127" s="232">
        <f t="shared" si="21"/>
        <v>0.16671831903656917</v>
      </c>
      <c r="Q127" s="236">
        <f t="shared" si="17"/>
        <v>0.45765080095670968</v>
      </c>
      <c r="R127" s="237">
        <f t="shared" si="18"/>
        <v>4.6417681047449186E-3</v>
      </c>
      <c r="S127" s="237">
        <f t="shared" si="19"/>
        <v>5.2448486442502891E-2</v>
      </c>
      <c r="T127" s="237">
        <f t="shared" si="20"/>
        <v>0.48525894449604245</v>
      </c>
    </row>
    <row r="128" spans="1:20" ht="15.6" x14ac:dyDescent="0.3">
      <c r="A128" s="91" t="s">
        <v>190</v>
      </c>
      <c r="B128" s="168">
        <v>1999</v>
      </c>
      <c r="C128" s="92" t="s">
        <v>166</v>
      </c>
      <c r="D128" s="93">
        <v>1416.521</v>
      </c>
      <c r="E128" s="93" t="s">
        <v>99</v>
      </c>
      <c r="F128" s="93">
        <v>25.021000000000001</v>
      </c>
      <c r="G128" s="93">
        <v>1441.5419999999999</v>
      </c>
      <c r="H128" s="93">
        <v>234.79900000000001</v>
      </c>
      <c r="I128" s="93">
        <v>28.460999999999999</v>
      </c>
      <c r="J128" s="93">
        <v>-10.247</v>
      </c>
      <c r="K128" s="93">
        <v>253.01300000000001</v>
      </c>
      <c r="L128" s="93">
        <v>238.78100000000001</v>
      </c>
      <c r="M128" s="93">
        <v>491.79399999999998</v>
      </c>
      <c r="N128" s="93">
        <v>949.74800000000005</v>
      </c>
      <c r="O128" s="235">
        <f t="shared" si="16"/>
        <v>1.9311907017979075</v>
      </c>
      <c r="P128" s="232">
        <f t="shared" si="21"/>
        <v>0.25141511221924129</v>
      </c>
      <c r="Q128" s="242">
        <f t="shared" si="17"/>
        <v>0.47743364091469198</v>
      </c>
      <c r="R128" s="243">
        <f t="shared" si="18"/>
        <v>5.7871791847806192E-2</v>
      </c>
      <c r="S128" s="243">
        <f t="shared" si="19"/>
        <v>-2.0835959771774361E-2</v>
      </c>
      <c r="T128" s="243">
        <f t="shared" si="20"/>
        <v>0.48553052700927629</v>
      </c>
    </row>
    <row r="129" spans="1:20" ht="16.2" thickBot="1" x14ac:dyDescent="0.35">
      <c r="A129" s="97" t="s">
        <v>190</v>
      </c>
      <c r="B129" s="170">
        <v>1999</v>
      </c>
      <c r="C129" s="98" t="s">
        <v>137</v>
      </c>
      <c r="D129" s="163">
        <v>945.91800000000001</v>
      </c>
      <c r="E129" s="163">
        <v>2295.56</v>
      </c>
      <c r="F129" s="163">
        <v>94.510999999999996</v>
      </c>
      <c r="G129" s="163">
        <v>3335.989</v>
      </c>
      <c r="H129" s="163">
        <v>928.82799999999997</v>
      </c>
      <c r="I129" s="163">
        <v>91.656000000000006</v>
      </c>
      <c r="J129" s="163">
        <v>279.25799999999998</v>
      </c>
      <c r="K129" s="163">
        <v>1299.742</v>
      </c>
      <c r="L129" s="163">
        <v>1086.499</v>
      </c>
      <c r="M129" s="163">
        <v>2386.241</v>
      </c>
      <c r="N129" s="163">
        <v>949.74800000000005</v>
      </c>
      <c r="O129" s="234">
        <f t="shared" si="16"/>
        <v>0.39801009202339582</v>
      </c>
      <c r="P129" s="231">
        <f t="shared" si="21"/>
        <v>1.1439866153969263</v>
      </c>
      <c r="Q129" s="238">
        <f t="shared" si="17"/>
        <v>0.38924316529638037</v>
      </c>
      <c r="R129" s="238">
        <f t="shared" si="18"/>
        <v>3.8410202490025108E-2</v>
      </c>
      <c r="S129" s="238">
        <f t="shared" si="19"/>
        <v>0.11702841414593076</v>
      </c>
      <c r="T129" s="238">
        <f t="shared" si="20"/>
        <v>0.45531821806766376</v>
      </c>
    </row>
    <row r="130" spans="1:20" ht="15.6" x14ac:dyDescent="0.3">
      <c r="A130" s="91" t="s">
        <v>191</v>
      </c>
      <c r="B130" s="168">
        <v>2000</v>
      </c>
      <c r="C130" s="92" t="s">
        <v>163</v>
      </c>
      <c r="D130" s="93">
        <v>949.74800000000005</v>
      </c>
      <c r="E130" s="93">
        <v>2228.16</v>
      </c>
      <c r="F130" s="93">
        <v>20.388999999999999</v>
      </c>
      <c r="G130" s="93">
        <v>3198.297</v>
      </c>
      <c r="H130" s="93">
        <v>238.774</v>
      </c>
      <c r="I130" s="93">
        <v>1.083</v>
      </c>
      <c r="J130" s="93">
        <v>317.93</v>
      </c>
      <c r="K130" s="93">
        <v>557.78700000000003</v>
      </c>
      <c r="L130" s="93">
        <v>287.83999999999997</v>
      </c>
      <c r="M130" s="93">
        <v>845.62699999999995</v>
      </c>
      <c r="N130" s="93">
        <v>2352.67</v>
      </c>
      <c r="O130" s="235">
        <f t="shared" si="16"/>
        <v>2.7821604560876132</v>
      </c>
      <c r="P130" s="232">
        <f t="shared" si="21"/>
        <v>0.12234610038806971</v>
      </c>
      <c r="Q130" s="236">
        <f t="shared" si="17"/>
        <v>0.28236326418148899</v>
      </c>
      <c r="R130" s="237">
        <f t="shared" si="18"/>
        <v>1.2807065053504678E-3</v>
      </c>
      <c r="S130" s="237">
        <f t="shared" si="19"/>
        <v>0.37596954685694761</v>
      </c>
      <c r="T130" s="237">
        <f t="shared" si="20"/>
        <v>0.34038648245621295</v>
      </c>
    </row>
    <row r="131" spans="1:20" ht="15.6" x14ac:dyDescent="0.3">
      <c r="A131" s="91" t="s">
        <v>191</v>
      </c>
      <c r="B131" s="168">
        <v>2000</v>
      </c>
      <c r="C131" s="92" t="s">
        <v>164</v>
      </c>
      <c r="D131" s="93">
        <v>2352.67</v>
      </c>
      <c r="E131" s="93" t="s">
        <v>99</v>
      </c>
      <c r="F131" s="93">
        <v>25.119</v>
      </c>
      <c r="G131" s="93">
        <v>2377.7890000000002</v>
      </c>
      <c r="H131" s="93">
        <v>252.99299999999999</v>
      </c>
      <c r="I131" s="93">
        <v>49.816000000000003</v>
      </c>
      <c r="J131" s="93">
        <v>-24.454000000000001</v>
      </c>
      <c r="K131" s="93">
        <v>278.35500000000002</v>
      </c>
      <c r="L131" s="93">
        <v>293.30900000000003</v>
      </c>
      <c r="M131" s="93">
        <v>571.66399999999999</v>
      </c>
      <c r="N131" s="93">
        <v>1806.125</v>
      </c>
      <c r="O131" s="235">
        <f t="shared" si="16"/>
        <v>3.1594170701670912</v>
      </c>
      <c r="P131" s="232">
        <f t="shared" si="21"/>
        <v>0.16239684407225416</v>
      </c>
      <c r="Q131" s="236">
        <f t="shared" si="17"/>
        <v>0.44255541716812674</v>
      </c>
      <c r="R131" s="237">
        <f t="shared" si="18"/>
        <v>8.7142097455848194E-2</v>
      </c>
      <c r="S131" s="237">
        <f t="shared" si="19"/>
        <v>-4.2776875927118027E-2</v>
      </c>
      <c r="T131" s="237">
        <f t="shared" si="20"/>
        <v>0.51307936130314313</v>
      </c>
    </row>
    <row r="132" spans="1:20" ht="15.6" x14ac:dyDescent="0.3">
      <c r="A132" s="91" t="s">
        <v>191</v>
      </c>
      <c r="B132" s="168">
        <v>2000</v>
      </c>
      <c r="C132" s="92" t="s">
        <v>165</v>
      </c>
      <c r="D132" s="93">
        <v>1806.125</v>
      </c>
      <c r="E132" s="93" t="s">
        <v>99</v>
      </c>
      <c r="F132" s="93">
        <v>21.4</v>
      </c>
      <c r="G132" s="93">
        <v>1827.5250000000001</v>
      </c>
      <c r="H132" s="93">
        <v>228.15100000000001</v>
      </c>
      <c r="I132" s="93">
        <v>3.4929999999999999</v>
      </c>
      <c r="J132" s="93">
        <v>11.425000000000001</v>
      </c>
      <c r="K132" s="93">
        <v>243.06899999999999</v>
      </c>
      <c r="L132" s="93">
        <v>246.05799999999999</v>
      </c>
      <c r="M132" s="93">
        <v>489.12700000000001</v>
      </c>
      <c r="N132" s="93">
        <v>1338.3979999999999</v>
      </c>
      <c r="O132" s="235">
        <f t="shared" si="16"/>
        <v>2.7362995704592055</v>
      </c>
      <c r="P132" s="232">
        <f t="shared" ref="P132:P163" si="22">L132/N132</f>
        <v>0.18384516414399904</v>
      </c>
      <c r="Q132" s="236">
        <f t="shared" si="17"/>
        <v>0.4664453199271355</v>
      </c>
      <c r="R132" s="237">
        <f t="shared" si="18"/>
        <v>7.1412945922020247E-3</v>
      </c>
      <c r="S132" s="237">
        <f t="shared" si="19"/>
        <v>2.3357941802435771E-2</v>
      </c>
      <c r="T132" s="237">
        <f t="shared" si="20"/>
        <v>0.50305544367822674</v>
      </c>
    </row>
    <row r="133" spans="1:20" ht="15.6" x14ac:dyDescent="0.3">
      <c r="A133" s="91" t="s">
        <v>191</v>
      </c>
      <c r="B133" s="168">
        <v>2000</v>
      </c>
      <c r="C133" s="92" t="s">
        <v>166</v>
      </c>
      <c r="D133" s="93">
        <v>1338.3979999999999</v>
      </c>
      <c r="E133" s="93" t="s">
        <v>99</v>
      </c>
      <c r="F133" s="93">
        <v>22.917000000000002</v>
      </c>
      <c r="G133" s="93">
        <v>1361.3149999999998</v>
      </c>
      <c r="H133" s="93">
        <v>229.67599999999999</v>
      </c>
      <c r="I133" s="93">
        <v>25.097999999999999</v>
      </c>
      <c r="J133" s="93">
        <v>-4.4749999999999996</v>
      </c>
      <c r="K133" s="93">
        <v>250.29900000000001</v>
      </c>
      <c r="L133" s="93">
        <v>234.834</v>
      </c>
      <c r="M133" s="93">
        <v>485.13299999999998</v>
      </c>
      <c r="N133" s="93">
        <v>876.18200000000002</v>
      </c>
      <c r="O133" s="235">
        <f t="shared" ref="O133:O184" si="23">N133/M133</f>
        <v>1.8060655531575878</v>
      </c>
      <c r="P133" s="232">
        <f t="shared" si="22"/>
        <v>0.26801965801625688</v>
      </c>
      <c r="Q133" s="242">
        <f t="shared" si="17"/>
        <v>0.47342893598250374</v>
      </c>
      <c r="R133" s="243">
        <f t="shared" si="18"/>
        <v>5.1734266685630539E-2</v>
      </c>
      <c r="S133" s="243">
        <f t="shared" si="19"/>
        <v>-9.2242745803728047E-3</v>
      </c>
      <c r="T133" s="243">
        <f t="shared" si="20"/>
        <v>0.48406107191223852</v>
      </c>
    </row>
    <row r="134" spans="1:20" ht="16.2" thickBot="1" x14ac:dyDescent="0.35">
      <c r="A134" s="97" t="s">
        <v>191</v>
      </c>
      <c r="B134" s="170">
        <v>2000</v>
      </c>
      <c r="C134" s="98" t="s">
        <v>137</v>
      </c>
      <c r="D134" s="163">
        <v>949.74800000000005</v>
      </c>
      <c r="E134" s="163">
        <v>2228.16</v>
      </c>
      <c r="F134" s="163">
        <v>89.825000000000003</v>
      </c>
      <c r="G134" s="163">
        <v>3267.7330000000002</v>
      </c>
      <c r="H134" s="163">
        <v>949.59400000000005</v>
      </c>
      <c r="I134" s="163">
        <v>79.489999999999995</v>
      </c>
      <c r="J134" s="163">
        <v>300.42599999999999</v>
      </c>
      <c r="K134" s="163">
        <v>1329.51</v>
      </c>
      <c r="L134" s="163">
        <v>1062.0409999999999</v>
      </c>
      <c r="M134" s="163">
        <v>2391.5509999999999</v>
      </c>
      <c r="N134" s="163">
        <v>876.18200000000002</v>
      </c>
      <c r="O134" s="234">
        <f t="shared" si="23"/>
        <v>0.3663655928725752</v>
      </c>
      <c r="P134" s="231">
        <f t="shared" si="22"/>
        <v>1.2121237368491933</v>
      </c>
      <c r="Q134" s="238">
        <f t="shared" si="17"/>
        <v>0.39706199031507172</v>
      </c>
      <c r="R134" s="238">
        <f t="shared" si="18"/>
        <v>3.3237844394704522E-2</v>
      </c>
      <c r="S134" s="238">
        <f t="shared" si="19"/>
        <v>0.12561973380454775</v>
      </c>
      <c r="T134" s="238">
        <f t="shared" si="20"/>
        <v>0.444080431485676</v>
      </c>
    </row>
    <row r="135" spans="1:20" ht="15.6" x14ac:dyDescent="0.3">
      <c r="A135" s="91" t="s">
        <v>192</v>
      </c>
      <c r="B135" s="168">
        <v>2001</v>
      </c>
      <c r="C135" s="92" t="s">
        <v>163</v>
      </c>
      <c r="D135" s="93">
        <v>876.18200000000002</v>
      </c>
      <c r="E135" s="93">
        <v>1947.453</v>
      </c>
      <c r="F135" s="93">
        <v>25.713000000000001</v>
      </c>
      <c r="G135" s="93">
        <v>2849.3480000000004</v>
      </c>
      <c r="H135" s="93">
        <v>233.81399999999999</v>
      </c>
      <c r="I135" s="93">
        <v>3.468</v>
      </c>
      <c r="J135" s="93">
        <v>237.92599999999999</v>
      </c>
      <c r="K135" s="93">
        <v>475.20800000000003</v>
      </c>
      <c r="L135" s="93">
        <v>218.32599999999999</v>
      </c>
      <c r="M135" s="93">
        <v>693.53399999999999</v>
      </c>
      <c r="N135" s="93">
        <v>2155.8139999999999</v>
      </c>
      <c r="O135" s="235">
        <f t="shared" si="23"/>
        <v>3.1084474589565905</v>
      </c>
      <c r="P135" s="232">
        <f t="shared" si="22"/>
        <v>0.10127311539863829</v>
      </c>
      <c r="Q135" s="236">
        <f t="shared" si="17"/>
        <v>0.33713415636435995</v>
      </c>
      <c r="R135" s="237">
        <f t="shared" si="18"/>
        <v>5.0004758238240661E-3</v>
      </c>
      <c r="S135" s="237">
        <f t="shared" si="19"/>
        <v>0.34306320959030123</v>
      </c>
      <c r="T135" s="237">
        <f t="shared" si="20"/>
        <v>0.31480215822151475</v>
      </c>
    </row>
    <row r="136" spans="1:20" ht="15.6" x14ac:dyDescent="0.3">
      <c r="A136" s="91" t="s">
        <v>192</v>
      </c>
      <c r="B136" s="168">
        <v>2001</v>
      </c>
      <c r="C136" s="92" t="s">
        <v>164</v>
      </c>
      <c r="D136" s="93">
        <v>2155.8139999999999</v>
      </c>
      <c r="E136" s="93" t="s">
        <v>99</v>
      </c>
      <c r="F136" s="93">
        <v>29.04</v>
      </c>
      <c r="G136" s="93">
        <v>2184.8539999999998</v>
      </c>
      <c r="H136" s="93">
        <v>245.08799999999999</v>
      </c>
      <c r="I136" s="93">
        <v>51.600999999999999</v>
      </c>
      <c r="J136" s="93">
        <v>-23.073</v>
      </c>
      <c r="K136" s="93">
        <v>273.61599999999999</v>
      </c>
      <c r="L136" s="93">
        <v>287.78300000000002</v>
      </c>
      <c r="M136" s="93">
        <v>561.399</v>
      </c>
      <c r="N136" s="93">
        <v>1623.4549999999999</v>
      </c>
      <c r="O136" s="235">
        <f t="shared" si="23"/>
        <v>2.8918024435383747</v>
      </c>
      <c r="P136" s="232">
        <f t="shared" si="22"/>
        <v>0.17726576960864332</v>
      </c>
      <c r="Q136" s="236">
        <f t="shared" si="17"/>
        <v>0.43656650617475268</v>
      </c>
      <c r="R136" s="237">
        <f t="shared" si="18"/>
        <v>9.1915019442499898E-2</v>
      </c>
      <c r="S136" s="237">
        <f t="shared" si="19"/>
        <v>-4.1099111327237849E-2</v>
      </c>
      <c r="T136" s="237">
        <f t="shared" si="20"/>
        <v>0.51261758570998528</v>
      </c>
    </row>
    <row r="137" spans="1:20" ht="15.6" x14ac:dyDescent="0.3">
      <c r="A137" s="91" t="s">
        <v>192</v>
      </c>
      <c r="B137" s="168">
        <v>2001</v>
      </c>
      <c r="C137" s="92" t="s">
        <v>165</v>
      </c>
      <c r="D137" s="93">
        <v>1623.4549999999999</v>
      </c>
      <c r="E137" s="93" t="s">
        <v>99</v>
      </c>
      <c r="F137" s="93">
        <v>27.55</v>
      </c>
      <c r="G137" s="93">
        <v>1651.0050000000001</v>
      </c>
      <c r="H137" s="93">
        <v>221.12700000000001</v>
      </c>
      <c r="I137" s="93">
        <v>1.9950000000000001</v>
      </c>
      <c r="J137" s="93">
        <v>-6.617</v>
      </c>
      <c r="K137" s="93">
        <v>216.505</v>
      </c>
      <c r="L137" s="93">
        <v>224.732</v>
      </c>
      <c r="M137" s="93">
        <v>441.23700000000002</v>
      </c>
      <c r="N137" s="93">
        <v>1209.768</v>
      </c>
      <c r="O137" s="235">
        <f t="shared" si="23"/>
        <v>2.7417646298927787</v>
      </c>
      <c r="P137" s="232">
        <f t="shared" si="22"/>
        <v>0.1857645432843322</v>
      </c>
      <c r="Q137" s="236">
        <f t="shared" si="17"/>
        <v>0.50115244188497343</v>
      </c>
      <c r="R137" s="237">
        <f t="shared" si="18"/>
        <v>4.5213796667097272E-3</v>
      </c>
      <c r="S137" s="237">
        <f t="shared" si="19"/>
        <v>-1.4996475816851261E-2</v>
      </c>
      <c r="T137" s="237">
        <f t="shared" si="20"/>
        <v>0.5093226542651681</v>
      </c>
    </row>
    <row r="138" spans="1:20" ht="15.6" x14ac:dyDescent="0.3">
      <c r="A138" s="91" t="s">
        <v>192</v>
      </c>
      <c r="B138" s="168">
        <v>2001</v>
      </c>
      <c r="C138" s="92" t="s">
        <v>166</v>
      </c>
      <c r="D138" s="93">
        <v>1209.768</v>
      </c>
      <c r="E138" s="93" t="s">
        <v>99</v>
      </c>
      <c r="F138" s="93">
        <v>25.248000000000001</v>
      </c>
      <c r="G138" s="93">
        <v>1235.0160000000001</v>
      </c>
      <c r="H138" s="93">
        <v>226.36199999999999</v>
      </c>
      <c r="I138" s="93">
        <v>26.321000000000002</v>
      </c>
      <c r="J138" s="93">
        <v>-26.248999999999999</v>
      </c>
      <c r="K138" s="93">
        <v>226.434</v>
      </c>
      <c r="L138" s="93">
        <v>231.47</v>
      </c>
      <c r="M138" s="93">
        <v>457.904</v>
      </c>
      <c r="N138" s="93">
        <v>777.11199999999997</v>
      </c>
      <c r="O138" s="235">
        <f t="shared" si="23"/>
        <v>1.6971068171494461</v>
      </c>
      <c r="P138" s="232">
        <f t="shared" si="22"/>
        <v>0.29785925323505491</v>
      </c>
      <c r="Q138" s="242">
        <f t="shared" si="17"/>
        <v>0.49434379258534539</v>
      </c>
      <c r="R138" s="243">
        <f t="shared" si="18"/>
        <v>5.7481480834410709E-2</v>
      </c>
      <c r="S138" s="243">
        <f t="shared" si="19"/>
        <v>-5.732424263601104E-2</v>
      </c>
      <c r="T138" s="243">
        <f t="shared" si="20"/>
        <v>0.50549896921625492</v>
      </c>
    </row>
    <row r="139" spans="1:20" ht="16.2" thickBot="1" x14ac:dyDescent="0.35">
      <c r="A139" s="97" t="s">
        <v>192</v>
      </c>
      <c r="B139" s="170">
        <v>2001</v>
      </c>
      <c r="C139" s="98" t="s">
        <v>137</v>
      </c>
      <c r="D139" s="163">
        <v>876.18200000000002</v>
      </c>
      <c r="E139" s="163">
        <v>1947.453</v>
      </c>
      <c r="F139" s="163">
        <v>107.551</v>
      </c>
      <c r="G139" s="163">
        <v>2931.1860000000001</v>
      </c>
      <c r="H139" s="163">
        <v>926.39099999999996</v>
      </c>
      <c r="I139" s="163">
        <v>83.385000000000005</v>
      </c>
      <c r="J139" s="163">
        <v>181.98699999999999</v>
      </c>
      <c r="K139" s="163">
        <v>1191.7629999999999</v>
      </c>
      <c r="L139" s="163">
        <v>962.31100000000004</v>
      </c>
      <c r="M139" s="163">
        <v>2154.0740000000001</v>
      </c>
      <c r="N139" s="163">
        <v>777.11199999999997</v>
      </c>
      <c r="O139" s="234">
        <f t="shared" si="23"/>
        <v>0.36076383633988429</v>
      </c>
      <c r="P139" s="231">
        <f t="shared" si="22"/>
        <v>1.2383169993514449</v>
      </c>
      <c r="Q139" s="238">
        <f t="shared" si="17"/>
        <v>0.43006461245064004</v>
      </c>
      <c r="R139" s="238">
        <f t="shared" si="18"/>
        <v>3.8710369281649566E-2</v>
      </c>
      <c r="S139" s="238">
        <f t="shared" si="19"/>
        <v>8.4485026976789099E-2</v>
      </c>
      <c r="T139" s="238">
        <f t="shared" si="20"/>
        <v>0.44673999129092129</v>
      </c>
    </row>
    <row r="140" spans="1:20" ht="15.6" x14ac:dyDescent="0.3">
      <c r="A140" s="91" t="s">
        <v>193</v>
      </c>
      <c r="B140" s="168">
        <v>2002</v>
      </c>
      <c r="C140" s="92" t="s">
        <v>163</v>
      </c>
      <c r="D140" s="93">
        <v>777.11199999999997</v>
      </c>
      <c r="E140" s="93">
        <v>1605.8779999999999</v>
      </c>
      <c r="F140" s="93">
        <v>26.657</v>
      </c>
      <c r="G140" s="93">
        <v>2409.6469999999999</v>
      </c>
      <c r="H140" s="93">
        <v>233.17500000000001</v>
      </c>
      <c r="I140" s="93">
        <v>2.7280000000000002</v>
      </c>
      <c r="J140" s="93">
        <v>184.52799999999999</v>
      </c>
      <c r="K140" s="93">
        <v>420.43099999999998</v>
      </c>
      <c r="L140" s="93">
        <v>240.22900000000001</v>
      </c>
      <c r="M140" s="93">
        <v>660.66</v>
      </c>
      <c r="N140" s="93">
        <v>1748.9870000000001</v>
      </c>
      <c r="O140" s="235">
        <f t="shared" si="23"/>
        <v>2.6473329700602428</v>
      </c>
      <c r="P140" s="232">
        <f t="shared" si="22"/>
        <v>0.13735322217946733</v>
      </c>
      <c r="Q140" s="236">
        <f t="shared" si="17"/>
        <v>0.35294251203342114</v>
      </c>
      <c r="R140" s="237">
        <f t="shared" si="18"/>
        <v>4.1292041292041301E-3</v>
      </c>
      <c r="S140" s="237">
        <f t="shared" si="19"/>
        <v>0.27930857021766115</v>
      </c>
      <c r="T140" s="237">
        <f t="shared" si="20"/>
        <v>0.36361971361971368</v>
      </c>
    </row>
    <row r="141" spans="1:20" ht="15.6" x14ac:dyDescent="0.3">
      <c r="A141" s="91" t="s">
        <v>193</v>
      </c>
      <c r="B141" s="168">
        <v>2002</v>
      </c>
      <c r="C141" s="92" t="s">
        <v>164</v>
      </c>
      <c r="D141" s="93">
        <v>1748.9870000000001</v>
      </c>
      <c r="E141" s="93" t="s">
        <v>99</v>
      </c>
      <c r="F141" s="93">
        <v>23.087</v>
      </c>
      <c r="G141" s="93">
        <v>1772.0740000000001</v>
      </c>
      <c r="H141" s="93">
        <v>237.75399999999999</v>
      </c>
      <c r="I141" s="93">
        <v>54.598999999999997</v>
      </c>
      <c r="J141" s="93">
        <v>-74.677999999999997</v>
      </c>
      <c r="K141" s="93">
        <v>217.67500000000001</v>
      </c>
      <c r="L141" s="93">
        <v>234.53</v>
      </c>
      <c r="M141" s="93">
        <v>452.20499999999998</v>
      </c>
      <c r="N141" s="93">
        <v>1319.8689999999999</v>
      </c>
      <c r="O141" s="235">
        <f t="shared" si="23"/>
        <v>2.9187403942902002</v>
      </c>
      <c r="P141" s="232">
        <f t="shared" si="22"/>
        <v>0.1776918769968838</v>
      </c>
      <c r="Q141" s="236">
        <f t="shared" si="17"/>
        <v>0.52576596897424843</v>
      </c>
      <c r="R141" s="237">
        <f t="shared" si="18"/>
        <v>0.12073948762176447</v>
      </c>
      <c r="S141" s="237">
        <f t="shared" si="19"/>
        <v>-0.1651419157240632</v>
      </c>
      <c r="T141" s="237">
        <f t="shared" si="20"/>
        <v>0.51863645912805034</v>
      </c>
    </row>
    <row r="142" spans="1:20" ht="15.6" x14ac:dyDescent="0.3">
      <c r="A142" s="91" t="s">
        <v>193</v>
      </c>
      <c r="B142" s="168">
        <v>2002</v>
      </c>
      <c r="C142" s="92" t="s">
        <v>165</v>
      </c>
      <c r="D142" s="93">
        <v>1319.8689999999999</v>
      </c>
      <c r="E142" s="93" t="s">
        <v>99</v>
      </c>
      <c r="F142" s="93">
        <v>12.688000000000001</v>
      </c>
      <c r="G142" s="93">
        <v>1332.557</v>
      </c>
      <c r="H142" s="93">
        <v>218.88499999999999</v>
      </c>
      <c r="I142" s="93">
        <v>3.1280000000000001</v>
      </c>
      <c r="J142" s="93">
        <v>14.116</v>
      </c>
      <c r="K142" s="93">
        <v>236.12899999999999</v>
      </c>
      <c r="L142" s="93">
        <v>189.79499999999999</v>
      </c>
      <c r="M142" s="93">
        <v>425.92399999999998</v>
      </c>
      <c r="N142" s="93">
        <v>906.63300000000004</v>
      </c>
      <c r="O142" s="235">
        <f t="shared" si="23"/>
        <v>2.1286262337881876</v>
      </c>
      <c r="P142" s="232">
        <f t="shared" si="22"/>
        <v>0.20934049389333939</v>
      </c>
      <c r="Q142" s="236">
        <f t="shared" si="17"/>
        <v>0.51390623679341851</v>
      </c>
      <c r="R142" s="237">
        <f t="shared" si="18"/>
        <v>7.3440332078023316E-3</v>
      </c>
      <c r="S142" s="237">
        <f t="shared" si="19"/>
        <v>3.3142062903240954E-2</v>
      </c>
      <c r="T142" s="237">
        <f t="shared" si="20"/>
        <v>0.44560766709553817</v>
      </c>
    </row>
    <row r="143" spans="1:20" ht="15.6" x14ac:dyDescent="0.3">
      <c r="A143" s="91" t="s">
        <v>193</v>
      </c>
      <c r="B143" s="168">
        <v>2002</v>
      </c>
      <c r="C143" s="92" t="s">
        <v>166</v>
      </c>
      <c r="D143" s="93">
        <v>906.63300000000004</v>
      </c>
      <c r="E143" s="93" t="s">
        <v>99</v>
      </c>
      <c r="F143" s="93">
        <v>14.942</v>
      </c>
      <c r="G143" s="93">
        <v>921.57500000000005</v>
      </c>
      <c r="H143" s="93">
        <v>228.80099999999999</v>
      </c>
      <c r="I143" s="93">
        <v>23.928000000000001</v>
      </c>
      <c r="J143" s="93">
        <v>-8.2270000000000003</v>
      </c>
      <c r="K143" s="93">
        <v>244.50200000000001</v>
      </c>
      <c r="L143" s="93">
        <v>185.65700000000001</v>
      </c>
      <c r="M143" s="93">
        <v>430.15899999999999</v>
      </c>
      <c r="N143" s="93">
        <v>491.416</v>
      </c>
      <c r="O143" s="235">
        <f t="shared" si="23"/>
        <v>1.142405482623867</v>
      </c>
      <c r="P143" s="232">
        <f t="shared" si="22"/>
        <v>0.37780007162973939</v>
      </c>
      <c r="Q143" s="242">
        <f t="shared" ref="Q143:Q190" si="24">H143/M143</f>
        <v>0.53189867002666458</v>
      </c>
      <c r="R143" s="243">
        <f t="shared" ref="R143:R190" si="25">I143/M143</f>
        <v>5.5625942965275635E-2</v>
      </c>
      <c r="S143" s="243">
        <f t="shared" ref="S143:S190" si="26">J143/M143</f>
        <v>-1.912548615744411E-2</v>
      </c>
      <c r="T143" s="243">
        <f t="shared" ref="T143:T190" si="27">L143/M143</f>
        <v>0.43160087316550394</v>
      </c>
    </row>
    <row r="144" spans="1:20" ht="16.2" thickBot="1" x14ac:dyDescent="0.35">
      <c r="A144" s="97" t="s">
        <v>193</v>
      </c>
      <c r="B144" s="170">
        <v>2002</v>
      </c>
      <c r="C144" s="98" t="s">
        <v>137</v>
      </c>
      <c r="D144" s="163">
        <v>777.11199999999997</v>
      </c>
      <c r="E144" s="163">
        <v>1605.8779999999999</v>
      </c>
      <c r="F144" s="163">
        <v>77.373999999999995</v>
      </c>
      <c r="G144" s="163">
        <v>2460.364</v>
      </c>
      <c r="H144" s="163">
        <v>918.61500000000001</v>
      </c>
      <c r="I144" s="163">
        <v>84.382999999999996</v>
      </c>
      <c r="J144" s="163">
        <v>115.739</v>
      </c>
      <c r="K144" s="163">
        <v>1118.7370000000001</v>
      </c>
      <c r="L144" s="163">
        <v>850.21100000000001</v>
      </c>
      <c r="M144" s="163">
        <v>1968.9480000000001</v>
      </c>
      <c r="N144" s="163">
        <v>491.416</v>
      </c>
      <c r="O144" s="234">
        <f t="shared" si="23"/>
        <v>0.24958302606264868</v>
      </c>
      <c r="P144" s="231">
        <f t="shared" si="22"/>
        <v>1.7301247822618719</v>
      </c>
      <c r="Q144" s="238">
        <f t="shared" si="24"/>
        <v>0.46655117352007264</v>
      </c>
      <c r="R144" s="238">
        <f t="shared" si="25"/>
        <v>4.2856896169934398E-2</v>
      </c>
      <c r="S144" s="238">
        <f t="shared" si="26"/>
        <v>5.8782151687093817E-2</v>
      </c>
      <c r="T144" s="238">
        <f t="shared" si="27"/>
        <v>0.4318097786228991</v>
      </c>
    </row>
    <row r="145" spans="1:20" ht="15.6" x14ac:dyDescent="0.3">
      <c r="A145" s="91" t="s">
        <v>194</v>
      </c>
      <c r="B145" s="168">
        <v>2003</v>
      </c>
      <c r="C145" s="92" t="s">
        <v>163</v>
      </c>
      <c r="D145" s="93">
        <v>491.416</v>
      </c>
      <c r="E145" s="93">
        <v>2344.415</v>
      </c>
      <c r="F145" s="93">
        <v>15.704000000000001</v>
      </c>
      <c r="G145" s="93">
        <v>2851.5350000000003</v>
      </c>
      <c r="H145" s="93">
        <v>230.523</v>
      </c>
      <c r="I145" s="93">
        <v>2.1349999999999998</v>
      </c>
      <c r="J145" s="93">
        <v>314.96100000000001</v>
      </c>
      <c r="K145" s="93">
        <v>547.61900000000003</v>
      </c>
      <c r="L145" s="93">
        <v>264.94400000000002</v>
      </c>
      <c r="M145" s="93">
        <v>812.56299999999999</v>
      </c>
      <c r="N145" s="93">
        <v>2038.972</v>
      </c>
      <c r="O145" s="235">
        <f t="shared" si="23"/>
        <v>2.5093094320071181</v>
      </c>
      <c r="P145" s="232">
        <f t="shared" si="22"/>
        <v>0.12993998936719092</v>
      </c>
      <c r="Q145" s="236">
        <f t="shared" si="24"/>
        <v>0.28369861783024825</v>
      </c>
      <c r="R145" s="237">
        <f t="shared" si="25"/>
        <v>2.6274885762703937E-3</v>
      </c>
      <c r="S145" s="237">
        <f t="shared" si="26"/>
        <v>0.38761425267948457</v>
      </c>
      <c r="T145" s="237">
        <f t="shared" si="27"/>
        <v>0.32605964091399686</v>
      </c>
    </row>
    <row r="146" spans="1:20" ht="15.6" x14ac:dyDescent="0.3">
      <c r="A146" s="91" t="s">
        <v>194</v>
      </c>
      <c r="B146" s="168">
        <v>2003</v>
      </c>
      <c r="C146" s="92" t="s">
        <v>164</v>
      </c>
      <c r="D146" s="93">
        <v>2038.972</v>
      </c>
      <c r="E146" s="93" t="s">
        <v>99</v>
      </c>
      <c r="F146" s="93">
        <v>17.75</v>
      </c>
      <c r="G146" s="93">
        <v>2056.7219999999998</v>
      </c>
      <c r="H146" s="93">
        <v>239.58699999999999</v>
      </c>
      <c r="I146" s="93">
        <v>53.33</v>
      </c>
      <c r="J146" s="93">
        <v>-61.927999999999997</v>
      </c>
      <c r="K146" s="93">
        <v>230.989</v>
      </c>
      <c r="L146" s="93">
        <v>305.44900000000001</v>
      </c>
      <c r="M146" s="93">
        <v>536.43799999999999</v>
      </c>
      <c r="N146" s="93">
        <v>1520.2840000000001</v>
      </c>
      <c r="O146" s="235">
        <f t="shared" si="23"/>
        <v>2.8340348744868935</v>
      </c>
      <c r="P146" s="232">
        <f t="shared" si="22"/>
        <v>0.20091574995198264</v>
      </c>
      <c r="Q146" s="236">
        <f t="shared" si="24"/>
        <v>0.44662570511410449</v>
      </c>
      <c r="R146" s="237">
        <f t="shared" si="25"/>
        <v>9.9415030255127337E-2</v>
      </c>
      <c r="S146" s="237">
        <f t="shared" si="26"/>
        <v>-0.11544297756683904</v>
      </c>
      <c r="T146" s="237">
        <f t="shared" si="27"/>
        <v>0.56940224219760727</v>
      </c>
    </row>
    <row r="147" spans="1:20" ht="15.6" x14ac:dyDescent="0.3">
      <c r="A147" s="91" t="s">
        <v>194</v>
      </c>
      <c r="B147" s="168">
        <v>2003</v>
      </c>
      <c r="C147" s="92" t="s">
        <v>165</v>
      </c>
      <c r="D147" s="93">
        <v>1520.2840000000001</v>
      </c>
      <c r="E147" s="93" t="s">
        <v>99</v>
      </c>
      <c r="F147" s="93">
        <v>12.906000000000001</v>
      </c>
      <c r="G147" s="93">
        <v>1533.19</v>
      </c>
      <c r="H147" s="93">
        <v>215.88200000000001</v>
      </c>
      <c r="I147" s="93">
        <v>2.15</v>
      </c>
      <c r="J147" s="93">
        <v>3.1019999999999999</v>
      </c>
      <c r="K147" s="93">
        <v>221.13399999999999</v>
      </c>
      <c r="L147" s="93">
        <v>291.43900000000002</v>
      </c>
      <c r="M147" s="93">
        <v>512.57299999999998</v>
      </c>
      <c r="N147" s="93">
        <v>1020.617</v>
      </c>
      <c r="O147" s="235">
        <f t="shared" si="23"/>
        <v>1.9911641853940805</v>
      </c>
      <c r="P147" s="232">
        <f t="shared" si="22"/>
        <v>0.28555177897291545</v>
      </c>
      <c r="Q147" s="236">
        <f t="shared" si="24"/>
        <v>0.42117317923495778</v>
      </c>
      <c r="R147" s="237">
        <f t="shared" si="25"/>
        <v>4.1945244872437686E-3</v>
      </c>
      <c r="S147" s="237">
        <f t="shared" si="26"/>
        <v>6.0518209113628691E-3</v>
      </c>
      <c r="T147" s="237">
        <f t="shared" si="27"/>
        <v>0.56858047536643563</v>
      </c>
    </row>
    <row r="148" spans="1:20" ht="15.6" x14ac:dyDescent="0.3">
      <c r="A148" s="91" t="s">
        <v>194</v>
      </c>
      <c r="B148" s="168">
        <v>2003</v>
      </c>
      <c r="C148" s="92" t="s">
        <v>166</v>
      </c>
      <c r="D148" s="93">
        <v>1020.617</v>
      </c>
      <c r="E148" s="93" t="s">
        <v>99</v>
      </c>
      <c r="F148" s="93">
        <v>16.667000000000002</v>
      </c>
      <c r="G148" s="93">
        <v>1037.2839999999999</v>
      </c>
      <c r="H148" s="93">
        <v>225.93799999999999</v>
      </c>
      <c r="I148" s="93">
        <v>22.035</v>
      </c>
      <c r="J148" s="93">
        <v>-53.62</v>
      </c>
      <c r="K148" s="93">
        <v>194.35300000000001</v>
      </c>
      <c r="L148" s="93">
        <v>296.49200000000002</v>
      </c>
      <c r="M148" s="93">
        <v>490.84500000000003</v>
      </c>
      <c r="N148" s="93">
        <v>546.43899999999996</v>
      </c>
      <c r="O148" s="235">
        <f t="shared" si="23"/>
        <v>1.1132618239973922</v>
      </c>
      <c r="P148" s="232">
        <f t="shared" si="22"/>
        <v>0.54258938326144368</v>
      </c>
      <c r="Q148" s="242">
        <f t="shared" si="24"/>
        <v>0.46030416934062685</v>
      </c>
      <c r="R148" s="243">
        <f t="shared" si="25"/>
        <v>4.4891972007456524E-2</v>
      </c>
      <c r="S148" s="243">
        <f t="shared" si="26"/>
        <v>-0.10924018783933827</v>
      </c>
      <c r="T148" s="243">
        <f t="shared" si="27"/>
        <v>0.60404404649125487</v>
      </c>
    </row>
    <row r="149" spans="1:20" ht="16.2" thickBot="1" x14ac:dyDescent="0.35">
      <c r="A149" s="97" t="s">
        <v>194</v>
      </c>
      <c r="B149" s="170">
        <v>2003</v>
      </c>
      <c r="C149" s="98" t="s">
        <v>137</v>
      </c>
      <c r="D149" s="163">
        <v>491.416</v>
      </c>
      <c r="E149" s="163">
        <v>2344.415</v>
      </c>
      <c r="F149" s="163">
        <v>63.027000000000001</v>
      </c>
      <c r="G149" s="163">
        <v>2898.8580000000002</v>
      </c>
      <c r="H149" s="163">
        <v>911.93</v>
      </c>
      <c r="I149" s="163">
        <v>79.650000000000006</v>
      </c>
      <c r="J149" s="163">
        <v>202.51499999999999</v>
      </c>
      <c r="K149" s="163">
        <v>1194.095</v>
      </c>
      <c r="L149" s="163">
        <v>1158.3240000000001</v>
      </c>
      <c r="M149" s="163">
        <v>2352.4189999999999</v>
      </c>
      <c r="N149" s="163">
        <v>546.43899999999996</v>
      </c>
      <c r="O149" s="234">
        <f t="shared" si="23"/>
        <v>0.23228812554226097</v>
      </c>
      <c r="P149" s="231">
        <f t="shared" si="22"/>
        <v>2.1197681717446963</v>
      </c>
      <c r="Q149" s="238">
        <f t="shared" si="24"/>
        <v>0.38765628062007662</v>
      </c>
      <c r="R149" s="238">
        <f t="shared" si="25"/>
        <v>3.3858764106224279E-2</v>
      </c>
      <c r="S149" s="238">
        <f t="shared" si="26"/>
        <v>8.6087980074978143E-2</v>
      </c>
      <c r="T149" s="238">
        <f t="shared" si="27"/>
        <v>0.49239697519872105</v>
      </c>
    </row>
    <row r="150" spans="1:20" ht="15.6" x14ac:dyDescent="0.3">
      <c r="A150" s="91" t="s">
        <v>195</v>
      </c>
      <c r="B150" s="168">
        <v>2004</v>
      </c>
      <c r="C150" s="92" t="s">
        <v>163</v>
      </c>
      <c r="D150" s="93">
        <v>546.43899999999996</v>
      </c>
      <c r="E150" s="93">
        <v>2156.79</v>
      </c>
      <c r="F150" s="93">
        <v>17.414999999999999</v>
      </c>
      <c r="G150" s="93">
        <v>2720.6439999999998</v>
      </c>
      <c r="H150" s="93">
        <v>227.489</v>
      </c>
      <c r="I150" s="93">
        <v>4.085</v>
      </c>
      <c r="J150" s="93">
        <v>263.851</v>
      </c>
      <c r="K150" s="93">
        <v>495.42500000000001</v>
      </c>
      <c r="L150" s="93">
        <v>286.81200000000001</v>
      </c>
      <c r="M150" s="93">
        <v>782.23699999999997</v>
      </c>
      <c r="N150" s="93">
        <v>1938.4069999999999</v>
      </c>
      <c r="O150" s="235">
        <f t="shared" si="23"/>
        <v>2.4780303156204577</v>
      </c>
      <c r="P150" s="232">
        <f t="shared" si="22"/>
        <v>0.14796273434835927</v>
      </c>
      <c r="Q150" s="236">
        <f t="shared" si="24"/>
        <v>0.29081851152527943</v>
      </c>
      <c r="R150" s="237">
        <f t="shared" si="25"/>
        <v>5.2222024782770443E-3</v>
      </c>
      <c r="S150" s="237">
        <f t="shared" si="26"/>
        <v>0.33730314469911293</v>
      </c>
      <c r="T150" s="237">
        <f t="shared" si="27"/>
        <v>0.36665614129733065</v>
      </c>
    </row>
    <row r="151" spans="1:20" ht="15.6" x14ac:dyDescent="0.3">
      <c r="A151" s="91" t="s">
        <v>195</v>
      </c>
      <c r="B151" s="168">
        <v>2004</v>
      </c>
      <c r="C151" s="92" t="s">
        <v>164</v>
      </c>
      <c r="D151" s="93">
        <v>1938.4069999999999</v>
      </c>
      <c r="E151" s="93" t="s">
        <v>99</v>
      </c>
      <c r="F151" s="93">
        <v>18.683</v>
      </c>
      <c r="G151" s="93">
        <v>1957.09</v>
      </c>
      <c r="H151" s="93">
        <v>235.58199999999999</v>
      </c>
      <c r="I151" s="93">
        <v>46.877000000000002</v>
      </c>
      <c r="J151" s="93">
        <v>-55.591000000000001</v>
      </c>
      <c r="K151" s="93">
        <v>226.86799999999999</v>
      </c>
      <c r="L151" s="93">
        <v>299.89600000000002</v>
      </c>
      <c r="M151" s="93">
        <v>526.76400000000001</v>
      </c>
      <c r="N151" s="93">
        <v>1430.326</v>
      </c>
      <c r="O151" s="235">
        <f t="shared" si="23"/>
        <v>2.7153070445208858</v>
      </c>
      <c r="P151" s="232">
        <f t="shared" si="22"/>
        <v>0.20966968369448644</v>
      </c>
      <c r="Q151" s="236">
        <f t="shared" si="24"/>
        <v>0.44722494323833822</v>
      </c>
      <c r="R151" s="237">
        <f t="shared" si="25"/>
        <v>8.8990515676849596E-2</v>
      </c>
      <c r="S151" s="237">
        <f t="shared" si="26"/>
        <v>-0.10553302807329279</v>
      </c>
      <c r="T151" s="237">
        <f t="shared" si="27"/>
        <v>0.56931756915810494</v>
      </c>
    </row>
    <row r="152" spans="1:20" ht="15.6" x14ac:dyDescent="0.3">
      <c r="A152" s="91" t="s">
        <v>195</v>
      </c>
      <c r="B152" s="168">
        <v>2004</v>
      </c>
      <c r="C152" s="92" t="s">
        <v>165</v>
      </c>
      <c r="D152" s="93">
        <v>1430.326</v>
      </c>
      <c r="E152" s="93" t="s">
        <v>99</v>
      </c>
      <c r="F152" s="93">
        <v>17.774000000000001</v>
      </c>
      <c r="G152" s="93">
        <v>1448.1</v>
      </c>
      <c r="H152" s="93">
        <v>217.78200000000001</v>
      </c>
      <c r="I152" s="93">
        <v>2.2349999999999999</v>
      </c>
      <c r="J152" s="93">
        <v>3.3740000000000001</v>
      </c>
      <c r="K152" s="93">
        <v>223.39099999999999</v>
      </c>
      <c r="L152" s="93">
        <v>240.31800000000001</v>
      </c>
      <c r="M152" s="93">
        <v>463.709</v>
      </c>
      <c r="N152" s="93">
        <v>984.39099999999996</v>
      </c>
      <c r="O152" s="235">
        <f t="shared" si="23"/>
        <v>2.1228636925313071</v>
      </c>
      <c r="P152" s="232">
        <f t="shared" si="22"/>
        <v>0.24412860337000239</v>
      </c>
      <c r="Q152" s="236">
        <f t="shared" si="24"/>
        <v>0.46965230349206077</v>
      </c>
      <c r="R152" s="237">
        <f t="shared" si="25"/>
        <v>4.8198331281040481E-3</v>
      </c>
      <c r="S152" s="237">
        <f t="shared" si="26"/>
        <v>7.2761149772810106E-3</v>
      </c>
      <c r="T152" s="237">
        <f t="shared" si="27"/>
        <v>0.51825174840255417</v>
      </c>
    </row>
    <row r="153" spans="1:20" ht="15.6" x14ac:dyDescent="0.3">
      <c r="A153" s="91" t="s">
        <v>195</v>
      </c>
      <c r="B153" s="168">
        <v>2004</v>
      </c>
      <c r="C153" s="92" t="s">
        <v>166</v>
      </c>
      <c r="D153" s="93">
        <v>984.39099999999996</v>
      </c>
      <c r="E153" s="93" t="s">
        <v>99</v>
      </c>
      <c r="F153" s="93">
        <v>16.698</v>
      </c>
      <c r="G153" s="93">
        <v>1001.0889999999999</v>
      </c>
      <c r="H153" s="93">
        <v>228.69800000000001</v>
      </c>
      <c r="I153" s="93">
        <v>24.411999999999999</v>
      </c>
      <c r="J153" s="93">
        <v>-31.006</v>
      </c>
      <c r="K153" s="93">
        <v>222.10400000000001</v>
      </c>
      <c r="L153" s="93">
        <v>238.88499999999999</v>
      </c>
      <c r="M153" s="93">
        <v>460.98899999999998</v>
      </c>
      <c r="N153" s="93">
        <v>540.1</v>
      </c>
      <c r="O153" s="235">
        <f t="shared" si="23"/>
        <v>1.1716114701218467</v>
      </c>
      <c r="P153" s="232">
        <f t="shared" si="22"/>
        <v>0.44229772264395478</v>
      </c>
      <c r="Q153" s="242">
        <f t="shared" si="24"/>
        <v>0.49610294388803206</v>
      </c>
      <c r="R153" s="243">
        <f t="shared" si="25"/>
        <v>5.2955710439945423E-2</v>
      </c>
      <c r="S153" s="243">
        <f t="shared" si="26"/>
        <v>-6.7259739386406184E-2</v>
      </c>
      <c r="T153" s="243">
        <f t="shared" si="27"/>
        <v>0.51820108505842877</v>
      </c>
    </row>
    <row r="154" spans="1:20" ht="16.2" thickBot="1" x14ac:dyDescent="0.35">
      <c r="A154" s="97" t="s">
        <v>195</v>
      </c>
      <c r="B154" s="170">
        <v>2004</v>
      </c>
      <c r="C154" s="98" t="s">
        <v>137</v>
      </c>
      <c r="D154" s="163">
        <v>546.43899999999996</v>
      </c>
      <c r="E154" s="163">
        <v>2156.79</v>
      </c>
      <c r="F154" s="163">
        <v>70.569999999999993</v>
      </c>
      <c r="G154" s="163">
        <v>2773.799</v>
      </c>
      <c r="H154" s="163">
        <v>909.55100000000004</v>
      </c>
      <c r="I154" s="163">
        <v>77.608999999999995</v>
      </c>
      <c r="J154" s="163">
        <v>180.62799999999999</v>
      </c>
      <c r="K154" s="163">
        <v>1167.788</v>
      </c>
      <c r="L154" s="163">
        <v>1065.9110000000001</v>
      </c>
      <c r="M154" s="163">
        <v>2233.6990000000001</v>
      </c>
      <c r="N154" s="163">
        <v>540.1</v>
      </c>
      <c r="O154" s="234">
        <f t="shared" si="23"/>
        <v>0.24179623127377503</v>
      </c>
      <c r="P154" s="231">
        <f t="shared" si="22"/>
        <v>1.9735437881873727</v>
      </c>
      <c r="Q154" s="238">
        <f t="shared" si="24"/>
        <v>0.40719497121143</v>
      </c>
      <c r="R154" s="238">
        <f t="shared" si="25"/>
        <v>3.4744609725840404E-2</v>
      </c>
      <c r="S154" s="238">
        <f t="shared" si="26"/>
        <v>8.0864968825253528E-2</v>
      </c>
      <c r="T154" s="238">
        <f t="shared" si="27"/>
        <v>0.47719545023747606</v>
      </c>
    </row>
    <row r="155" spans="1:20" ht="15.6" x14ac:dyDescent="0.3">
      <c r="A155" s="91" t="s">
        <v>196</v>
      </c>
      <c r="B155" s="168">
        <v>2005</v>
      </c>
      <c r="C155" s="92" t="s">
        <v>163</v>
      </c>
      <c r="D155" s="93">
        <v>540.1</v>
      </c>
      <c r="E155" s="93">
        <v>2103.3249999999998</v>
      </c>
      <c r="F155" s="93">
        <v>18.574999999999999</v>
      </c>
      <c r="G155" s="93">
        <v>2661.9999999999995</v>
      </c>
      <c r="H155" s="93">
        <v>231.184</v>
      </c>
      <c r="I155" s="93">
        <v>1.72</v>
      </c>
      <c r="J155" s="93">
        <v>261.41199999999998</v>
      </c>
      <c r="K155" s="93">
        <v>494.31599999999997</v>
      </c>
      <c r="L155" s="93">
        <v>244.393</v>
      </c>
      <c r="M155" s="93">
        <v>738.70899999999995</v>
      </c>
      <c r="N155" s="93">
        <v>1923.2909999999999</v>
      </c>
      <c r="O155" s="235">
        <f t="shared" si="23"/>
        <v>2.6035840906229653</v>
      </c>
      <c r="P155" s="232">
        <f t="shared" si="22"/>
        <v>0.127070214543717</v>
      </c>
      <c r="Q155" s="236">
        <f t="shared" si="24"/>
        <v>0.3129567935411644</v>
      </c>
      <c r="R155" s="237">
        <f t="shared" si="25"/>
        <v>2.3283864146774985E-3</v>
      </c>
      <c r="S155" s="237">
        <f t="shared" si="26"/>
        <v>0.35387683106608964</v>
      </c>
      <c r="T155" s="237">
        <f t="shared" si="27"/>
        <v>0.33083798897806854</v>
      </c>
    </row>
    <row r="156" spans="1:20" ht="15.6" x14ac:dyDescent="0.3">
      <c r="A156" s="91" t="s">
        <v>196</v>
      </c>
      <c r="B156" s="168">
        <v>2005</v>
      </c>
      <c r="C156" s="92" t="s">
        <v>164</v>
      </c>
      <c r="D156" s="93">
        <v>1923.2909999999999</v>
      </c>
      <c r="E156" s="93" t="s">
        <v>99</v>
      </c>
      <c r="F156" s="93">
        <v>20.338000000000001</v>
      </c>
      <c r="G156" s="93">
        <v>1943.6289999999999</v>
      </c>
      <c r="H156" s="93">
        <v>238.40100000000001</v>
      </c>
      <c r="I156" s="93">
        <v>50.156999999999996</v>
      </c>
      <c r="J156" s="93">
        <v>-60.612000000000002</v>
      </c>
      <c r="K156" s="93">
        <v>227.946</v>
      </c>
      <c r="L156" s="93">
        <v>286.25900000000001</v>
      </c>
      <c r="M156" s="93">
        <v>514.20500000000004</v>
      </c>
      <c r="N156" s="93">
        <v>1429.424</v>
      </c>
      <c r="O156" s="235">
        <f t="shared" si="23"/>
        <v>2.7798718409972674</v>
      </c>
      <c r="P156" s="232">
        <f t="shared" si="22"/>
        <v>0.2002617837674476</v>
      </c>
      <c r="Q156" s="236">
        <f t="shared" si="24"/>
        <v>0.46363026419424158</v>
      </c>
      <c r="R156" s="237">
        <f t="shared" si="25"/>
        <v>9.7542808801936956E-2</v>
      </c>
      <c r="S156" s="237">
        <f t="shared" si="26"/>
        <v>-0.11787516651918981</v>
      </c>
      <c r="T156" s="237">
        <f t="shared" si="27"/>
        <v>0.55670209352301125</v>
      </c>
    </row>
    <row r="157" spans="1:20" ht="15.6" x14ac:dyDescent="0.3">
      <c r="A157" s="91" t="s">
        <v>196</v>
      </c>
      <c r="B157" s="168">
        <v>2005</v>
      </c>
      <c r="C157" s="92" t="s">
        <v>165</v>
      </c>
      <c r="D157" s="93">
        <v>1429.424</v>
      </c>
      <c r="E157" s="93" t="s">
        <v>99</v>
      </c>
      <c r="F157" s="93">
        <v>20.097999999999999</v>
      </c>
      <c r="G157" s="93">
        <v>1449.5219999999999</v>
      </c>
      <c r="H157" s="93">
        <v>219.35900000000001</v>
      </c>
      <c r="I157" s="93">
        <v>1.4379999999999999</v>
      </c>
      <c r="J157" s="93">
        <v>4.43</v>
      </c>
      <c r="K157" s="93">
        <v>225.227</v>
      </c>
      <c r="L157" s="93">
        <v>252.08</v>
      </c>
      <c r="M157" s="93">
        <v>477.30700000000002</v>
      </c>
      <c r="N157" s="93">
        <v>972.21500000000003</v>
      </c>
      <c r="O157" s="235">
        <f t="shared" si="23"/>
        <v>2.0368756376923027</v>
      </c>
      <c r="P157" s="232">
        <f t="shared" si="22"/>
        <v>0.25928421182557354</v>
      </c>
      <c r="Q157" s="236">
        <f t="shared" si="24"/>
        <v>0.4595763313758231</v>
      </c>
      <c r="R157" s="237">
        <f t="shared" si="25"/>
        <v>3.0127360378121417E-3</v>
      </c>
      <c r="S157" s="237">
        <f t="shared" si="26"/>
        <v>9.2812382806034682E-3</v>
      </c>
      <c r="T157" s="237">
        <f t="shared" si="27"/>
        <v>0.52812969430576129</v>
      </c>
    </row>
    <row r="158" spans="1:20" ht="15.6" x14ac:dyDescent="0.3">
      <c r="A158" s="91" t="s">
        <v>196</v>
      </c>
      <c r="B158" s="168">
        <v>2005</v>
      </c>
      <c r="C158" s="92" t="s">
        <v>166</v>
      </c>
      <c r="D158" s="93">
        <v>972.21500000000003</v>
      </c>
      <c r="E158" s="93" t="s">
        <v>99</v>
      </c>
      <c r="F158" s="93">
        <v>22.344000000000001</v>
      </c>
      <c r="G158" s="93">
        <v>994.55900000000008</v>
      </c>
      <c r="H158" s="93">
        <v>228.17500000000001</v>
      </c>
      <c r="I158" s="93">
        <v>23.745999999999999</v>
      </c>
      <c r="J158" s="93">
        <v>-48.600999999999999</v>
      </c>
      <c r="K158" s="93">
        <v>203.32</v>
      </c>
      <c r="L158" s="93">
        <v>220.04900000000001</v>
      </c>
      <c r="M158" s="93">
        <v>423.36900000000003</v>
      </c>
      <c r="N158" s="93">
        <v>571.19000000000005</v>
      </c>
      <c r="O158" s="235">
        <f t="shared" si="23"/>
        <v>1.3491540476511035</v>
      </c>
      <c r="P158" s="232">
        <f t="shared" si="22"/>
        <v>0.38524659045151349</v>
      </c>
      <c r="Q158" s="242">
        <f t="shared" si="24"/>
        <v>0.53895065533848718</v>
      </c>
      <c r="R158" s="243">
        <f t="shared" si="25"/>
        <v>5.6088187845590956E-2</v>
      </c>
      <c r="S158" s="243">
        <f t="shared" si="26"/>
        <v>-0.11479584003552455</v>
      </c>
      <c r="T158" s="243">
        <f t="shared" si="27"/>
        <v>0.51975699685144638</v>
      </c>
    </row>
    <row r="159" spans="1:20" ht="16.2" thickBot="1" x14ac:dyDescent="0.35">
      <c r="A159" s="97" t="s">
        <v>196</v>
      </c>
      <c r="B159" s="170">
        <v>2005</v>
      </c>
      <c r="C159" s="98" t="s">
        <v>137</v>
      </c>
      <c r="D159" s="163">
        <v>540.1</v>
      </c>
      <c r="E159" s="163">
        <v>2103.3249999999998</v>
      </c>
      <c r="F159" s="163">
        <v>81.355000000000004</v>
      </c>
      <c r="G159" s="163">
        <v>2724.78</v>
      </c>
      <c r="H159" s="163">
        <v>917.11900000000003</v>
      </c>
      <c r="I159" s="163">
        <v>77.061000000000007</v>
      </c>
      <c r="J159" s="163">
        <v>156.62899999999999</v>
      </c>
      <c r="K159" s="163">
        <v>1150.809</v>
      </c>
      <c r="L159" s="163">
        <v>1002.7809999999999</v>
      </c>
      <c r="M159" s="163">
        <v>2153.59</v>
      </c>
      <c r="N159" s="163">
        <v>571.19000000000005</v>
      </c>
      <c r="O159" s="234">
        <f t="shared" si="23"/>
        <v>0.26522690019920225</v>
      </c>
      <c r="P159" s="231">
        <f t="shared" si="22"/>
        <v>1.7555997128801273</v>
      </c>
      <c r="Q159" s="238">
        <f t="shared" si="24"/>
        <v>0.42585589643339722</v>
      </c>
      <c r="R159" s="238">
        <f t="shared" si="25"/>
        <v>3.5782576999335992E-2</v>
      </c>
      <c r="S159" s="238">
        <f t="shared" si="26"/>
        <v>7.2729256729461025E-2</v>
      </c>
      <c r="T159" s="238">
        <f t="shared" si="27"/>
        <v>0.46563226983780565</v>
      </c>
    </row>
    <row r="160" spans="1:20" ht="15.6" x14ac:dyDescent="0.3">
      <c r="A160" s="91" t="s">
        <v>197</v>
      </c>
      <c r="B160" s="168">
        <v>2006</v>
      </c>
      <c r="C160" s="92" t="s">
        <v>163</v>
      </c>
      <c r="D160" s="93">
        <v>571.19000000000005</v>
      </c>
      <c r="E160" s="93">
        <v>1808.4159999999999</v>
      </c>
      <c r="F160" s="93">
        <v>26.474</v>
      </c>
      <c r="G160" s="93">
        <v>2406.08</v>
      </c>
      <c r="H160" s="93">
        <v>234.96700000000001</v>
      </c>
      <c r="I160" s="93">
        <v>1.8939999999999999</v>
      </c>
      <c r="J160" s="93">
        <v>204.72300000000001</v>
      </c>
      <c r="K160" s="93">
        <v>441.584</v>
      </c>
      <c r="L160" s="93">
        <v>213.95099999999999</v>
      </c>
      <c r="M160" s="93">
        <v>655.53499999999997</v>
      </c>
      <c r="N160" s="93">
        <v>1750.5450000000001</v>
      </c>
      <c r="O160" s="235">
        <f t="shared" si="23"/>
        <v>2.6704066144446905</v>
      </c>
      <c r="P160" s="232">
        <f t="shared" si="22"/>
        <v>0.1222196515942178</v>
      </c>
      <c r="Q160" s="236">
        <f t="shared" si="24"/>
        <v>0.35843547636663187</v>
      </c>
      <c r="R160" s="237">
        <f t="shared" si="25"/>
        <v>2.889243137284813E-3</v>
      </c>
      <c r="S160" s="237">
        <f t="shared" si="26"/>
        <v>0.31229911446375863</v>
      </c>
      <c r="T160" s="237">
        <f t="shared" si="27"/>
        <v>0.32637616603232472</v>
      </c>
    </row>
    <row r="161" spans="1:20" ht="15.6" x14ac:dyDescent="0.3">
      <c r="A161" s="91" t="s">
        <v>197</v>
      </c>
      <c r="B161" s="168">
        <v>2006</v>
      </c>
      <c r="C161" s="92" t="s">
        <v>164</v>
      </c>
      <c r="D161" s="93">
        <v>1750.5450000000001</v>
      </c>
      <c r="E161" s="93" t="s">
        <v>99</v>
      </c>
      <c r="F161" s="93">
        <v>29.456</v>
      </c>
      <c r="G161" s="93">
        <v>1780.001</v>
      </c>
      <c r="H161" s="93">
        <v>243.244</v>
      </c>
      <c r="I161" s="93">
        <v>56.414000000000001</v>
      </c>
      <c r="J161" s="93">
        <v>-46.537999999999997</v>
      </c>
      <c r="K161" s="93">
        <v>253.12</v>
      </c>
      <c r="L161" s="93">
        <v>212.22300000000001</v>
      </c>
      <c r="M161" s="93">
        <v>465.34300000000002</v>
      </c>
      <c r="N161" s="93">
        <v>1314.6579999999999</v>
      </c>
      <c r="O161" s="235">
        <f t="shared" si="23"/>
        <v>2.825137586683371</v>
      </c>
      <c r="P161" s="232">
        <f t="shared" si="22"/>
        <v>0.16142829541979742</v>
      </c>
      <c r="Q161" s="236">
        <f t="shared" si="24"/>
        <v>0.52271980023337627</v>
      </c>
      <c r="R161" s="237">
        <f t="shared" si="25"/>
        <v>0.12123100594615155</v>
      </c>
      <c r="S161" s="237">
        <f t="shared" si="26"/>
        <v>-0.10000795112422449</v>
      </c>
      <c r="T161" s="237">
        <f t="shared" si="27"/>
        <v>0.45605714494469674</v>
      </c>
    </row>
    <row r="162" spans="1:20" ht="15.6" x14ac:dyDescent="0.3">
      <c r="A162" s="91" t="s">
        <v>197</v>
      </c>
      <c r="B162" s="168">
        <v>2006</v>
      </c>
      <c r="C162" s="92" t="s">
        <v>165</v>
      </c>
      <c r="D162" s="93">
        <v>1314.6579999999999</v>
      </c>
      <c r="E162" s="93" t="s">
        <v>99</v>
      </c>
      <c r="F162" s="93">
        <v>31.718</v>
      </c>
      <c r="G162" s="93">
        <v>1346.376</v>
      </c>
      <c r="H162" s="93">
        <v>225.327</v>
      </c>
      <c r="I162" s="93">
        <v>1.1120000000000001</v>
      </c>
      <c r="J162" s="93">
        <v>28.248999999999999</v>
      </c>
      <c r="K162" s="93">
        <v>254.68799999999999</v>
      </c>
      <c r="L162" s="93">
        <v>234.96</v>
      </c>
      <c r="M162" s="93">
        <v>489.64800000000002</v>
      </c>
      <c r="N162" s="93">
        <v>856.72799999999995</v>
      </c>
      <c r="O162" s="235">
        <f t="shared" si="23"/>
        <v>1.7496814037839425</v>
      </c>
      <c r="P162" s="232">
        <f t="shared" si="22"/>
        <v>0.27425273832534952</v>
      </c>
      <c r="Q162" s="236">
        <f t="shared" si="24"/>
        <v>0.4601815998431526</v>
      </c>
      <c r="R162" s="237">
        <f t="shared" si="25"/>
        <v>2.2710191811260334E-3</v>
      </c>
      <c r="S162" s="237">
        <f t="shared" si="26"/>
        <v>5.769246479103355E-2</v>
      </c>
      <c r="T162" s="237">
        <f t="shared" si="27"/>
        <v>0.47985491618468779</v>
      </c>
    </row>
    <row r="163" spans="1:20" ht="15.6" x14ac:dyDescent="0.3">
      <c r="A163" s="91" t="s">
        <v>197</v>
      </c>
      <c r="B163" s="168">
        <v>2006</v>
      </c>
      <c r="C163" s="92" t="s">
        <v>166</v>
      </c>
      <c r="D163" s="93">
        <v>856.72799999999995</v>
      </c>
      <c r="E163" s="93" t="s">
        <v>99</v>
      </c>
      <c r="F163" s="93">
        <v>34.213999999999999</v>
      </c>
      <c r="G163" s="93">
        <v>890.94200000000001</v>
      </c>
      <c r="H163" s="93">
        <v>234.37299999999999</v>
      </c>
      <c r="I163" s="93">
        <v>22.449000000000002</v>
      </c>
      <c r="J163" s="93">
        <v>-69.375</v>
      </c>
      <c r="K163" s="93">
        <v>187.447</v>
      </c>
      <c r="L163" s="93">
        <v>247.34200000000001</v>
      </c>
      <c r="M163" s="93">
        <v>434.78899999999999</v>
      </c>
      <c r="N163" s="93">
        <v>456.15300000000002</v>
      </c>
      <c r="O163" s="235">
        <f t="shared" si="23"/>
        <v>1.0491364776937779</v>
      </c>
      <c r="P163" s="232">
        <f t="shared" si="22"/>
        <v>0.54223473264452937</v>
      </c>
      <c r="Q163" s="242">
        <f t="shared" si="24"/>
        <v>0.53904997596535331</v>
      </c>
      <c r="R163" s="243">
        <f t="shared" si="25"/>
        <v>5.1631941010467149E-2</v>
      </c>
      <c r="S163" s="243">
        <f t="shared" si="26"/>
        <v>-0.15956015446572935</v>
      </c>
      <c r="T163" s="243">
        <f t="shared" si="27"/>
        <v>0.56887823748990896</v>
      </c>
    </row>
    <row r="164" spans="1:20" ht="16.2" thickBot="1" x14ac:dyDescent="0.35">
      <c r="A164" s="97" t="s">
        <v>197</v>
      </c>
      <c r="B164" s="170">
        <v>2006</v>
      </c>
      <c r="C164" s="98" t="s">
        <v>137</v>
      </c>
      <c r="D164" s="163">
        <v>571.19000000000005</v>
      </c>
      <c r="E164" s="163">
        <v>1808.4159999999999</v>
      </c>
      <c r="F164" s="163">
        <v>121.86199999999999</v>
      </c>
      <c r="G164" s="163">
        <v>2501.4679999999998</v>
      </c>
      <c r="H164" s="163">
        <v>937.91099999999994</v>
      </c>
      <c r="I164" s="163">
        <v>81.869</v>
      </c>
      <c r="J164" s="163">
        <v>117.059</v>
      </c>
      <c r="K164" s="163">
        <v>1136.8389999999999</v>
      </c>
      <c r="L164" s="163">
        <v>908.476</v>
      </c>
      <c r="M164" s="163">
        <v>2045.3150000000001</v>
      </c>
      <c r="N164" s="163">
        <v>456.15300000000002</v>
      </c>
      <c r="O164" s="234">
        <f t="shared" si="23"/>
        <v>0.22302334848177421</v>
      </c>
      <c r="P164" s="231">
        <f t="shared" ref="P164:P190" si="28">L164/N164</f>
        <v>1.991603694374475</v>
      </c>
      <c r="Q164" s="238">
        <f t="shared" si="24"/>
        <v>0.45856555102759228</v>
      </c>
      <c r="R164" s="238">
        <f t="shared" si="25"/>
        <v>4.0027575214575749E-2</v>
      </c>
      <c r="S164" s="238">
        <f t="shared" si="26"/>
        <v>5.7232748989764409E-2</v>
      </c>
      <c r="T164" s="238">
        <f t="shared" si="27"/>
        <v>0.4441741247680675</v>
      </c>
    </row>
    <row r="165" spans="1:20" ht="15.6" x14ac:dyDescent="0.3">
      <c r="A165" s="91" t="s">
        <v>198</v>
      </c>
      <c r="B165" s="168">
        <v>2007</v>
      </c>
      <c r="C165" s="92" t="s">
        <v>163</v>
      </c>
      <c r="D165" s="93">
        <v>456.15300000000002</v>
      </c>
      <c r="E165" s="93">
        <v>2051.0880000000002</v>
      </c>
      <c r="F165" s="93">
        <v>30.388000000000002</v>
      </c>
      <c r="G165" s="93">
        <v>2537.6289999999999</v>
      </c>
      <c r="H165" s="93">
        <v>239.85</v>
      </c>
      <c r="I165" s="93">
        <v>1.395</v>
      </c>
      <c r="J165" s="93">
        <v>256.71800000000002</v>
      </c>
      <c r="K165" s="93">
        <v>497.96300000000002</v>
      </c>
      <c r="L165" s="93">
        <v>322.73899999999998</v>
      </c>
      <c r="M165" s="93">
        <v>820.702</v>
      </c>
      <c r="N165" s="93">
        <v>1716.9269999999999</v>
      </c>
      <c r="O165" s="235">
        <f t="shared" si="23"/>
        <v>2.0920224393263327</v>
      </c>
      <c r="P165" s="232">
        <f t="shared" si="28"/>
        <v>0.18797479450203766</v>
      </c>
      <c r="Q165" s="236">
        <f t="shared" si="24"/>
        <v>0.29224980565418385</v>
      </c>
      <c r="R165" s="237">
        <f t="shared" si="25"/>
        <v>1.6997643480824952E-3</v>
      </c>
      <c r="S165" s="237">
        <f t="shared" si="26"/>
        <v>0.3128029418717147</v>
      </c>
      <c r="T165" s="237">
        <f t="shared" si="27"/>
        <v>0.3932474881260189</v>
      </c>
    </row>
    <row r="166" spans="1:20" ht="15.6" x14ac:dyDescent="0.3">
      <c r="A166" s="91" t="s">
        <v>198</v>
      </c>
      <c r="B166" s="168">
        <v>2007</v>
      </c>
      <c r="C166" s="92" t="s">
        <v>164</v>
      </c>
      <c r="D166" s="93">
        <v>1716.9269999999999</v>
      </c>
      <c r="E166" s="93" t="s">
        <v>99</v>
      </c>
      <c r="F166" s="93">
        <v>21.486000000000001</v>
      </c>
      <c r="G166" s="93">
        <v>1738.413</v>
      </c>
      <c r="H166" s="93">
        <v>245.02600000000001</v>
      </c>
      <c r="I166" s="93">
        <v>59.914999999999999</v>
      </c>
      <c r="J166" s="93">
        <v>-119.88200000000001</v>
      </c>
      <c r="K166" s="93">
        <v>185.059</v>
      </c>
      <c r="L166" s="93">
        <v>421.416</v>
      </c>
      <c r="M166" s="93">
        <v>606.47500000000002</v>
      </c>
      <c r="N166" s="93">
        <v>1131.9380000000001</v>
      </c>
      <c r="O166" s="235">
        <f t="shared" si="23"/>
        <v>1.8664215342759389</v>
      </c>
      <c r="P166" s="232">
        <f t="shared" si="28"/>
        <v>0.37229600914537719</v>
      </c>
      <c r="Q166" s="236">
        <f t="shared" si="24"/>
        <v>0.40401665361309202</v>
      </c>
      <c r="R166" s="237">
        <f t="shared" si="25"/>
        <v>9.8792200832680643E-2</v>
      </c>
      <c r="S166" s="237">
        <f t="shared" si="26"/>
        <v>-0.1976701430396966</v>
      </c>
      <c r="T166" s="237">
        <f t="shared" si="27"/>
        <v>0.69486128859392382</v>
      </c>
    </row>
    <row r="167" spans="1:20" ht="15.6" x14ac:dyDescent="0.3">
      <c r="A167" s="91" t="s">
        <v>198</v>
      </c>
      <c r="B167" s="168">
        <v>2007</v>
      </c>
      <c r="C167" s="92" t="s">
        <v>165</v>
      </c>
      <c r="D167" s="93">
        <v>1131.9380000000001</v>
      </c>
      <c r="E167" s="93" t="s">
        <v>99</v>
      </c>
      <c r="F167" s="93">
        <v>23.774999999999999</v>
      </c>
      <c r="G167" s="93">
        <v>1155.7130000000002</v>
      </c>
      <c r="H167" s="93">
        <v>227.44800000000001</v>
      </c>
      <c r="I167" s="93">
        <v>1.786</v>
      </c>
      <c r="J167" s="93">
        <v>-44.19</v>
      </c>
      <c r="K167" s="93">
        <v>185.04400000000001</v>
      </c>
      <c r="L167" s="93">
        <v>261.399</v>
      </c>
      <c r="M167" s="93">
        <v>446.44299999999998</v>
      </c>
      <c r="N167" s="93">
        <v>709.27</v>
      </c>
      <c r="O167" s="235">
        <f t="shared" si="23"/>
        <v>1.5887134527812061</v>
      </c>
      <c r="P167" s="232">
        <f t="shared" si="28"/>
        <v>0.36854653376006319</v>
      </c>
      <c r="Q167" s="236">
        <f t="shared" si="24"/>
        <v>0.50946705402481396</v>
      </c>
      <c r="R167" s="237">
        <f t="shared" si="25"/>
        <v>4.000510703494063E-3</v>
      </c>
      <c r="S167" s="237">
        <f t="shared" si="26"/>
        <v>-9.8982400888803279E-2</v>
      </c>
      <c r="T167" s="237">
        <f t="shared" si="27"/>
        <v>0.58551483616049527</v>
      </c>
    </row>
    <row r="168" spans="1:20" ht="15.6" x14ac:dyDescent="0.3">
      <c r="A168" s="91" t="s">
        <v>198</v>
      </c>
      <c r="B168" s="168">
        <v>2007</v>
      </c>
      <c r="C168" s="92" t="s">
        <v>166</v>
      </c>
      <c r="D168" s="93">
        <v>709.27</v>
      </c>
      <c r="E168" s="93" t="s">
        <v>99</v>
      </c>
      <c r="F168" s="93">
        <v>36.981999999999999</v>
      </c>
      <c r="G168" s="93">
        <v>746.25199999999995</v>
      </c>
      <c r="H168" s="93">
        <v>235.541</v>
      </c>
      <c r="I168" s="93">
        <v>24.518999999999998</v>
      </c>
      <c r="J168" s="93">
        <v>-76.683999999999997</v>
      </c>
      <c r="K168" s="93">
        <v>183.376</v>
      </c>
      <c r="L168" s="93">
        <v>257.05799999999999</v>
      </c>
      <c r="M168" s="93">
        <v>440.43400000000003</v>
      </c>
      <c r="N168" s="93">
        <v>305.81799999999998</v>
      </c>
      <c r="O168" s="235">
        <f t="shared" si="23"/>
        <v>0.69435602156055154</v>
      </c>
      <c r="P168" s="232">
        <f t="shared" si="28"/>
        <v>0.84055876370913418</v>
      </c>
      <c r="Q168" s="242">
        <f t="shared" si="24"/>
        <v>0.53479295422242601</v>
      </c>
      <c r="R168" s="243">
        <f t="shared" si="25"/>
        <v>5.5670089048529395E-2</v>
      </c>
      <c r="S168" s="243">
        <f t="shared" si="26"/>
        <v>-0.17411008232788566</v>
      </c>
      <c r="T168" s="243">
        <f t="shared" si="27"/>
        <v>0.58364703905693016</v>
      </c>
    </row>
    <row r="169" spans="1:20" ht="16.2" thickBot="1" x14ac:dyDescent="0.35">
      <c r="A169" s="97" t="s">
        <v>198</v>
      </c>
      <c r="B169" s="170">
        <v>2007</v>
      </c>
      <c r="C169" s="98" t="s">
        <v>137</v>
      </c>
      <c r="D169" s="163">
        <v>456.15300000000002</v>
      </c>
      <c r="E169" s="163">
        <v>2051.0880000000002</v>
      </c>
      <c r="F169" s="163">
        <v>112.631</v>
      </c>
      <c r="G169" s="163">
        <v>2619.8719999999998</v>
      </c>
      <c r="H169" s="163">
        <v>947.86500000000001</v>
      </c>
      <c r="I169" s="163">
        <v>87.614999999999995</v>
      </c>
      <c r="J169" s="163">
        <v>15.962</v>
      </c>
      <c r="K169" s="163">
        <v>1051.442</v>
      </c>
      <c r="L169" s="163">
        <v>1262.6120000000001</v>
      </c>
      <c r="M169" s="163">
        <v>2314.0540000000001</v>
      </c>
      <c r="N169" s="163">
        <v>305.81799999999998</v>
      </c>
      <c r="O169" s="234">
        <f t="shared" si="23"/>
        <v>0.13215681224379378</v>
      </c>
      <c r="P169" s="231">
        <f t="shared" si="28"/>
        <v>4.1286386020443535</v>
      </c>
      <c r="Q169" s="238">
        <f t="shared" si="24"/>
        <v>0.40961230809652671</v>
      </c>
      <c r="R169" s="238">
        <f t="shared" si="25"/>
        <v>3.7862124220091664E-2</v>
      </c>
      <c r="S169" s="238">
        <f t="shared" si="26"/>
        <v>6.8978511305267725E-3</v>
      </c>
      <c r="T169" s="238">
        <f t="shared" si="27"/>
        <v>0.54562771655285491</v>
      </c>
    </row>
    <row r="170" spans="1:20" ht="15.6" x14ac:dyDescent="0.3">
      <c r="A170" s="91" t="s">
        <v>199</v>
      </c>
      <c r="B170" s="168">
        <v>2008</v>
      </c>
      <c r="C170" s="92" t="s">
        <v>163</v>
      </c>
      <c r="D170" s="93">
        <v>305.81799999999998</v>
      </c>
      <c r="E170" s="93">
        <v>2511.8960000000002</v>
      </c>
      <c r="F170" s="93">
        <v>27.763999999999999</v>
      </c>
      <c r="G170" s="93">
        <v>2845.4780000000001</v>
      </c>
      <c r="H170" s="93">
        <v>236.19900000000001</v>
      </c>
      <c r="I170" s="93">
        <v>1.486</v>
      </c>
      <c r="J170" s="93">
        <v>405.40800000000002</v>
      </c>
      <c r="K170" s="93">
        <v>643.09299999999996</v>
      </c>
      <c r="L170" s="93">
        <v>344.50200000000001</v>
      </c>
      <c r="M170" s="93">
        <v>987.59500000000003</v>
      </c>
      <c r="N170" s="93">
        <v>1857.883</v>
      </c>
      <c r="O170" s="235">
        <f t="shared" si="23"/>
        <v>1.8812195282479154</v>
      </c>
      <c r="P170" s="232">
        <f t="shared" si="28"/>
        <v>0.18542717706120354</v>
      </c>
      <c r="Q170" s="236">
        <f t="shared" si="24"/>
        <v>0.23916585239900973</v>
      </c>
      <c r="R170" s="237">
        <f t="shared" si="25"/>
        <v>1.5046653739640237E-3</v>
      </c>
      <c r="S170" s="237">
        <f t="shared" si="26"/>
        <v>0.41050025567160631</v>
      </c>
      <c r="T170" s="237">
        <f t="shared" si="27"/>
        <v>0.34882922655541998</v>
      </c>
    </row>
    <row r="171" spans="1:20" ht="15.6" x14ac:dyDescent="0.3">
      <c r="A171" s="91" t="s">
        <v>199</v>
      </c>
      <c r="B171" s="168">
        <v>2008</v>
      </c>
      <c r="C171" s="92" t="s">
        <v>164</v>
      </c>
      <c r="D171" s="93">
        <v>1857.883</v>
      </c>
      <c r="E171" s="93" t="s">
        <v>99</v>
      </c>
      <c r="F171" s="93">
        <v>27.792000000000002</v>
      </c>
      <c r="G171" s="93">
        <v>1885.675</v>
      </c>
      <c r="H171" s="93">
        <v>238.42</v>
      </c>
      <c r="I171" s="93">
        <v>54.134999999999998</v>
      </c>
      <c r="J171" s="93">
        <v>-123.566</v>
      </c>
      <c r="K171" s="93">
        <v>168.989</v>
      </c>
      <c r="L171" s="93">
        <v>294.59699999999998</v>
      </c>
      <c r="M171" s="93">
        <v>463.58600000000001</v>
      </c>
      <c r="N171" s="93">
        <v>1422.0889999999999</v>
      </c>
      <c r="O171" s="235">
        <f t="shared" si="23"/>
        <v>3.0675840081451984</v>
      </c>
      <c r="P171" s="232">
        <f t="shared" si="28"/>
        <v>0.20715792049583395</v>
      </c>
      <c r="Q171" s="236">
        <f t="shared" si="24"/>
        <v>0.514295082250111</v>
      </c>
      <c r="R171" s="237">
        <f t="shared" si="25"/>
        <v>0.11677444961668385</v>
      </c>
      <c r="S171" s="237">
        <f t="shared" si="26"/>
        <v>-0.26654385594042962</v>
      </c>
      <c r="T171" s="237">
        <f t="shared" si="27"/>
        <v>0.63547432407363458</v>
      </c>
    </row>
    <row r="172" spans="1:20" ht="15.6" x14ac:dyDescent="0.3">
      <c r="A172" s="91" t="s">
        <v>199</v>
      </c>
      <c r="B172" s="168">
        <v>2008</v>
      </c>
      <c r="C172" s="92" t="s">
        <v>165</v>
      </c>
      <c r="D172" s="93">
        <v>1422.0889999999999</v>
      </c>
      <c r="E172" s="93" t="s">
        <v>99</v>
      </c>
      <c r="F172" s="93">
        <v>36.401000000000003</v>
      </c>
      <c r="G172" s="93">
        <v>1458.49</v>
      </c>
      <c r="H172" s="93">
        <v>219.44499999999999</v>
      </c>
      <c r="I172" s="93">
        <v>1.4670000000000001</v>
      </c>
      <c r="J172" s="93">
        <v>27.594999999999999</v>
      </c>
      <c r="K172" s="93">
        <v>248.50700000000001</v>
      </c>
      <c r="L172" s="93">
        <v>169.91900000000001</v>
      </c>
      <c r="M172" s="93">
        <v>418.42599999999999</v>
      </c>
      <c r="N172" s="93">
        <v>1040.0640000000001</v>
      </c>
      <c r="O172" s="235">
        <f t="shared" si="23"/>
        <v>2.4856581569978924</v>
      </c>
      <c r="P172" s="232">
        <f t="shared" si="28"/>
        <v>0.16337360008614854</v>
      </c>
      <c r="Q172" s="236">
        <f t="shared" si="24"/>
        <v>0.52445354734170435</v>
      </c>
      <c r="R172" s="237">
        <f t="shared" si="25"/>
        <v>3.5059962813018316E-3</v>
      </c>
      <c r="S172" s="237">
        <f t="shared" si="26"/>
        <v>6.5949534684747124E-2</v>
      </c>
      <c r="T172" s="237">
        <f t="shared" si="27"/>
        <v>0.4060909216922467</v>
      </c>
    </row>
    <row r="173" spans="1:20" ht="15.6" x14ac:dyDescent="0.3">
      <c r="A173" s="91" t="s">
        <v>199</v>
      </c>
      <c r="B173" s="168">
        <v>2008</v>
      </c>
      <c r="C173" s="92" t="s">
        <v>166</v>
      </c>
      <c r="D173" s="93">
        <v>1040.0640000000001</v>
      </c>
      <c r="E173" s="93" t="s">
        <v>99</v>
      </c>
      <c r="F173" s="93">
        <v>35.014000000000003</v>
      </c>
      <c r="G173" s="93">
        <v>1075.078</v>
      </c>
      <c r="H173" s="93">
        <v>232.70500000000001</v>
      </c>
      <c r="I173" s="93">
        <v>20.646000000000001</v>
      </c>
      <c r="J173" s="93">
        <v>-41.174999999999997</v>
      </c>
      <c r="K173" s="93">
        <v>212.17599999999999</v>
      </c>
      <c r="L173" s="93">
        <v>206.39699999999999</v>
      </c>
      <c r="M173" s="93">
        <v>418.57299999999998</v>
      </c>
      <c r="N173" s="93">
        <v>656.505</v>
      </c>
      <c r="O173" s="235">
        <f t="shared" si="23"/>
        <v>1.5684360911955622</v>
      </c>
      <c r="P173" s="232">
        <f t="shared" si="28"/>
        <v>0.31438755226540543</v>
      </c>
      <c r="Q173" s="242">
        <f t="shared" si="24"/>
        <v>0.55594842476700601</v>
      </c>
      <c r="R173" s="243">
        <f t="shared" si="25"/>
        <v>4.9324729497602575E-2</v>
      </c>
      <c r="S173" s="243">
        <f t="shared" si="26"/>
        <v>-9.8369937860301543E-2</v>
      </c>
      <c r="T173" s="243">
        <f t="shared" si="27"/>
        <v>0.49309678359569298</v>
      </c>
    </row>
    <row r="174" spans="1:20" ht="16.2" thickBot="1" x14ac:dyDescent="0.35">
      <c r="A174" s="97" t="s">
        <v>199</v>
      </c>
      <c r="B174" s="170">
        <v>2008</v>
      </c>
      <c r="C174" s="98" t="s">
        <v>137</v>
      </c>
      <c r="D174" s="163">
        <v>305.81799999999998</v>
      </c>
      <c r="E174" s="163">
        <v>2511.8960000000002</v>
      </c>
      <c r="F174" s="163">
        <v>126.971</v>
      </c>
      <c r="G174" s="163">
        <v>2944.6850000000004</v>
      </c>
      <c r="H174" s="163">
        <v>926.76900000000001</v>
      </c>
      <c r="I174" s="163">
        <v>77.733999999999995</v>
      </c>
      <c r="J174" s="163">
        <v>268.262</v>
      </c>
      <c r="K174" s="163">
        <v>1272.7650000000001</v>
      </c>
      <c r="L174" s="163">
        <v>1015.415</v>
      </c>
      <c r="M174" s="163">
        <v>2288.1799999999998</v>
      </c>
      <c r="N174" s="163">
        <v>656.505</v>
      </c>
      <c r="O174" s="234">
        <f t="shared" si="23"/>
        <v>0.28691143179295336</v>
      </c>
      <c r="P174" s="231">
        <f t="shared" si="28"/>
        <v>1.5466980449501526</v>
      </c>
      <c r="Q174" s="238">
        <f t="shared" si="24"/>
        <v>0.40502451730196054</v>
      </c>
      <c r="R174" s="238">
        <f t="shared" si="25"/>
        <v>3.3971977729024813E-2</v>
      </c>
      <c r="S174" s="238">
        <f t="shared" si="26"/>
        <v>0.11723815434100465</v>
      </c>
      <c r="T174" s="238">
        <f t="shared" si="27"/>
        <v>0.44376535062801004</v>
      </c>
    </row>
    <row r="175" spans="1:20" ht="15.6" x14ac:dyDescent="0.3">
      <c r="A175" s="91" t="s">
        <v>200</v>
      </c>
      <c r="B175" s="168">
        <v>2009</v>
      </c>
      <c r="C175" s="92" t="s">
        <v>163</v>
      </c>
      <c r="D175" s="93">
        <v>656.505</v>
      </c>
      <c r="E175" s="93">
        <v>2208.9180000000001</v>
      </c>
      <c r="F175" s="93">
        <v>27.611999999999998</v>
      </c>
      <c r="G175" s="93">
        <v>2893.0350000000003</v>
      </c>
      <c r="H175" s="93">
        <v>231.21700000000001</v>
      </c>
      <c r="I175" s="93">
        <v>1.4379999999999999</v>
      </c>
      <c r="J175" s="93">
        <v>251.376</v>
      </c>
      <c r="K175" s="93">
        <v>484.03100000000001</v>
      </c>
      <c r="L175" s="93">
        <v>199.666</v>
      </c>
      <c r="M175" s="93">
        <v>683.697</v>
      </c>
      <c r="N175" s="93">
        <v>2209.3380000000002</v>
      </c>
      <c r="O175" s="235">
        <f t="shared" si="23"/>
        <v>3.2314577949003729</v>
      </c>
      <c r="P175" s="232">
        <f t="shared" si="28"/>
        <v>9.0373677545038375E-2</v>
      </c>
      <c r="Q175" s="236">
        <f t="shared" si="24"/>
        <v>0.33818636033213545</v>
      </c>
      <c r="R175" s="237">
        <f t="shared" si="25"/>
        <v>2.1032708933928332E-3</v>
      </c>
      <c r="S175" s="237">
        <f t="shared" si="26"/>
        <v>0.36767164401774471</v>
      </c>
      <c r="T175" s="237">
        <f t="shared" si="27"/>
        <v>0.29203872475672704</v>
      </c>
    </row>
    <row r="176" spans="1:20" ht="15.6" x14ac:dyDescent="0.3">
      <c r="A176" s="91" t="s">
        <v>200</v>
      </c>
      <c r="B176" s="168">
        <v>2009</v>
      </c>
      <c r="C176" s="92" t="s">
        <v>164</v>
      </c>
      <c r="D176" s="93">
        <v>2209.3380000000002</v>
      </c>
      <c r="E176" s="93" t="s">
        <v>99</v>
      </c>
      <c r="F176" s="93">
        <v>24.262</v>
      </c>
      <c r="G176" s="93">
        <v>2233.6000000000004</v>
      </c>
      <c r="H176" s="93">
        <v>236.946</v>
      </c>
      <c r="I176" s="93">
        <v>44.32</v>
      </c>
      <c r="J176" s="93">
        <v>-81.435000000000002</v>
      </c>
      <c r="K176" s="93">
        <v>199.83099999999999</v>
      </c>
      <c r="L176" s="93">
        <v>252.078</v>
      </c>
      <c r="M176" s="93">
        <v>451.90899999999999</v>
      </c>
      <c r="N176" s="93">
        <v>1781.691</v>
      </c>
      <c r="O176" s="235">
        <f t="shared" si="23"/>
        <v>3.9425879989112853</v>
      </c>
      <c r="P176" s="232">
        <f t="shared" si="28"/>
        <v>0.14148244560925546</v>
      </c>
      <c r="Q176" s="236">
        <f t="shared" si="24"/>
        <v>0.52432237463737164</v>
      </c>
      <c r="R176" s="237">
        <f t="shared" si="25"/>
        <v>9.807284209874112E-2</v>
      </c>
      <c r="S176" s="237">
        <f t="shared" si="26"/>
        <v>-0.18020220885178212</v>
      </c>
      <c r="T176" s="237">
        <f t="shared" si="27"/>
        <v>0.55780699211566931</v>
      </c>
    </row>
    <row r="177" spans="1:20" ht="15.6" x14ac:dyDescent="0.3">
      <c r="A177" s="91" t="s">
        <v>200</v>
      </c>
      <c r="B177" s="168">
        <v>2009</v>
      </c>
      <c r="C177" s="92" t="s">
        <v>165</v>
      </c>
      <c r="D177" s="93">
        <v>1781.691</v>
      </c>
      <c r="E177" s="93" t="s">
        <v>99</v>
      </c>
      <c r="F177" s="93">
        <v>29.888000000000002</v>
      </c>
      <c r="G177" s="93">
        <v>1811.579</v>
      </c>
      <c r="H177" s="93">
        <v>221.643</v>
      </c>
      <c r="I177" s="93">
        <v>1.105</v>
      </c>
      <c r="J177" s="93">
        <v>31.457999999999998</v>
      </c>
      <c r="K177" s="93">
        <v>254.20599999999999</v>
      </c>
      <c r="L177" s="93">
        <v>201.01599999999999</v>
      </c>
      <c r="M177" s="93">
        <v>455.22199999999998</v>
      </c>
      <c r="N177" s="93">
        <v>1356.357</v>
      </c>
      <c r="O177" s="235">
        <f t="shared" si="23"/>
        <v>2.9795506368321392</v>
      </c>
      <c r="P177" s="232">
        <f t="shared" si="28"/>
        <v>0.14820286989339826</v>
      </c>
      <c r="Q177" s="236">
        <f t="shared" si="24"/>
        <v>0.48688991305341134</v>
      </c>
      <c r="R177" s="237">
        <f t="shared" si="25"/>
        <v>2.4273870770744822E-3</v>
      </c>
      <c r="S177" s="237">
        <f t="shared" si="26"/>
        <v>6.9104744498288753E-2</v>
      </c>
      <c r="T177" s="237">
        <f t="shared" si="27"/>
        <v>0.44157795537122546</v>
      </c>
    </row>
    <row r="178" spans="1:20" ht="15.6" x14ac:dyDescent="0.3">
      <c r="A178" s="91" t="s">
        <v>200</v>
      </c>
      <c r="B178" s="168">
        <v>2009</v>
      </c>
      <c r="C178" s="92" t="s">
        <v>166</v>
      </c>
      <c r="D178" s="93">
        <v>1356.357</v>
      </c>
      <c r="E178" s="93" t="s">
        <v>99</v>
      </c>
      <c r="F178" s="93">
        <v>36.828000000000003</v>
      </c>
      <c r="G178" s="93">
        <v>1393.1849999999999</v>
      </c>
      <c r="H178" s="93">
        <v>229.114</v>
      </c>
      <c r="I178" s="93">
        <v>21.1</v>
      </c>
      <c r="J178" s="93">
        <v>-59.203000000000003</v>
      </c>
      <c r="K178" s="93">
        <v>191.011</v>
      </c>
      <c r="L178" s="93">
        <v>226.53700000000001</v>
      </c>
      <c r="M178" s="93">
        <v>417.548</v>
      </c>
      <c r="N178" s="93">
        <v>975.63699999999994</v>
      </c>
      <c r="O178" s="235">
        <f t="shared" si="23"/>
        <v>2.3365864523360189</v>
      </c>
      <c r="P178" s="232">
        <f t="shared" si="28"/>
        <v>0.23219394098419804</v>
      </c>
      <c r="Q178" s="242">
        <f t="shared" si="24"/>
        <v>0.54871296234205413</v>
      </c>
      <c r="R178" s="243">
        <f t="shared" si="25"/>
        <v>5.0533112360734579E-2</v>
      </c>
      <c r="S178" s="243">
        <f t="shared" si="26"/>
        <v>-0.14178729152097483</v>
      </c>
      <c r="T178" s="243">
        <f t="shared" si="27"/>
        <v>0.54254121681818623</v>
      </c>
    </row>
    <row r="179" spans="1:20" ht="16.2" thickBot="1" x14ac:dyDescent="0.35">
      <c r="A179" s="97" t="s">
        <v>200</v>
      </c>
      <c r="B179" s="170">
        <v>2009</v>
      </c>
      <c r="C179" s="98" t="s">
        <v>137</v>
      </c>
      <c r="D179" s="163">
        <v>656.505</v>
      </c>
      <c r="E179" s="163">
        <v>2208.9180000000001</v>
      </c>
      <c r="F179" s="163">
        <v>118.59</v>
      </c>
      <c r="G179" s="163">
        <v>2984.0130000000004</v>
      </c>
      <c r="H179" s="163">
        <v>918.92</v>
      </c>
      <c r="I179" s="163">
        <v>67.962999999999994</v>
      </c>
      <c r="J179" s="163">
        <v>142.196</v>
      </c>
      <c r="K179" s="163">
        <v>1129.079</v>
      </c>
      <c r="L179" s="163">
        <v>879.29700000000003</v>
      </c>
      <c r="M179" s="163">
        <v>2008.376</v>
      </c>
      <c r="N179" s="163">
        <v>975.63699999999994</v>
      </c>
      <c r="O179" s="234">
        <f t="shared" si="23"/>
        <v>0.48578403645532509</v>
      </c>
      <c r="P179" s="231">
        <f t="shared" si="28"/>
        <v>0.9012542574748601</v>
      </c>
      <c r="Q179" s="238">
        <f t="shared" si="24"/>
        <v>0.45754380653821791</v>
      </c>
      <c r="R179" s="238">
        <f t="shared" si="25"/>
        <v>3.3839779005524859E-2</v>
      </c>
      <c r="S179" s="238">
        <f t="shared" si="26"/>
        <v>7.0801483387572847E-2</v>
      </c>
      <c r="T179" s="238">
        <f t="shared" si="27"/>
        <v>0.43781493106868435</v>
      </c>
    </row>
    <row r="180" spans="1:20" ht="15.6" x14ac:dyDescent="0.3">
      <c r="A180" s="91" t="s">
        <v>201</v>
      </c>
      <c r="B180" s="168">
        <v>2010</v>
      </c>
      <c r="C180" s="92" t="s">
        <v>163</v>
      </c>
      <c r="D180" s="93">
        <v>975.63699999999994</v>
      </c>
      <c r="E180" s="93">
        <v>2163.0230000000001</v>
      </c>
      <c r="F180" s="93">
        <v>27.498000000000001</v>
      </c>
      <c r="G180" s="93">
        <v>3166.1580000000004</v>
      </c>
      <c r="H180" s="93">
        <v>234.76499999999999</v>
      </c>
      <c r="I180" s="93">
        <v>1.496</v>
      </c>
      <c r="J180" s="93">
        <v>215.018</v>
      </c>
      <c r="K180" s="93">
        <v>451.279</v>
      </c>
      <c r="L180" s="93">
        <v>265.262</v>
      </c>
      <c r="M180" s="93">
        <v>716.54100000000005</v>
      </c>
      <c r="N180" s="93">
        <v>2449.6170000000002</v>
      </c>
      <c r="O180" s="235">
        <f t="shared" si="23"/>
        <v>3.4186696923134896</v>
      </c>
      <c r="P180" s="232">
        <f t="shared" si="28"/>
        <v>0.10828713223332463</v>
      </c>
      <c r="Q180" s="236">
        <f t="shared" si="24"/>
        <v>0.32763652045033009</v>
      </c>
      <c r="R180" s="237">
        <f t="shared" si="25"/>
        <v>2.0878079551623703E-3</v>
      </c>
      <c r="S180" s="237">
        <f t="shared" si="26"/>
        <v>0.30007773456089742</v>
      </c>
      <c r="T180" s="237">
        <f t="shared" si="27"/>
        <v>0.37019793703361004</v>
      </c>
    </row>
    <row r="181" spans="1:20" ht="15.6" x14ac:dyDescent="0.3">
      <c r="A181" s="91" t="s">
        <v>201</v>
      </c>
      <c r="B181" s="168">
        <v>2010</v>
      </c>
      <c r="C181" s="92" t="s">
        <v>164</v>
      </c>
      <c r="D181" s="93">
        <v>2449.6170000000002</v>
      </c>
      <c r="E181" s="93" t="s">
        <v>99</v>
      </c>
      <c r="F181" s="93">
        <v>23.763000000000002</v>
      </c>
      <c r="G181" s="93">
        <v>2473.38</v>
      </c>
      <c r="H181" s="93">
        <v>241.76499999999999</v>
      </c>
      <c r="I181" s="93">
        <v>51.426000000000002</v>
      </c>
      <c r="J181" s="93">
        <v>-63.290999999999997</v>
      </c>
      <c r="K181" s="93">
        <v>229.9</v>
      </c>
      <c r="L181" s="93">
        <v>310.53399999999999</v>
      </c>
      <c r="M181" s="93">
        <v>540.43399999999997</v>
      </c>
      <c r="N181" s="93">
        <v>1932.9459999999999</v>
      </c>
      <c r="O181" s="235">
        <f t="shared" si="23"/>
        <v>3.5766550587120722</v>
      </c>
      <c r="P181" s="232">
        <f t="shared" si="28"/>
        <v>0.16065322052452577</v>
      </c>
      <c r="Q181" s="236">
        <f t="shared" si="24"/>
        <v>0.44735342335974421</v>
      </c>
      <c r="R181" s="237">
        <f t="shared" si="25"/>
        <v>9.5156855416202543E-2</v>
      </c>
      <c r="S181" s="237">
        <f t="shared" si="26"/>
        <v>-0.11711143266337795</v>
      </c>
      <c r="T181" s="237">
        <f t="shared" si="27"/>
        <v>0.57460115388743127</v>
      </c>
    </row>
    <row r="182" spans="1:20" ht="15.6" x14ac:dyDescent="0.3">
      <c r="A182" s="91" t="s">
        <v>201</v>
      </c>
      <c r="B182" s="168">
        <v>2010</v>
      </c>
      <c r="C182" s="92" t="s">
        <v>165</v>
      </c>
      <c r="D182" s="93">
        <v>1932.9459999999999</v>
      </c>
      <c r="E182" s="93" t="s">
        <v>99</v>
      </c>
      <c r="F182" s="93">
        <v>23.297999999999998</v>
      </c>
      <c r="G182" s="93">
        <v>1956.2439999999999</v>
      </c>
      <c r="H182" s="93">
        <v>220.89599999999999</v>
      </c>
      <c r="I182" s="93">
        <v>1.3280000000000001</v>
      </c>
      <c r="J182" s="93">
        <v>0.36599999999999999</v>
      </c>
      <c r="K182" s="93">
        <v>222.59</v>
      </c>
      <c r="L182" s="93">
        <v>308.35199999999998</v>
      </c>
      <c r="M182" s="93">
        <v>530.94200000000001</v>
      </c>
      <c r="N182" s="93">
        <v>1425.3019999999999</v>
      </c>
      <c r="O182" s="235">
        <f t="shared" si="23"/>
        <v>2.6844777772336714</v>
      </c>
      <c r="P182" s="232">
        <f t="shared" si="28"/>
        <v>0.21634151920084305</v>
      </c>
      <c r="Q182" s="236">
        <f t="shared" si="24"/>
        <v>0.41604544375845193</v>
      </c>
      <c r="R182" s="237">
        <f t="shared" si="25"/>
        <v>2.5012148219579543E-3</v>
      </c>
      <c r="S182" s="237">
        <f t="shared" si="26"/>
        <v>6.893408319552795E-4</v>
      </c>
      <c r="T182" s="237">
        <f t="shared" si="27"/>
        <v>0.58076400058763478</v>
      </c>
    </row>
    <row r="183" spans="1:20" ht="15.6" x14ac:dyDescent="0.3">
      <c r="A183" s="91" t="s">
        <v>201</v>
      </c>
      <c r="B183" s="168">
        <v>2010</v>
      </c>
      <c r="C183" s="92" t="s">
        <v>166</v>
      </c>
      <c r="D183" s="93">
        <v>1425.3019999999999</v>
      </c>
      <c r="E183" s="93" t="s">
        <v>99</v>
      </c>
      <c r="F183" s="93">
        <v>22.359000000000002</v>
      </c>
      <c r="G183" s="93">
        <v>1447.6609999999998</v>
      </c>
      <c r="H183" s="93">
        <v>228.215</v>
      </c>
      <c r="I183" s="93">
        <v>16.411000000000001</v>
      </c>
      <c r="J183" s="93">
        <v>-67.260999999999996</v>
      </c>
      <c r="K183" s="93">
        <v>177.36500000000001</v>
      </c>
      <c r="L183" s="93">
        <v>407.298</v>
      </c>
      <c r="M183" s="93">
        <v>584.66300000000001</v>
      </c>
      <c r="N183" s="93">
        <v>862.99800000000005</v>
      </c>
      <c r="O183" s="235">
        <f t="shared" si="23"/>
        <v>1.4760605682247723</v>
      </c>
      <c r="P183" s="232">
        <f t="shared" si="28"/>
        <v>0.47195706131416293</v>
      </c>
      <c r="Q183" s="242">
        <f t="shared" si="24"/>
        <v>0.39033597132023062</v>
      </c>
      <c r="R183" s="243">
        <f t="shared" si="25"/>
        <v>2.8069161209106786E-2</v>
      </c>
      <c r="S183" s="243">
        <f t="shared" si="26"/>
        <v>-0.11504234063041444</v>
      </c>
      <c r="T183" s="243">
        <f t="shared" si="27"/>
        <v>0.69663720810107699</v>
      </c>
    </row>
    <row r="184" spans="1:20" ht="16.2" thickBot="1" x14ac:dyDescent="0.35">
      <c r="A184" s="97" t="s">
        <v>201</v>
      </c>
      <c r="B184" s="170">
        <v>2010</v>
      </c>
      <c r="C184" s="98" t="s">
        <v>137</v>
      </c>
      <c r="D184" s="163">
        <v>975.63699999999994</v>
      </c>
      <c r="E184" s="163">
        <v>2163.0230000000001</v>
      </c>
      <c r="F184" s="163">
        <v>96.918000000000006</v>
      </c>
      <c r="G184" s="163">
        <v>3235.578</v>
      </c>
      <c r="H184" s="163">
        <v>925.64099999999996</v>
      </c>
      <c r="I184" s="163">
        <v>70.661000000000001</v>
      </c>
      <c r="J184" s="163">
        <v>84.831999999999994</v>
      </c>
      <c r="K184" s="163">
        <v>1081.134</v>
      </c>
      <c r="L184" s="163">
        <v>1291.4459999999999</v>
      </c>
      <c r="M184" s="163">
        <v>2372.58</v>
      </c>
      <c r="N184" s="163">
        <v>862.99800000000005</v>
      </c>
      <c r="O184" s="234">
        <f t="shared" si="23"/>
        <v>0.36373820903826215</v>
      </c>
      <c r="P184" s="231">
        <f t="shared" si="28"/>
        <v>1.4964646499760137</v>
      </c>
      <c r="Q184" s="238">
        <f t="shared" si="24"/>
        <v>0.39014111220696457</v>
      </c>
      <c r="R184" s="238">
        <f t="shared" si="25"/>
        <v>2.9782346643738043E-2</v>
      </c>
      <c r="S184" s="238">
        <f t="shared" si="26"/>
        <v>3.5755169477952271E-2</v>
      </c>
      <c r="T184" s="238">
        <f t="shared" si="27"/>
        <v>0.54432137167134509</v>
      </c>
    </row>
    <row r="185" spans="1:20" ht="15.6" x14ac:dyDescent="0.3">
      <c r="A185" s="91" t="s">
        <v>237</v>
      </c>
      <c r="B185" s="168">
        <v>2011</v>
      </c>
      <c r="C185" s="92" t="s">
        <v>163</v>
      </c>
      <c r="D185" s="93">
        <v>862.99800000000005</v>
      </c>
      <c r="E185" s="93">
        <v>1993.1110000000001</v>
      </c>
      <c r="F185" s="93">
        <v>20.821000000000002</v>
      </c>
      <c r="G185" s="93">
        <v>2876.93</v>
      </c>
      <c r="H185" s="93">
        <v>230</v>
      </c>
      <c r="I185" s="93">
        <v>4.681</v>
      </c>
      <c r="J185" s="93">
        <v>200.78100000000001</v>
      </c>
      <c r="K185" s="93">
        <v>435.46199999999999</v>
      </c>
      <c r="L185" s="93">
        <v>294.79899999999998</v>
      </c>
      <c r="M185" s="93">
        <v>730.26099999999997</v>
      </c>
      <c r="N185" s="93">
        <v>2146.6689999999999</v>
      </c>
      <c r="O185" s="235">
        <f t="shared" ref="O185:O188" si="29">N185/M185</f>
        <v>2.9395914611351284</v>
      </c>
      <c r="P185" s="232">
        <f t="shared" si="28"/>
        <v>0.13732857743788165</v>
      </c>
      <c r="Q185" s="236">
        <f t="shared" si="24"/>
        <v>0.31495588563540983</v>
      </c>
      <c r="R185" s="237">
        <f t="shared" si="25"/>
        <v>6.4100369593884932E-3</v>
      </c>
      <c r="S185" s="237">
        <f t="shared" si="26"/>
        <v>0.27494416379897052</v>
      </c>
      <c r="T185" s="237">
        <f t="shared" si="27"/>
        <v>0.40368991360623119</v>
      </c>
    </row>
    <row r="186" spans="1:20" ht="15.6" x14ac:dyDescent="0.3">
      <c r="A186" s="91" t="s">
        <v>237</v>
      </c>
      <c r="B186" s="168">
        <v>2011</v>
      </c>
      <c r="C186" s="92" t="s">
        <v>164</v>
      </c>
      <c r="D186" s="93">
        <v>2146.6689999999999</v>
      </c>
      <c r="E186" s="93" t="s">
        <v>99</v>
      </c>
      <c r="F186" s="93">
        <v>32.268999999999998</v>
      </c>
      <c r="G186" s="93">
        <v>2178.9379999999996</v>
      </c>
      <c r="H186" s="93">
        <v>244</v>
      </c>
      <c r="I186" s="93">
        <v>50.954000000000001</v>
      </c>
      <c r="J186" s="93">
        <v>-16.443000000000001</v>
      </c>
      <c r="K186" s="93">
        <v>278.51100000000002</v>
      </c>
      <c r="L186" s="93">
        <v>237.90899999999999</v>
      </c>
      <c r="M186" s="93">
        <v>516.41999999999996</v>
      </c>
      <c r="N186" s="93">
        <v>1662.518</v>
      </c>
      <c r="O186" s="235">
        <f t="shared" si="29"/>
        <v>3.2193137368808338</v>
      </c>
      <c r="P186" s="232">
        <f t="shared" si="28"/>
        <v>0.14310160852393777</v>
      </c>
      <c r="Q186" s="236">
        <f t="shared" si="24"/>
        <v>0.47248363734944426</v>
      </c>
      <c r="R186" s="237">
        <f t="shared" si="25"/>
        <v>9.8667751055342562E-2</v>
      </c>
      <c r="S186" s="237">
        <f t="shared" si="26"/>
        <v>-3.1840362495643086E-2</v>
      </c>
      <c r="T186" s="237">
        <f t="shared" si="27"/>
        <v>0.4606889740908563</v>
      </c>
    </row>
    <row r="187" spans="1:20" ht="15.6" x14ac:dyDescent="0.3">
      <c r="A187" s="91" t="s">
        <v>237</v>
      </c>
      <c r="B187" s="168">
        <v>2011</v>
      </c>
      <c r="C187" s="92" t="s">
        <v>165</v>
      </c>
      <c r="D187" s="93">
        <v>1662.518</v>
      </c>
      <c r="E187" s="93" t="s">
        <v>99</v>
      </c>
      <c r="F187" s="93">
        <v>30.355</v>
      </c>
      <c r="G187" s="93">
        <v>1692.873</v>
      </c>
      <c r="H187" s="93">
        <v>230.91900000000001</v>
      </c>
      <c r="I187" s="93">
        <v>1.405</v>
      </c>
      <c r="J187" s="93">
        <v>43.889000000000003</v>
      </c>
      <c r="K187" s="93">
        <v>276.21300000000002</v>
      </c>
      <c r="L187" s="93">
        <v>217.315</v>
      </c>
      <c r="M187" s="93">
        <v>493.52800000000002</v>
      </c>
      <c r="N187" s="93">
        <v>1199.345</v>
      </c>
      <c r="O187" s="235">
        <f t="shared" si="29"/>
        <v>2.4301458073300806</v>
      </c>
      <c r="P187" s="232">
        <f t="shared" si="28"/>
        <v>0.1811947354597718</v>
      </c>
      <c r="Q187" s="236">
        <f t="shared" si="24"/>
        <v>0.46789442544293336</v>
      </c>
      <c r="R187" s="237">
        <f t="shared" si="25"/>
        <v>2.8468496215007049E-3</v>
      </c>
      <c r="S187" s="237">
        <f t="shared" si="26"/>
        <v>8.8929098247718469E-2</v>
      </c>
      <c r="T187" s="237">
        <f t="shared" si="27"/>
        <v>0.44032962668784748</v>
      </c>
    </row>
    <row r="188" spans="1:20" ht="15.6" x14ac:dyDescent="0.3">
      <c r="A188" s="91" t="s">
        <v>237</v>
      </c>
      <c r="B188" s="168">
        <v>2011</v>
      </c>
      <c r="C188" s="92" t="s">
        <v>166</v>
      </c>
      <c r="D188" s="93">
        <v>1199.345</v>
      </c>
      <c r="E188" s="93" t="s">
        <v>99</v>
      </c>
      <c r="F188" s="511">
        <v>29.670999999999999</v>
      </c>
      <c r="G188" s="511">
        <v>1229.0160000000001</v>
      </c>
      <c r="H188" s="511">
        <v>236.46799999999999</v>
      </c>
      <c r="I188" s="511">
        <v>18.547999999999998</v>
      </c>
      <c r="J188" s="511">
        <v>-69.688000000000002</v>
      </c>
      <c r="K188" s="511">
        <v>185.328</v>
      </c>
      <c r="L188" s="511">
        <v>301.06799999999998</v>
      </c>
      <c r="M188" s="93">
        <v>486.39600000000002</v>
      </c>
      <c r="N188" s="93">
        <v>742.62</v>
      </c>
      <c r="O188" s="235">
        <f t="shared" si="29"/>
        <v>1.5267806478671699</v>
      </c>
      <c r="P188" s="232">
        <f t="shared" si="28"/>
        <v>0.40541326654278093</v>
      </c>
      <c r="Q188" s="242">
        <f t="shared" si="24"/>
        <v>0.48616353752909147</v>
      </c>
      <c r="R188" s="243">
        <f t="shared" si="25"/>
        <v>3.8133537282378963E-2</v>
      </c>
      <c r="S188" s="243">
        <f t="shared" si="26"/>
        <v>-0.14327420455760326</v>
      </c>
      <c r="T188" s="243">
        <f t="shared" si="27"/>
        <v>0.61897712974613273</v>
      </c>
    </row>
    <row r="189" spans="1:20" ht="16.2" thickBot="1" x14ac:dyDescent="0.35">
      <c r="A189" s="97" t="s">
        <v>237</v>
      </c>
      <c r="B189" s="170">
        <v>2011</v>
      </c>
      <c r="C189" s="98" t="s">
        <v>137</v>
      </c>
      <c r="D189" s="163">
        <v>862.99800000000005</v>
      </c>
      <c r="E189" s="163">
        <v>1993.1110000000001</v>
      </c>
      <c r="F189" s="163">
        <v>113.116</v>
      </c>
      <c r="G189" s="163">
        <v>2969.2250000000004</v>
      </c>
      <c r="H189" s="163">
        <v>941.38699999999994</v>
      </c>
      <c r="I189" s="163">
        <v>75.587999999999994</v>
      </c>
      <c r="J189" s="163">
        <v>158.53899999999999</v>
      </c>
      <c r="K189" s="163">
        <v>1175.5139999999999</v>
      </c>
      <c r="L189" s="163">
        <v>1051.0909999999999</v>
      </c>
      <c r="M189" s="163">
        <v>2226.605</v>
      </c>
      <c r="N189" s="163">
        <v>742.62</v>
      </c>
      <c r="O189" s="234">
        <f t="shared" ref="O189:O190" si="30">N189/M189</f>
        <v>0.33352121278807872</v>
      </c>
      <c r="P189" s="231">
        <f t="shared" si="28"/>
        <v>1.4153820258005438</v>
      </c>
      <c r="Q189" s="238">
        <f t="shared" si="24"/>
        <v>0.42279030182722122</v>
      </c>
      <c r="R189" s="238">
        <f t="shared" si="25"/>
        <v>3.3947646753690032E-2</v>
      </c>
      <c r="S189" s="238">
        <f t="shared" si="26"/>
        <v>7.1202121615643543E-2</v>
      </c>
      <c r="T189" s="238">
        <f t="shared" si="27"/>
        <v>0.47205992980344508</v>
      </c>
    </row>
    <row r="190" spans="1:20" s="331" customFormat="1" ht="15.6" x14ac:dyDescent="0.3">
      <c r="A190" s="504" t="s">
        <v>295</v>
      </c>
      <c r="B190" s="497"/>
      <c r="C190" s="92" t="s">
        <v>163</v>
      </c>
      <c r="D190" s="510">
        <v>742.62</v>
      </c>
      <c r="E190" s="510">
        <v>2252.3069999999998</v>
      </c>
      <c r="F190" s="510">
        <v>25.510999999999999</v>
      </c>
      <c r="G190" s="510">
        <v>3020.4379999999996</v>
      </c>
      <c r="H190" s="510">
        <v>237.59800000000001</v>
      </c>
      <c r="I190" s="510">
        <v>1.3919999999999999</v>
      </c>
      <c r="J190" s="510">
        <v>402.67200000000003</v>
      </c>
      <c r="K190" s="510">
        <v>641.66200000000003</v>
      </c>
      <c r="L190" s="510">
        <v>263.66699999999997</v>
      </c>
      <c r="M190" s="510">
        <v>905.32899999999995</v>
      </c>
      <c r="N190" s="510">
        <v>2115.1089999999999</v>
      </c>
      <c r="O190" s="603">
        <f t="shared" si="30"/>
        <v>2.3362876920986735</v>
      </c>
      <c r="P190" s="604">
        <f t="shared" si="28"/>
        <v>0.12465882372965174</v>
      </c>
      <c r="Q190" s="237">
        <f t="shared" si="24"/>
        <v>0.26244381876643741</v>
      </c>
      <c r="R190" s="237">
        <f t="shared" si="25"/>
        <v>1.5375625877443449E-3</v>
      </c>
      <c r="S190" s="237">
        <f t="shared" si="26"/>
        <v>0.44477974305473483</v>
      </c>
      <c r="T190" s="237">
        <f t="shared" si="27"/>
        <v>0.29123887559108347</v>
      </c>
    </row>
    <row r="191" spans="1:20" s="331" customFormat="1" ht="15.6" x14ac:dyDescent="0.3">
      <c r="A191" s="504" t="s">
        <v>295</v>
      </c>
      <c r="B191" s="498"/>
      <c r="C191" s="92" t="s">
        <v>164</v>
      </c>
      <c r="D191" s="93">
        <v>2115.1089999999999</v>
      </c>
      <c r="E191" s="93" t="s">
        <v>99</v>
      </c>
      <c r="F191" s="93">
        <v>32.936999999999998</v>
      </c>
      <c r="G191" s="93">
        <v>2148.0459999999998</v>
      </c>
      <c r="H191" s="93">
        <v>246.59700000000001</v>
      </c>
      <c r="I191" s="93">
        <v>55.357999999999997</v>
      </c>
      <c r="J191" s="93">
        <v>-22.38</v>
      </c>
      <c r="K191" s="93">
        <v>279.57499999999999</v>
      </c>
      <c r="L191" s="93">
        <v>197.892</v>
      </c>
      <c r="M191" s="93">
        <v>477.46699999999998</v>
      </c>
      <c r="N191" s="93">
        <v>1670.579</v>
      </c>
      <c r="O191" s="235">
        <f t="shared" ref="O191:O193" si="31">N191/M191</f>
        <v>3.4988365688099909</v>
      </c>
      <c r="P191" s="232">
        <f t="shared" ref="P191:P193" si="32">L191/N191</f>
        <v>0.11845713372429559</v>
      </c>
      <c r="Q191" s="237">
        <f t="shared" ref="Q191:Q193" si="33">H191/M191</f>
        <v>0.51646920101284488</v>
      </c>
      <c r="R191" s="237">
        <f t="shared" ref="R191:R193" si="34">I191/M191</f>
        <v>0.11594099696942406</v>
      </c>
      <c r="S191" s="237">
        <f t="shared" ref="S191:S193" si="35">J191/M191</f>
        <v>-4.6872349293249585E-2</v>
      </c>
      <c r="T191" s="237">
        <f t="shared" ref="T191:T193" si="36">L191/M191</f>
        <v>0.41446215131098069</v>
      </c>
    </row>
    <row r="192" spans="1:20" s="331" customFormat="1" ht="15.6" x14ac:dyDescent="0.3">
      <c r="A192" s="504" t="s">
        <v>295</v>
      </c>
      <c r="B192" s="498"/>
      <c r="C192" s="92" t="s">
        <v>165</v>
      </c>
      <c r="D192" s="93">
        <v>1670.579</v>
      </c>
      <c r="E192" s="93" t="s">
        <v>99</v>
      </c>
      <c r="F192" s="93">
        <v>34.695</v>
      </c>
      <c r="G192" s="93">
        <v>1705.2739999999999</v>
      </c>
      <c r="H192" s="93">
        <v>228.96899999999999</v>
      </c>
      <c r="I192" s="93">
        <v>1.377</v>
      </c>
      <c r="J192" s="93">
        <v>4.9450000000000003</v>
      </c>
      <c r="K192" s="93">
        <v>235.291</v>
      </c>
      <c r="L192" s="93">
        <v>235.15299999999999</v>
      </c>
      <c r="M192" s="93">
        <v>470.44400000000002</v>
      </c>
      <c r="N192" s="93">
        <v>1234.83</v>
      </c>
      <c r="O192" s="235">
        <f t="shared" si="31"/>
        <v>2.6248182567957077</v>
      </c>
      <c r="P192" s="232">
        <f t="shared" si="32"/>
        <v>0.19043350096774456</v>
      </c>
      <c r="Q192" s="237">
        <f t="shared" si="33"/>
        <v>0.48670830109428537</v>
      </c>
      <c r="R192" s="237">
        <f t="shared" si="34"/>
        <v>2.9270221322835448E-3</v>
      </c>
      <c r="S192" s="237">
        <f t="shared" si="35"/>
        <v>1.0511346727772063E-2</v>
      </c>
      <c r="T192" s="237">
        <f t="shared" si="36"/>
        <v>0.49985333004565896</v>
      </c>
    </row>
    <row r="193" spans="1:20" s="4" customFormat="1" ht="15.6" x14ac:dyDescent="0.3">
      <c r="A193" s="506" t="s">
        <v>295</v>
      </c>
      <c r="B193" s="507"/>
      <c r="C193" s="95" t="s">
        <v>166</v>
      </c>
      <c r="D193" s="96">
        <v>1234.83</v>
      </c>
      <c r="E193" s="96" t="s">
        <v>99</v>
      </c>
      <c r="F193" s="96">
        <v>31.173999999999999</v>
      </c>
      <c r="G193" s="96">
        <v>1266.0039999999999</v>
      </c>
      <c r="H193" s="96">
        <v>237.648</v>
      </c>
      <c r="I193" s="96">
        <v>15.01</v>
      </c>
      <c r="J193" s="96">
        <v>-19.896999999999998</v>
      </c>
      <c r="K193" s="96">
        <v>232.761</v>
      </c>
      <c r="L193" s="96">
        <v>315.35399999999998</v>
      </c>
      <c r="M193" s="96">
        <v>548.11500000000001</v>
      </c>
      <c r="N193" s="96">
        <v>717.88900000000001</v>
      </c>
      <c r="O193" s="508">
        <f t="shared" si="31"/>
        <v>1.3097415688313583</v>
      </c>
      <c r="P193" s="509">
        <f t="shared" si="32"/>
        <v>0.43927961007899546</v>
      </c>
      <c r="Q193" s="243">
        <f t="shared" si="33"/>
        <v>0.43357324649024381</v>
      </c>
      <c r="R193" s="243">
        <f t="shared" si="34"/>
        <v>2.7384764146210192E-2</v>
      </c>
      <c r="S193" s="243">
        <f t="shared" si="35"/>
        <v>-3.6300776296944982E-2</v>
      </c>
      <c r="T193" s="243">
        <f t="shared" si="36"/>
        <v>0.57534276566049092</v>
      </c>
    </row>
    <row r="194" spans="1:20" ht="16.2" thickBot="1" x14ac:dyDescent="0.35">
      <c r="A194" s="505" t="s">
        <v>295</v>
      </c>
      <c r="B194" s="499">
        <v>2012</v>
      </c>
      <c r="C194" s="500" t="s">
        <v>137</v>
      </c>
      <c r="D194" s="501">
        <v>742.62</v>
      </c>
      <c r="E194" s="501">
        <v>2252.3069999999998</v>
      </c>
      <c r="F194" s="501">
        <v>124.31699999999999</v>
      </c>
      <c r="G194" s="501">
        <v>3119.2439999999997</v>
      </c>
      <c r="H194" s="501">
        <v>950.81200000000001</v>
      </c>
      <c r="I194" s="501">
        <v>73.137</v>
      </c>
      <c r="J194" s="501">
        <v>365.34</v>
      </c>
      <c r="K194" s="501">
        <v>1389.289</v>
      </c>
      <c r="L194" s="501">
        <v>1012.066</v>
      </c>
      <c r="M194" s="501">
        <v>2401.355</v>
      </c>
      <c r="N194" s="501">
        <v>717.88900000000001</v>
      </c>
      <c r="O194" s="502">
        <f t="shared" ref="O194:O195" si="37">N194/M194</f>
        <v>0.2989516335568877</v>
      </c>
      <c r="P194" s="503">
        <f t="shared" ref="P194:P195" si="38">L194/N194</f>
        <v>1.4097806206809131</v>
      </c>
      <c r="Q194" s="238">
        <f t="shared" ref="Q194:Q195" si="39">H194/M194</f>
        <v>0.39594812095670984</v>
      </c>
      <c r="R194" s="238">
        <f t="shared" ref="R194:R195" si="40">I194/M194</f>
        <v>3.0456554736804847E-2</v>
      </c>
      <c r="S194" s="238">
        <f t="shared" ref="S194:S195" si="41">J194/M194</f>
        <v>0.15213910479708331</v>
      </c>
      <c r="T194" s="238">
        <f t="shared" ref="T194:T195" si="42">L194/M194</f>
        <v>0.42145621950940199</v>
      </c>
    </row>
    <row r="195" spans="1:20" s="331" customFormat="1" ht="15.6" x14ac:dyDescent="0.3">
      <c r="A195" s="504" t="s">
        <v>429</v>
      </c>
      <c r="B195" s="497"/>
      <c r="C195" s="92" t="s">
        <v>163</v>
      </c>
      <c r="D195" s="510">
        <v>717.88900000000001</v>
      </c>
      <c r="E195" s="510">
        <v>2134.9789999999998</v>
      </c>
      <c r="F195" s="510">
        <v>35.655000000000001</v>
      </c>
      <c r="G195" s="510">
        <v>2888.5230000000001</v>
      </c>
      <c r="H195" s="510">
        <v>234.82300000000001</v>
      </c>
      <c r="I195" s="510">
        <v>4.117</v>
      </c>
      <c r="J195" s="510">
        <v>422.41199999999998</v>
      </c>
      <c r="K195" s="510">
        <v>661.35199999999998</v>
      </c>
      <c r="L195" s="510">
        <v>357.53399999999999</v>
      </c>
      <c r="M195" s="510">
        <v>1018.886</v>
      </c>
      <c r="N195" s="510">
        <v>1869.6369999999999</v>
      </c>
      <c r="O195" s="603">
        <f t="shared" si="37"/>
        <v>1.8349815386608512</v>
      </c>
      <c r="P195" s="604">
        <f t="shared" si="38"/>
        <v>0.19123177386840334</v>
      </c>
      <c r="Q195" s="237">
        <f t="shared" si="39"/>
        <v>0.23047033721142504</v>
      </c>
      <c r="R195" s="237">
        <f t="shared" si="40"/>
        <v>4.0406875744685867E-3</v>
      </c>
      <c r="S195" s="237">
        <f t="shared" si="41"/>
        <v>0.41458220056021966</v>
      </c>
      <c r="T195" s="237">
        <f t="shared" si="42"/>
        <v>0.3509067746538867</v>
      </c>
    </row>
    <row r="196" spans="1:20" s="331" customFormat="1" ht="15.6" x14ac:dyDescent="0.3">
      <c r="A196" s="504" t="s">
        <v>429</v>
      </c>
      <c r="B196" s="498"/>
      <c r="C196" s="92" t="s">
        <v>164</v>
      </c>
      <c r="D196" s="93">
        <v>1869.6369999999999</v>
      </c>
      <c r="E196" s="93" t="s">
        <v>99</v>
      </c>
      <c r="F196" s="93">
        <v>48.024999999999999</v>
      </c>
      <c r="G196" s="93">
        <v>1917.662</v>
      </c>
      <c r="H196" s="93">
        <v>249.3</v>
      </c>
      <c r="I196" s="93">
        <v>52.658999999999999</v>
      </c>
      <c r="J196" s="93">
        <v>-167.96799999999999</v>
      </c>
      <c r="K196" s="642">
        <v>133.99100000000001</v>
      </c>
      <c r="L196" s="93">
        <v>308.82</v>
      </c>
      <c r="M196" s="93">
        <v>442.81099999999998</v>
      </c>
      <c r="N196" s="93">
        <v>1474.8510000000001</v>
      </c>
      <c r="O196" s="235">
        <f t="shared" ref="O196:O200" si="43">N196/M196</f>
        <v>3.3306557425176884</v>
      </c>
      <c r="P196" s="232">
        <f t="shared" ref="P196:P200" si="44">L196/N196</f>
        <v>0.20939064352941414</v>
      </c>
      <c r="Q196" s="237">
        <f t="shared" ref="Q196:Q200" si="45">H196/M196</f>
        <v>0.56299414422857608</v>
      </c>
      <c r="R196" s="237">
        <f t="shared" ref="R196:R200" si="46">I196/M196</f>
        <v>0.11891981003181945</v>
      </c>
      <c r="S196" s="237">
        <f t="shared" ref="S196:S200" si="47">J196/M196</f>
        <v>-0.37932210356111296</v>
      </c>
      <c r="T196" s="237">
        <f t="shared" ref="T196:T200" si="48">L196/M196</f>
        <v>0.69740814930071748</v>
      </c>
    </row>
    <row r="197" spans="1:20" s="331" customFormat="1" ht="15.6" x14ac:dyDescent="0.3">
      <c r="A197" s="504" t="s">
        <v>429</v>
      </c>
      <c r="B197" s="498"/>
      <c r="C197" s="92" t="s">
        <v>165</v>
      </c>
      <c r="D197" s="93">
        <v>1474.8510000000001</v>
      </c>
      <c r="E197" s="93" t="s">
        <v>99</v>
      </c>
      <c r="F197" s="93">
        <v>42.039000000000001</v>
      </c>
      <c r="G197" s="93">
        <v>1516.89</v>
      </c>
      <c r="H197" s="93">
        <v>231.07900000000001</v>
      </c>
      <c r="I197" s="93">
        <v>1.944</v>
      </c>
      <c r="J197" s="93">
        <v>-0.84499999999999997</v>
      </c>
      <c r="K197" s="93">
        <v>232.178</v>
      </c>
      <c r="L197" s="93">
        <v>227.74700000000001</v>
      </c>
      <c r="M197" s="93">
        <v>459.92500000000001</v>
      </c>
      <c r="N197" s="93">
        <v>1056.9649999999999</v>
      </c>
      <c r="O197" s="235">
        <f t="shared" si="43"/>
        <v>2.2981246942436266</v>
      </c>
      <c r="P197" s="232">
        <f t="shared" si="44"/>
        <v>0.21547260316093725</v>
      </c>
      <c r="Q197" s="237">
        <f t="shared" si="45"/>
        <v>0.50242756971245317</v>
      </c>
      <c r="R197" s="237">
        <f t="shared" si="46"/>
        <v>4.2267761047996956E-3</v>
      </c>
      <c r="S197" s="237">
        <f t="shared" si="47"/>
        <v>-1.8372560743599498E-3</v>
      </c>
      <c r="T197" s="237">
        <f t="shared" si="48"/>
        <v>0.49518291025710715</v>
      </c>
    </row>
    <row r="198" spans="1:20" s="4" customFormat="1" ht="15.6" x14ac:dyDescent="0.3">
      <c r="A198" s="506" t="s">
        <v>429</v>
      </c>
      <c r="B198" s="507"/>
      <c r="C198" s="95" t="s">
        <v>166</v>
      </c>
      <c r="D198" s="96">
        <v>1056.9649999999999</v>
      </c>
      <c r="E198" s="96" t="s">
        <v>99</v>
      </c>
      <c r="F198" s="96">
        <v>46.747999999999998</v>
      </c>
      <c r="G198" s="96">
        <v>1103.713</v>
      </c>
      <c r="H198" s="96">
        <v>239.905</v>
      </c>
      <c r="I198" s="96">
        <v>16.843</v>
      </c>
      <c r="J198" s="96">
        <v>-25.437000000000001</v>
      </c>
      <c r="K198" s="96">
        <v>231.31100000000001</v>
      </c>
      <c r="L198" s="96">
        <v>282.11900000000003</v>
      </c>
      <c r="M198" s="96">
        <v>513.42999999999995</v>
      </c>
      <c r="N198" s="96">
        <v>590.28300000000002</v>
      </c>
      <c r="O198" s="508">
        <f t="shared" si="43"/>
        <v>1.1496854488440489</v>
      </c>
      <c r="P198" s="509">
        <f t="shared" si="44"/>
        <v>0.47793854812013903</v>
      </c>
      <c r="Q198" s="243">
        <f t="shared" si="45"/>
        <v>0.46725941218861389</v>
      </c>
      <c r="R198" s="243">
        <f t="shared" si="46"/>
        <v>3.2804861422199717E-2</v>
      </c>
      <c r="S198" s="243">
        <f t="shared" si="47"/>
        <v>-4.9543267826188585E-2</v>
      </c>
      <c r="T198" s="243">
        <f t="shared" si="48"/>
        <v>0.54947899421537516</v>
      </c>
    </row>
    <row r="199" spans="1:20" ht="16.2" thickBot="1" x14ac:dyDescent="0.35">
      <c r="A199" s="505" t="s">
        <v>429</v>
      </c>
      <c r="B199" s="499">
        <v>2012</v>
      </c>
      <c r="C199" s="98" t="s">
        <v>137</v>
      </c>
      <c r="D199" s="163">
        <v>717.88900000000001</v>
      </c>
      <c r="E199" s="163">
        <v>2134.9789999999998</v>
      </c>
      <c r="F199" s="163">
        <v>172.46700000000001</v>
      </c>
      <c r="G199" s="163">
        <v>3025.335</v>
      </c>
      <c r="H199" s="163">
        <v>955.10699999999997</v>
      </c>
      <c r="I199" s="163">
        <v>75.563000000000002</v>
      </c>
      <c r="J199" s="163">
        <v>228.16200000000001</v>
      </c>
      <c r="K199" s="163">
        <v>1258.8320000000001</v>
      </c>
      <c r="L199" s="163">
        <v>1176.22</v>
      </c>
      <c r="M199" s="163">
        <v>2435.0520000000001</v>
      </c>
      <c r="N199" s="639">
        <v>590.28300000000002</v>
      </c>
      <c r="O199" s="502">
        <f t="shared" si="43"/>
        <v>0.24241083968638041</v>
      </c>
      <c r="P199" s="503">
        <f t="shared" si="44"/>
        <v>1.9926374298429737</v>
      </c>
      <c r="Q199" s="238">
        <f t="shared" si="45"/>
        <v>0.39223269154005741</v>
      </c>
      <c r="R199" s="238">
        <f t="shared" si="46"/>
        <v>3.1031370171971686E-2</v>
      </c>
      <c r="S199" s="238">
        <f t="shared" si="47"/>
        <v>9.3699025729224672E-2</v>
      </c>
      <c r="T199" s="238">
        <f t="shared" si="48"/>
        <v>0.48303691255874615</v>
      </c>
    </row>
    <row r="200" spans="1:20" s="331" customFormat="1" ht="15.6" x14ac:dyDescent="0.3">
      <c r="A200" s="504" t="s">
        <v>437</v>
      </c>
      <c r="B200" s="497"/>
      <c r="C200" s="92" t="s">
        <v>163</v>
      </c>
      <c r="D200" s="510">
        <v>590.28300000000002</v>
      </c>
      <c r="E200" s="510">
        <v>2026.31</v>
      </c>
      <c r="F200" s="510">
        <v>44.167999999999999</v>
      </c>
      <c r="G200" s="510">
        <v>2660.761</v>
      </c>
      <c r="H200" s="510">
        <v>238.91800000000001</v>
      </c>
      <c r="I200" s="510">
        <v>6.4180000000000001</v>
      </c>
      <c r="J200" s="510">
        <v>255.69499999999999</v>
      </c>
      <c r="K200" s="510">
        <v>501.03100000000001</v>
      </c>
      <c r="L200" s="510">
        <v>252.51</v>
      </c>
      <c r="M200" s="510">
        <v>753.54100000000005</v>
      </c>
      <c r="N200" s="510">
        <v>1907.22</v>
      </c>
      <c r="O200" s="603">
        <f t="shared" si="43"/>
        <v>2.5310102569070558</v>
      </c>
      <c r="P200" s="604">
        <f t="shared" si="44"/>
        <v>0.13239689181111775</v>
      </c>
      <c r="Q200" s="237">
        <f t="shared" si="45"/>
        <v>0.31706038556627975</v>
      </c>
      <c r="R200" s="237">
        <f t="shared" si="46"/>
        <v>8.5171211652716964E-3</v>
      </c>
      <c r="S200" s="237">
        <f t="shared" si="47"/>
        <v>0.33932460211189569</v>
      </c>
      <c r="T200" s="237">
        <f t="shared" si="48"/>
        <v>0.33509789115655281</v>
      </c>
    </row>
    <row r="201" spans="1:20" s="331" customFormat="1" ht="15.6" x14ac:dyDescent="0.3">
      <c r="A201" s="504" t="s">
        <v>437</v>
      </c>
      <c r="B201" s="498"/>
      <c r="C201" s="92" t="s">
        <v>164</v>
      </c>
      <c r="D201" s="93">
        <v>1907.22</v>
      </c>
      <c r="E201" s="93" t="s">
        <v>99</v>
      </c>
      <c r="F201" s="93">
        <v>34.551000000000002</v>
      </c>
      <c r="G201" s="93">
        <v>1941.771</v>
      </c>
      <c r="H201" s="93">
        <v>248.18700000000001</v>
      </c>
      <c r="I201" s="93">
        <v>48.802</v>
      </c>
      <c r="J201" s="93">
        <v>-92.584999999999994</v>
      </c>
      <c r="K201" s="642">
        <v>204.404</v>
      </c>
      <c r="L201" s="93">
        <v>207.73699999999999</v>
      </c>
      <c r="M201" s="93">
        <v>412.14100000000002</v>
      </c>
      <c r="N201" s="93">
        <v>1529.63</v>
      </c>
      <c r="O201" s="235">
        <f t="shared" ref="O201:O205" si="49">N201/M201</f>
        <v>3.7114240029504466</v>
      </c>
      <c r="P201" s="232">
        <f t="shared" ref="P201:P205" si="50">L201/N201</f>
        <v>0.13580865961049401</v>
      </c>
      <c r="Q201" s="237">
        <f t="shared" ref="Q201:Q205" si="51">H201/M201</f>
        <v>0.60218954192861185</v>
      </c>
      <c r="R201" s="237">
        <f t="shared" ref="R201:R205" si="52">I201/M201</f>
        <v>0.1184109321809769</v>
      </c>
      <c r="S201" s="237">
        <f t="shared" ref="S201:S205" si="53">J201/M201</f>
        <v>-0.22464399319650311</v>
      </c>
      <c r="T201" s="237">
        <f t="shared" ref="T201:T205" si="54">L201/M201</f>
        <v>0.50404351908691436</v>
      </c>
    </row>
    <row r="202" spans="1:20" s="331" customFormat="1" ht="15.6" x14ac:dyDescent="0.3">
      <c r="A202" s="504" t="s">
        <v>437</v>
      </c>
      <c r="B202" s="498"/>
      <c r="C202" s="92" t="s">
        <v>165</v>
      </c>
      <c r="D202" s="93">
        <v>1529.63</v>
      </c>
      <c r="E202" s="93" t="s">
        <v>99</v>
      </c>
      <c r="F202" s="93">
        <v>36.743000000000002</v>
      </c>
      <c r="G202" s="93">
        <v>1566.373</v>
      </c>
      <c r="H202" s="93">
        <v>230.857</v>
      </c>
      <c r="I202" s="93">
        <v>2.105</v>
      </c>
      <c r="J202" s="93">
        <v>8.0280000000000005</v>
      </c>
      <c r="K202" s="93">
        <v>240.99</v>
      </c>
      <c r="L202" s="93">
        <v>184.976</v>
      </c>
      <c r="M202" s="93">
        <v>425.96600000000001</v>
      </c>
      <c r="N202" s="93">
        <v>1140.4069999999999</v>
      </c>
      <c r="O202" s="235">
        <f t="shared" si="49"/>
        <v>2.6772254123568544</v>
      </c>
      <c r="P202" s="232">
        <f t="shared" si="50"/>
        <v>0.1622017402558911</v>
      </c>
      <c r="Q202" s="237">
        <f t="shared" si="51"/>
        <v>0.54196109548649418</v>
      </c>
      <c r="R202" s="237">
        <f t="shared" si="52"/>
        <v>4.941708962687163E-3</v>
      </c>
      <c r="S202" s="237">
        <f t="shared" si="53"/>
        <v>1.8846574609241114E-2</v>
      </c>
      <c r="T202" s="237">
        <f t="shared" si="54"/>
        <v>0.43425062094157746</v>
      </c>
    </row>
    <row r="203" spans="1:20" s="4" customFormat="1" ht="15.6" x14ac:dyDescent="0.3">
      <c r="A203" s="506" t="s">
        <v>437</v>
      </c>
      <c r="B203" s="507"/>
      <c r="C203" s="95" t="s">
        <v>166</v>
      </c>
      <c r="D203" s="96">
        <v>1140.4069999999999</v>
      </c>
      <c r="E203" s="96" t="s">
        <v>99</v>
      </c>
      <c r="F203" s="96">
        <v>35.805</v>
      </c>
      <c r="G203" s="96">
        <v>1176.212</v>
      </c>
      <c r="H203" s="96">
        <v>240.346</v>
      </c>
      <c r="I203" s="96">
        <v>22.088999999999999</v>
      </c>
      <c r="J203" s="96">
        <v>-57.515000000000001</v>
      </c>
      <c r="K203" s="96">
        <v>204.92</v>
      </c>
      <c r="L203" s="96">
        <v>218.898</v>
      </c>
      <c r="M203" s="96">
        <v>423.81799999999998</v>
      </c>
      <c r="N203" s="96">
        <v>752.39400000000001</v>
      </c>
      <c r="O203" s="508">
        <f t="shared" si="49"/>
        <v>1.775276179869661</v>
      </c>
      <c r="P203" s="509">
        <f t="shared" si="50"/>
        <v>0.29093533441255509</v>
      </c>
      <c r="Q203" s="243">
        <f t="shared" si="51"/>
        <v>0.56709719738189512</v>
      </c>
      <c r="R203" s="243">
        <f t="shared" si="52"/>
        <v>5.2119069978150995E-2</v>
      </c>
      <c r="S203" s="243">
        <f t="shared" si="53"/>
        <v>-0.13570683642506925</v>
      </c>
      <c r="T203" s="243">
        <f t="shared" si="54"/>
        <v>0.51649056906502322</v>
      </c>
    </row>
    <row r="204" spans="1:20" ht="16.2" thickBot="1" x14ac:dyDescent="0.35">
      <c r="A204" s="505" t="s">
        <v>437</v>
      </c>
      <c r="B204" s="499">
        <v>2012</v>
      </c>
      <c r="C204" s="98" t="s">
        <v>137</v>
      </c>
      <c r="D204" s="163">
        <v>590.28300000000002</v>
      </c>
      <c r="E204" s="163">
        <v>2026.31</v>
      </c>
      <c r="F204" s="163">
        <v>151.267</v>
      </c>
      <c r="G204" s="163">
        <v>2767.8599999999997</v>
      </c>
      <c r="H204" s="163">
        <v>958.30799999999999</v>
      </c>
      <c r="I204" s="163">
        <v>79.414000000000001</v>
      </c>
      <c r="J204" s="163">
        <v>113.623</v>
      </c>
      <c r="K204" s="163">
        <v>1151.345</v>
      </c>
      <c r="L204" s="163">
        <v>864.12099999999998</v>
      </c>
      <c r="M204" s="163">
        <v>2015.4659999999999</v>
      </c>
      <c r="N204" s="639">
        <v>752.39400000000001</v>
      </c>
      <c r="O204" s="502">
        <f t="shared" si="49"/>
        <v>0.37331019228307499</v>
      </c>
      <c r="P204" s="503">
        <f t="shared" si="50"/>
        <v>1.1484953362201187</v>
      </c>
      <c r="Q204" s="238">
        <f t="shared" si="51"/>
        <v>0.47547713531262747</v>
      </c>
      <c r="R204" s="238">
        <f t="shared" si="52"/>
        <v>3.9402301998644487E-2</v>
      </c>
      <c r="S204" s="238">
        <f t="shared" si="53"/>
        <v>5.6375547888180701E-2</v>
      </c>
      <c r="T204" s="238">
        <f t="shared" si="54"/>
        <v>0.42874501480054739</v>
      </c>
    </row>
    <row r="205" spans="1:20" s="331" customFormat="1" ht="15.6" x14ac:dyDescent="0.3">
      <c r="A205" s="504" t="s">
        <v>447</v>
      </c>
      <c r="B205" s="497"/>
      <c r="C205" s="92" t="s">
        <v>163</v>
      </c>
      <c r="D205" s="510">
        <v>752.39400000000001</v>
      </c>
      <c r="E205" s="510">
        <v>2061.9389999999999</v>
      </c>
      <c r="F205" s="510">
        <v>26.513000000000002</v>
      </c>
      <c r="G205" s="510">
        <v>2840.8459999999995</v>
      </c>
      <c r="H205" s="510">
        <v>240.25200000000001</v>
      </c>
      <c r="I205" s="510">
        <v>0.95599999999999996</v>
      </c>
      <c r="J205" s="510">
        <v>297.94499999999999</v>
      </c>
      <c r="K205" s="510">
        <v>539.15300000000002</v>
      </c>
      <c r="L205" s="510">
        <v>204.60400000000001</v>
      </c>
      <c r="M205" s="510">
        <v>743.75699999999995</v>
      </c>
      <c r="N205" s="510">
        <v>2097.0889999999999</v>
      </c>
      <c r="O205" s="603">
        <f t="shared" si="49"/>
        <v>2.8195889248773458</v>
      </c>
      <c r="P205" s="604">
        <f t="shared" si="50"/>
        <v>9.7565720863539901E-2</v>
      </c>
      <c r="Q205" s="237">
        <f t="shared" si="51"/>
        <v>0.32302485892569754</v>
      </c>
      <c r="R205" s="237">
        <f t="shared" si="52"/>
        <v>1.285366053697646E-3</v>
      </c>
      <c r="S205" s="237">
        <f t="shared" si="53"/>
        <v>0.40059454902609321</v>
      </c>
      <c r="T205" s="237">
        <f t="shared" si="54"/>
        <v>0.27509522599451169</v>
      </c>
    </row>
    <row r="206" spans="1:20" s="331" customFormat="1" ht="15.6" x14ac:dyDescent="0.3">
      <c r="A206" s="504" t="s">
        <v>447</v>
      </c>
      <c r="B206" s="498"/>
      <c r="C206" s="92" t="s">
        <v>164</v>
      </c>
      <c r="D206" s="93">
        <v>2097.0889999999999</v>
      </c>
      <c r="E206" s="93" t="s">
        <v>99</v>
      </c>
      <c r="F206" s="93">
        <v>26.991</v>
      </c>
      <c r="G206" s="93">
        <v>2124.08</v>
      </c>
      <c r="H206" s="93">
        <v>248.75399999999999</v>
      </c>
      <c r="I206" s="93">
        <v>45.063000000000002</v>
      </c>
      <c r="J206" s="93">
        <v>-108.083</v>
      </c>
      <c r="K206" s="642">
        <v>185.73400000000001</v>
      </c>
      <c r="L206" s="93">
        <v>192.43899999999999</v>
      </c>
      <c r="M206" s="93">
        <v>378.173</v>
      </c>
      <c r="N206" s="93">
        <v>1745.9069999999999</v>
      </c>
      <c r="O206" s="235">
        <f t="shared" ref="O206:O210" si="55">N206/M206</f>
        <v>4.6166886583653515</v>
      </c>
      <c r="P206" s="232">
        <f t="shared" ref="P206:P210" si="56">L206/N206</f>
        <v>0.1102229385643107</v>
      </c>
      <c r="Q206" s="237">
        <f t="shared" ref="Q206:Q210" si="57">H206/M206</f>
        <v>0.65777831838867395</v>
      </c>
      <c r="R206" s="237">
        <f t="shared" ref="R206:R210" si="58">I206/M206</f>
        <v>0.11915974963839301</v>
      </c>
      <c r="S206" s="237">
        <f t="shared" ref="S206:S210" si="59">J206/M206</f>
        <v>-0.28580305838862108</v>
      </c>
      <c r="T206" s="237">
        <f t="shared" ref="T206:T210" si="60">L206/M206</f>
        <v>0.50886499036155408</v>
      </c>
    </row>
    <row r="207" spans="1:20" s="331" customFormat="1" ht="15.6" x14ac:dyDescent="0.3">
      <c r="A207" s="504" t="s">
        <v>447</v>
      </c>
      <c r="B207" s="498"/>
      <c r="C207" s="92" t="s">
        <v>165</v>
      </c>
      <c r="D207" s="93">
        <v>1745.9069999999999</v>
      </c>
      <c r="E207" s="93" t="s">
        <v>99</v>
      </c>
      <c r="F207" s="93">
        <v>34.497</v>
      </c>
      <c r="G207" s="93">
        <v>1780.404</v>
      </c>
      <c r="H207" s="93">
        <v>229.65199999999999</v>
      </c>
      <c r="I207" s="93">
        <v>0.85</v>
      </c>
      <c r="J207" s="93">
        <v>-0.41</v>
      </c>
      <c r="K207" s="93">
        <v>230.09200000000001</v>
      </c>
      <c r="L207" s="93">
        <v>178.65</v>
      </c>
      <c r="M207" s="93">
        <v>408.74200000000002</v>
      </c>
      <c r="N207" s="93">
        <v>1371.662</v>
      </c>
      <c r="O207" s="235">
        <f t="shared" si="55"/>
        <v>3.3558136917664445</v>
      </c>
      <c r="P207" s="232">
        <f t="shared" si="56"/>
        <v>0.13024345647834526</v>
      </c>
      <c r="Q207" s="237">
        <f t="shared" si="57"/>
        <v>0.5618507518189958</v>
      </c>
      <c r="R207" s="237">
        <f t="shared" si="58"/>
        <v>2.0795514040641773E-3</v>
      </c>
      <c r="S207" s="237">
        <f t="shared" si="59"/>
        <v>-1.003077736078015E-3</v>
      </c>
      <c r="T207" s="237">
        <f t="shared" si="60"/>
        <v>0.43707277451301796</v>
      </c>
    </row>
    <row r="208" spans="1:20" s="4" customFormat="1" ht="15.6" x14ac:dyDescent="0.3">
      <c r="A208" s="506" t="s">
        <v>447</v>
      </c>
      <c r="B208" s="507"/>
      <c r="C208" s="95" t="s">
        <v>166</v>
      </c>
      <c r="D208" s="96">
        <v>1371.662</v>
      </c>
      <c r="E208" s="96" t="s">
        <v>99</v>
      </c>
      <c r="F208" s="96">
        <v>24.911000000000001</v>
      </c>
      <c r="G208" s="96">
        <v>1396.5730000000001</v>
      </c>
      <c r="H208" s="96">
        <v>238.559</v>
      </c>
      <c r="I208" s="96">
        <v>20.324999999999999</v>
      </c>
      <c r="J208" s="96">
        <v>-37.295999999999999</v>
      </c>
      <c r="K208" s="96">
        <v>221.58799999999999</v>
      </c>
      <c r="L208" s="96">
        <v>199.38200000000001</v>
      </c>
      <c r="M208" s="96">
        <v>420.97</v>
      </c>
      <c r="N208" s="96">
        <v>975.60299999999995</v>
      </c>
      <c r="O208" s="508">
        <f t="shared" si="55"/>
        <v>2.3175119367175805</v>
      </c>
      <c r="P208" s="509">
        <f t="shared" si="56"/>
        <v>0.20436796524815937</v>
      </c>
      <c r="Q208" s="243">
        <f t="shared" si="57"/>
        <v>0.56668883768439549</v>
      </c>
      <c r="R208" s="243">
        <f t="shared" si="58"/>
        <v>4.8281350214979687E-2</v>
      </c>
      <c r="S208" s="243">
        <f t="shared" si="59"/>
        <v>-8.8595386844668264E-2</v>
      </c>
      <c r="T208" s="243">
        <f t="shared" si="60"/>
        <v>0.47362519894529298</v>
      </c>
    </row>
    <row r="209" spans="1:20" ht="16.2" thickBot="1" x14ac:dyDescent="0.35">
      <c r="A209" s="505" t="s">
        <v>447</v>
      </c>
      <c r="B209" s="499">
        <v>2012</v>
      </c>
      <c r="C209" s="98" t="s">
        <v>137</v>
      </c>
      <c r="D209" s="163">
        <v>752.39400000000001</v>
      </c>
      <c r="E209" s="163">
        <v>2061.9389999999999</v>
      </c>
      <c r="F209" s="163">
        <v>112.91200000000001</v>
      </c>
      <c r="G209" s="163">
        <v>2927.2449999999994</v>
      </c>
      <c r="H209" s="163">
        <v>957.21699999999998</v>
      </c>
      <c r="I209" s="163">
        <v>67.194000000000003</v>
      </c>
      <c r="J209" s="163">
        <v>152.15600000000001</v>
      </c>
      <c r="K209" s="163">
        <v>1176.567</v>
      </c>
      <c r="L209" s="163">
        <v>775.07500000000005</v>
      </c>
      <c r="M209" s="163">
        <v>1951.6420000000001</v>
      </c>
      <c r="N209" s="639">
        <v>975.60299999999995</v>
      </c>
      <c r="O209" s="502">
        <f t="shared" si="55"/>
        <v>0.49988829918601874</v>
      </c>
      <c r="P209" s="503">
        <f t="shared" si="56"/>
        <v>0.79445737661733318</v>
      </c>
      <c r="Q209" s="238">
        <f t="shared" si="57"/>
        <v>0.49046751402152644</v>
      </c>
      <c r="R209" s="238">
        <f t="shared" si="58"/>
        <v>3.4429470158973831E-2</v>
      </c>
      <c r="S209" s="238">
        <f t="shared" si="59"/>
        <v>7.7963069046474709E-2</v>
      </c>
      <c r="T209" s="238">
        <f t="shared" si="60"/>
        <v>0.397139946773025</v>
      </c>
    </row>
    <row r="210" spans="1:20" ht="15.6" x14ac:dyDescent="0.3">
      <c r="A210" s="504" t="s">
        <v>494</v>
      </c>
      <c r="C210" s="92" t="s">
        <v>163</v>
      </c>
      <c r="D210" s="867">
        <v>975.60299999999995</v>
      </c>
      <c r="E210" s="867">
        <v>2309.6750000000002</v>
      </c>
      <c r="F210" s="867">
        <v>32.658000000000001</v>
      </c>
      <c r="G210" s="867">
        <v>3317.9360000000001</v>
      </c>
      <c r="H210" s="867">
        <v>237.63499999999999</v>
      </c>
      <c r="I210" s="867">
        <v>1.05</v>
      </c>
      <c r="J210" s="867">
        <v>266.74900000000002</v>
      </c>
      <c r="K210" s="867">
        <v>505.43400000000003</v>
      </c>
      <c r="L210" s="867">
        <v>267.47199999999998</v>
      </c>
      <c r="M210" s="867">
        <v>772.90599999999995</v>
      </c>
      <c r="N210" s="867">
        <v>2545.0300000000002</v>
      </c>
      <c r="O210" s="603">
        <f t="shared" si="55"/>
        <v>3.292806628490399</v>
      </c>
      <c r="P210" s="604">
        <f t="shared" si="56"/>
        <v>0.10509581419472461</v>
      </c>
      <c r="Q210" s="237">
        <f t="shared" si="57"/>
        <v>0.30745653417103763</v>
      </c>
      <c r="R210" s="237">
        <f t="shared" si="58"/>
        <v>1.3585093141986219E-3</v>
      </c>
      <c r="S210" s="237">
        <f t="shared" si="59"/>
        <v>0.34512476290777927</v>
      </c>
      <c r="T210" s="237">
        <f t="shared" si="60"/>
        <v>0.34606019360698453</v>
      </c>
    </row>
    <row r="211" spans="1:20" ht="15.6" x14ac:dyDescent="0.3">
      <c r="A211" s="504" t="s">
        <v>494</v>
      </c>
      <c r="C211" s="92" t="s">
        <v>164</v>
      </c>
      <c r="D211" s="867">
        <v>2545.0300000000002</v>
      </c>
      <c r="E211" s="868" t="s">
        <v>99</v>
      </c>
      <c r="F211" s="867">
        <v>29.172999999999998</v>
      </c>
      <c r="G211" s="867">
        <v>2574.203</v>
      </c>
      <c r="H211" s="867">
        <v>245.54</v>
      </c>
      <c r="I211" s="867">
        <v>40.924999999999997</v>
      </c>
      <c r="J211" s="867">
        <v>-30.361999999999998</v>
      </c>
      <c r="K211" s="867">
        <v>256.10300000000001</v>
      </c>
      <c r="L211" s="867">
        <v>240.77799999999999</v>
      </c>
      <c r="M211" s="867">
        <v>496.88099999999997</v>
      </c>
      <c r="N211" s="867">
        <v>2077.3220000000001</v>
      </c>
      <c r="O211" s="235">
        <f t="shared" ref="O211:O213" si="61">N211/M211</f>
        <v>4.1807233522714702</v>
      </c>
      <c r="P211" s="232">
        <f t="shared" ref="P211:P213" si="62">L211/N211</f>
        <v>0.11590788524841117</v>
      </c>
      <c r="Q211" s="237">
        <f t="shared" ref="Q211:Q213" si="63">H211/M211</f>
        <v>0.49416258621279541</v>
      </c>
      <c r="R211" s="237">
        <f t="shared" ref="R211:R213" si="64">I211/M211</f>
        <v>8.2363785292655589E-2</v>
      </c>
      <c r="S211" s="237">
        <f t="shared" ref="S211:S213" si="65">J211/M211</f>
        <v>-6.1105174075885373E-2</v>
      </c>
      <c r="T211" s="237">
        <f t="shared" ref="T211:T213" si="66">L211/M211</f>
        <v>0.4845788025704344</v>
      </c>
    </row>
    <row r="212" spans="1:20" ht="15.6" x14ac:dyDescent="0.3">
      <c r="A212" s="504" t="s">
        <v>494</v>
      </c>
      <c r="C212" s="92" t="s">
        <v>165</v>
      </c>
      <c r="D212" s="867">
        <v>2077.3220000000001</v>
      </c>
      <c r="E212" s="868" t="s">
        <v>99</v>
      </c>
      <c r="F212" s="867">
        <v>24.651</v>
      </c>
      <c r="G212" s="867">
        <v>2101.973</v>
      </c>
      <c r="H212" s="867">
        <v>227.971</v>
      </c>
      <c r="I212" s="867">
        <v>1.194</v>
      </c>
      <c r="J212" s="867">
        <v>-16.408999999999999</v>
      </c>
      <c r="K212" s="867">
        <v>212.756</v>
      </c>
      <c r="L212" s="867">
        <v>233.89500000000001</v>
      </c>
      <c r="M212" s="867">
        <v>446.65100000000001</v>
      </c>
      <c r="N212" s="867">
        <v>1655.3219999999999</v>
      </c>
      <c r="O212" s="235">
        <f t="shared" si="61"/>
        <v>3.7060747653089323</v>
      </c>
      <c r="P212" s="232">
        <f t="shared" si="62"/>
        <v>0.14129879262161685</v>
      </c>
      <c r="Q212" s="237">
        <f t="shared" si="63"/>
        <v>0.51040073793633056</v>
      </c>
      <c r="R212" s="237">
        <f t="shared" si="64"/>
        <v>2.6732280908360216E-3</v>
      </c>
      <c r="S212" s="237">
        <f t="shared" si="65"/>
        <v>-3.6737855730760702E-2</v>
      </c>
      <c r="T212" s="237">
        <f t="shared" si="66"/>
        <v>0.52366388970359412</v>
      </c>
    </row>
    <row r="213" spans="1:20" ht="15.6" x14ac:dyDescent="0.3">
      <c r="A213" s="506" t="s">
        <v>494</v>
      </c>
      <c r="C213" s="95" t="s">
        <v>166</v>
      </c>
      <c r="D213" s="867"/>
      <c r="E213" s="867"/>
      <c r="F213" s="867"/>
      <c r="G213" s="867"/>
      <c r="H213" s="867"/>
      <c r="I213" s="867"/>
      <c r="J213" s="867"/>
      <c r="K213" s="867"/>
      <c r="L213" s="867"/>
      <c r="M213" s="867"/>
      <c r="N213" s="867"/>
      <c r="O213" s="508" t="e">
        <f t="shared" si="61"/>
        <v>#DIV/0!</v>
      </c>
      <c r="P213" s="509" t="e">
        <f t="shared" si="62"/>
        <v>#DIV/0!</v>
      </c>
      <c r="Q213" s="243" t="e">
        <f t="shared" si="63"/>
        <v>#DIV/0!</v>
      </c>
      <c r="R213" s="243" t="e">
        <f t="shared" si="64"/>
        <v>#DIV/0!</v>
      </c>
      <c r="S213" s="243" t="e">
        <f t="shared" si="65"/>
        <v>#DIV/0!</v>
      </c>
      <c r="T213" s="243" t="e">
        <f t="shared" si="66"/>
        <v>#DIV/0!</v>
      </c>
    </row>
    <row r="214" spans="1:20" ht="16.2" thickBot="1" x14ac:dyDescent="0.35">
      <c r="A214" s="505" t="s">
        <v>494</v>
      </c>
      <c r="C214" s="98" t="s">
        <v>137</v>
      </c>
      <c r="D214" s="163">
        <v>975.60299999999995</v>
      </c>
      <c r="E214" s="163">
        <v>2309.6750000000002</v>
      </c>
      <c r="F214" s="163">
        <v>115</v>
      </c>
      <c r="G214" s="163">
        <v>3400.2780000000002</v>
      </c>
      <c r="H214" s="163">
        <v>955</v>
      </c>
      <c r="I214" s="163">
        <v>61</v>
      </c>
      <c r="J214" s="163">
        <v>190</v>
      </c>
      <c r="K214" s="163">
        <v>1206</v>
      </c>
      <c r="L214" s="163">
        <v>1035</v>
      </c>
      <c r="M214" s="163">
        <v>2241</v>
      </c>
      <c r="N214" s="639">
        <v>1159.278</v>
      </c>
      <c r="O214" s="502">
        <f t="shared" ref="O214:O218" si="67">N214/M214</f>
        <v>0.51730388219544843</v>
      </c>
      <c r="P214" s="503">
        <f t="shared" ref="P214:P218" si="68">L214/N214</f>
        <v>0.89279706852023411</v>
      </c>
      <c r="Q214" s="238">
        <f t="shared" ref="Q214:Q218" si="69">H214/M214</f>
        <v>0.42614904060687192</v>
      </c>
      <c r="R214" s="238">
        <f t="shared" ref="R214:R218" si="70">I214/M214</f>
        <v>2.7219991075412762E-2</v>
      </c>
      <c r="S214" s="238">
        <f t="shared" ref="S214:S218" si="71">J214/M214</f>
        <v>8.4783578759482378E-2</v>
      </c>
      <c r="T214" s="238">
        <f t="shared" ref="T214:T218" si="72">L214/M214</f>
        <v>0.46184738955823296</v>
      </c>
    </row>
    <row r="215" spans="1:20" ht="15.6" x14ac:dyDescent="0.3">
      <c r="A215" s="504" t="s">
        <v>495</v>
      </c>
      <c r="C215" s="92" t="s">
        <v>163</v>
      </c>
      <c r="D215" s="867"/>
      <c r="E215" s="867"/>
      <c r="F215" s="867"/>
      <c r="G215" s="867"/>
      <c r="H215" s="867"/>
      <c r="I215" s="867"/>
      <c r="J215" s="867"/>
      <c r="K215" s="867"/>
      <c r="L215" s="867"/>
      <c r="M215" s="867"/>
      <c r="N215" s="867"/>
      <c r="O215" s="603" t="e">
        <f t="shared" si="67"/>
        <v>#DIV/0!</v>
      </c>
      <c r="P215" s="604" t="e">
        <f t="shared" si="68"/>
        <v>#DIV/0!</v>
      </c>
      <c r="Q215" s="237" t="e">
        <f t="shared" si="69"/>
        <v>#DIV/0!</v>
      </c>
      <c r="R215" s="237" t="e">
        <f t="shared" si="70"/>
        <v>#DIV/0!</v>
      </c>
      <c r="S215" s="237" t="e">
        <f t="shared" si="71"/>
        <v>#DIV/0!</v>
      </c>
      <c r="T215" s="237" t="e">
        <f t="shared" si="72"/>
        <v>#DIV/0!</v>
      </c>
    </row>
    <row r="216" spans="1:20" ht="15.6" x14ac:dyDescent="0.3">
      <c r="A216" s="504" t="s">
        <v>495</v>
      </c>
      <c r="C216" s="92" t="s">
        <v>164</v>
      </c>
      <c r="D216" s="867"/>
      <c r="E216" s="868"/>
      <c r="F216" s="867"/>
      <c r="G216" s="867"/>
      <c r="H216" s="867"/>
      <c r="I216" s="867"/>
      <c r="J216" s="867"/>
      <c r="K216" s="867"/>
      <c r="L216" s="867"/>
      <c r="M216" s="867"/>
      <c r="N216" s="867"/>
      <c r="O216" s="235" t="e">
        <f t="shared" si="67"/>
        <v>#DIV/0!</v>
      </c>
      <c r="P216" s="232" t="e">
        <f t="shared" si="68"/>
        <v>#DIV/0!</v>
      </c>
      <c r="Q216" s="237" t="e">
        <f t="shared" si="69"/>
        <v>#DIV/0!</v>
      </c>
      <c r="R216" s="237" t="e">
        <f t="shared" si="70"/>
        <v>#DIV/0!</v>
      </c>
      <c r="S216" s="237" t="e">
        <f t="shared" si="71"/>
        <v>#DIV/0!</v>
      </c>
      <c r="T216" s="237" t="e">
        <f t="shared" si="72"/>
        <v>#DIV/0!</v>
      </c>
    </row>
    <row r="217" spans="1:20" ht="15.6" x14ac:dyDescent="0.3">
      <c r="A217" s="504" t="s">
        <v>495</v>
      </c>
      <c r="C217" s="92" t="s">
        <v>165</v>
      </c>
      <c r="D217" s="867"/>
      <c r="E217" s="868"/>
      <c r="F217" s="867"/>
      <c r="G217" s="867"/>
      <c r="H217" s="867"/>
      <c r="I217" s="867"/>
      <c r="J217" s="867"/>
      <c r="K217" s="867"/>
      <c r="L217" s="867"/>
      <c r="M217" s="867"/>
      <c r="N217" s="867"/>
      <c r="O217" s="235" t="e">
        <f t="shared" si="67"/>
        <v>#DIV/0!</v>
      </c>
      <c r="P217" s="232" t="e">
        <f t="shared" si="68"/>
        <v>#DIV/0!</v>
      </c>
      <c r="Q217" s="237" t="e">
        <f t="shared" si="69"/>
        <v>#DIV/0!</v>
      </c>
      <c r="R217" s="237" t="e">
        <f t="shared" si="70"/>
        <v>#DIV/0!</v>
      </c>
      <c r="S217" s="237" t="e">
        <f t="shared" si="71"/>
        <v>#DIV/0!</v>
      </c>
      <c r="T217" s="237" t="e">
        <f t="shared" si="72"/>
        <v>#DIV/0!</v>
      </c>
    </row>
    <row r="218" spans="1:20" ht="15.6" x14ac:dyDescent="0.3">
      <c r="A218" s="506" t="s">
        <v>495</v>
      </c>
      <c r="C218" s="95" t="s">
        <v>166</v>
      </c>
      <c r="D218" s="867"/>
      <c r="E218" s="867"/>
      <c r="F218" s="867"/>
      <c r="G218" s="867"/>
      <c r="H218" s="867"/>
      <c r="I218" s="867"/>
      <c r="J218" s="867"/>
      <c r="K218" s="867"/>
      <c r="L218" s="867"/>
      <c r="M218" s="867"/>
      <c r="N218" s="867"/>
      <c r="O218" s="508" t="e">
        <f t="shared" si="67"/>
        <v>#DIV/0!</v>
      </c>
      <c r="P218" s="509" t="e">
        <f t="shared" si="68"/>
        <v>#DIV/0!</v>
      </c>
      <c r="Q218" s="243" t="e">
        <f t="shared" si="69"/>
        <v>#DIV/0!</v>
      </c>
      <c r="R218" s="243" t="e">
        <f t="shared" si="70"/>
        <v>#DIV/0!</v>
      </c>
      <c r="S218" s="243" t="e">
        <f t="shared" si="71"/>
        <v>#DIV/0!</v>
      </c>
      <c r="T218" s="243" t="e">
        <f t="shared" si="72"/>
        <v>#DIV/0!</v>
      </c>
    </row>
    <row r="219" spans="1:20" ht="16.2" thickBot="1" x14ac:dyDescent="0.35">
      <c r="A219" s="505" t="s">
        <v>495</v>
      </c>
      <c r="C219" s="98" t="s">
        <v>137</v>
      </c>
      <c r="D219" s="163">
        <v>1159.278</v>
      </c>
      <c r="E219" s="163">
        <v>1820.2470000000001</v>
      </c>
      <c r="F219" s="163">
        <v>125</v>
      </c>
      <c r="G219" s="163">
        <v>3104.5250000000001</v>
      </c>
      <c r="H219" s="163">
        <v>955</v>
      </c>
      <c r="I219" s="163">
        <v>66</v>
      </c>
      <c r="J219" s="163">
        <v>170</v>
      </c>
      <c r="K219" s="163">
        <v>1191</v>
      </c>
      <c r="L219" s="163">
        <v>1000</v>
      </c>
      <c r="M219" s="163">
        <v>2191</v>
      </c>
      <c r="N219" s="639">
        <v>913.52499999999998</v>
      </c>
      <c r="O219" s="502">
        <f t="shared" ref="O219" si="73">N219/M219</f>
        <v>0.41694431766316747</v>
      </c>
      <c r="P219" s="503">
        <f t="shared" ref="P219" si="74">L219/N219</f>
        <v>1.094660791987083</v>
      </c>
      <c r="Q219" s="238">
        <f t="shared" ref="Q219" si="75">H219/M219</f>
        <v>0.43587403012323139</v>
      </c>
      <c r="R219" s="238">
        <f t="shared" ref="R219" si="76">I219/M219</f>
        <v>3.0123231401186674E-2</v>
      </c>
      <c r="S219" s="238">
        <f t="shared" ref="S219" si="77">J219/M219</f>
        <v>7.7590141487905065E-2</v>
      </c>
      <c r="T219" s="238">
        <f t="shared" ref="T219" si="78">L219/M219</f>
        <v>0.45641259698767683</v>
      </c>
    </row>
  </sheetData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184"/>
  <sheetViews>
    <sheetView zoomScale="125" zoomScaleNormal="125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T155" sqref="T155"/>
    </sheetView>
  </sheetViews>
  <sheetFormatPr defaultColWidth="9.109375" defaultRowHeight="13.2" x14ac:dyDescent="0.25"/>
  <cols>
    <col min="1" max="1" width="34.44140625" bestFit="1" customWidth="1"/>
    <col min="2" max="2" width="8.6640625" style="23" customWidth="1"/>
    <col min="3" max="7" width="9.5546875" style="23" bestFit="1" customWidth="1"/>
    <col min="8" max="37" width="8.6640625" style="23" customWidth="1"/>
    <col min="38" max="45" width="9.109375" style="29"/>
    <col min="46" max="48" width="12.6640625" style="250" customWidth="1"/>
    <col min="49" max="16384" width="9.109375" style="29"/>
  </cols>
  <sheetData>
    <row r="1" spans="1:48" ht="17.399999999999999" x14ac:dyDescent="0.3">
      <c r="A1" s="894" t="s">
        <v>260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20"/>
      <c r="P1" s="20"/>
      <c r="Q1" s="20"/>
      <c r="R1" s="20"/>
      <c r="S1" s="20"/>
      <c r="T1" s="20"/>
      <c r="U1" s="20"/>
      <c r="V1" s="21"/>
      <c r="W1" s="21"/>
      <c r="X1" s="22"/>
      <c r="AT1" s="624"/>
      <c r="AU1" s="625"/>
      <c r="AV1" s="625"/>
    </row>
    <row r="2" spans="1:48" ht="26.4" x14ac:dyDescent="0.25">
      <c r="A2" s="261"/>
      <c r="B2" s="261" t="s">
        <v>80</v>
      </c>
      <c r="C2" s="261" t="s">
        <v>81</v>
      </c>
      <c r="D2" s="261" t="s">
        <v>82</v>
      </c>
      <c r="E2" s="261" t="s">
        <v>83</v>
      </c>
      <c r="F2" s="261" t="s">
        <v>84</v>
      </c>
      <c r="G2" s="261" t="s">
        <v>85</v>
      </c>
      <c r="H2" s="262" t="s">
        <v>29</v>
      </c>
      <c r="I2" s="262" t="s">
        <v>13</v>
      </c>
      <c r="J2" s="262" t="s">
        <v>14</v>
      </c>
      <c r="K2" s="262" t="s">
        <v>15</v>
      </c>
      <c r="L2" s="262" t="s">
        <v>16</v>
      </c>
      <c r="M2" s="262" t="s">
        <v>17</v>
      </c>
      <c r="N2" s="262" t="s">
        <v>18</v>
      </c>
      <c r="O2" s="262" t="s">
        <v>19</v>
      </c>
      <c r="P2" s="262" t="s">
        <v>0</v>
      </c>
      <c r="Q2" s="262" t="s">
        <v>1</v>
      </c>
      <c r="R2" s="262" t="s">
        <v>2</v>
      </c>
      <c r="S2" s="262" t="s">
        <v>3</v>
      </c>
      <c r="T2" s="262" t="s">
        <v>4</v>
      </c>
      <c r="U2" s="262" t="s">
        <v>5</v>
      </c>
      <c r="V2" s="263" t="s">
        <v>6</v>
      </c>
      <c r="W2" s="263" t="s">
        <v>7</v>
      </c>
      <c r="X2" s="263" t="s">
        <v>8</v>
      </c>
      <c r="Y2" s="263" t="s">
        <v>12</v>
      </c>
      <c r="Z2" s="262" t="s">
        <v>38</v>
      </c>
      <c r="AA2" s="262" t="s">
        <v>39</v>
      </c>
      <c r="AB2" s="262" t="s">
        <v>40</v>
      </c>
      <c r="AC2" s="262" t="s">
        <v>41</v>
      </c>
      <c r="AD2" s="262" t="s">
        <v>42</v>
      </c>
      <c r="AE2" s="262" t="s">
        <v>43</v>
      </c>
      <c r="AF2" s="262" t="s">
        <v>44</v>
      </c>
      <c r="AG2" s="262" t="s">
        <v>45</v>
      </c>
      <c r="AH2" s="262" t="s">
        <v>46</v>
      </c>
      <c r="AI2" s="262" t="s">
        <v>47</v>
      </c>
      <c r="AJ2" s="262" t="s">
        <v>48</v>
      </c>
      <c r="AK2" s="262" t="s">
        <v>64</v>
      </c>
      <c r="AL2" s="262" t="s">
        <v>266</v>
      </c>
      <c r="AM2" s="262" t="s">
        <v>296</v>
      </c>
      <c r="AN2" s="262" t="s">
        <v>428</v>
      </c>
      <c r="AO2" s="262" t="s">
        <v>436</v>
      </c>
      <c r="AP2" s="262" t="s">
        <v>443</v>
      </c>
      <c r="AQ2" s="262" t="s">
        <v>460</v>
      </c>
      <c r="AR2" s="262" t="s">
        <v>496</v>
      </c>
      <c r="AS2" s="705"/>
      <c r="AT2" s="626" t="s">
        <v>434</v>
      </c>
      <c r="AU2" s="627" t="s">
        <v>497</v>
      </c>
      <c r="AV2" s="627" t="s">
        <v>498</v>
      </c>
    </row>
    <row r="3" spans="1:48" x14ac:dyDescent="0.25">
      <c r="A3" s="264"/>
      <c r="B3" s="265"/>
      <c r="C3" s="265"/>
      <c r="D3" s="265"/>
      <c r="E3" s="265"/>
      <c r="F3" s="265"/>
      <c r="G3" s="265"/>
      <c r="H3" s="895" t="s">
        <v>9</v>
      </c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896"/>
      <c r="AA3" s="896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628"/>
      <c r="AU3" s="629"/>
      <c r="AV3" s="629"/>
    </row>
    <row r="4" spans="1:48" s="31" customFormat="1" x14ac:dyDescent="0.25">
      <c r="A4" s="266" t="s">
        <v>23</v>
      </c>
      <c r="B4" s="267">
        <v>435</v>
      </c>
      <c r="C4" s="267">
        <v>665.62900000000002</v>
      </c>
      <c r="D4" s="267">
        <v>1113.249</v>
      </c>
      <c r="E4" s="267">
        <v>1177.808</v>
      </c>
      <c r="F4" s="267">
        <v>924.09900000000005</v>
      </c>
      <c r="G4" s="267">
        <v>901.99900000000002</v>
      </c>
      <c r="H4" s="267">
        <v>989.11300000000006</v>
      </c>
      <c r="I4" s="267">
        <v>1159.364</v>
      </c>
      <c r="J4" s="267">
        <v>1515.0630000000001</v>
      </c>
      <c r="K4" s="267">
        <v>1398.646</v>
      </c>
      <c r="L4" s="267">
        <v>1425.24</v>
      </c>
      <c r="M4" s="267">
        <v>1904.981</v>
      </c>
      <c r="N4" s="267">
        <v>1820.904</v>
      </c>
      <c r="O4" s="267">
        <v>1260.8440000000001</v>
      </c>
      <c r="P4" s="267">
        <v>701.62599999999998</v>
      </c>
      <c r="Q4" s="267">
        <v>536.45500000000004</v>
      </c>
      <c r="R4" s="267">
        <v>868.13400000000001</v>
      </c>
      <c r="S4" s="267">
        <v>475.02100000000002</v>
      </c>
      <c r="T4" s="267">
        <v>530.65200000000004</v>
      </c>
      <c r="U4" s="267">
        <v>568.48400000000004</v>
      </c>
      <c r="V4" s="267">
        <v>506.58499999999998</v>
      </c>
      <c r="W4" s="267">
        <v>376.02</v>
      </c>
      <c r="X4" s="267">
        <v>443.60700000000003</v>
      </c>
      <c r="Y4" s="267">
        <v>722.47799999999995</v>
      </c>
      <c r="Z4" s="267">
        <v>945.91800000000001</v>
      </c>
      <c r="AA4" s="267">
        <v>949.74800000000005</v>
      </c>
      <c r="AB4" s="267">
        <v>876.18200000000002</v>
      </c>
      <c r="AC4" s="267">
        <v>777.11199999999997</v>
      </c>
      <c r="AD4" s="267">
        <v>491.416</v>
      </c>
      <c r="AE4" s="267">
        <v>546.43899999999996</v>
      </c>
      <c r="AF4" s="267">
        <v>540.1</v>
      </c>
      <c r="AG4" s="267">
        <v>571.19000000000005</v>
      </c>
      <c r="AH4" s="267">
        <v>456.15300000000002</v>
      </c>
      <c r="AI4" s="267">
        <v>305.81799999999998</v>
      </c>
      <c r="AJ4" s="267">
        <v>656.505</v>
      </c>
      <c r="AK4" s="267">
        <v>975.63699999999994</v>
      </c>
      <c r="AL4" s="267">
        <v>862.99800000000005</v>
      </c>
      <c r="AM4" s="267">
        <v>742.62</v>
      </c>
      <c r="AN4" s="267">
        <v>717.88900000000001</v>
      </c>
      <c r="AO4" s="267">
        <v>590.28300000000002</v>
      </c>
      <c r="AP4" s="267">
        <v>752.39400000000001</v>
      </c>
      <c r="AQ4" s="267">
        <v>975.60299999999995</v>
      </c>
      <c r="AR4" s="267">
        <v>1159</v>
      </c>
      <c r="AS4" s="267"/>
      <c r="AT4" s="630">
        <f>AVERAGE(AA4:AG4)</f>
        <v>678.8838571428571</v>
      </c>
      <c r="AU4" s="631">
        <f>AVERAGE(AH4:AP4)</f>
        <v>673.36633333333339</v>
      </c>
      <c r="AV4" s="631">
        <f>AVERAGE(AH4:AQ4)</f>
        <v>703.59</v>
      </c>
    </row>
    <row r="5" spans="1:48" s="30" customFormat="1" x14ac:dyDescent="0.25">
      <c r="A5" s="268" t="s">
        <v>10</v>
      </c>
      <c r="B5" s="255">
        <v>2126.9270000000001</v>
      </c>
      <c r="C5" s="255">
        <v>2148.7800000000002</v>
      </c>
      <c r="D5" s="255">
        <v>2045.527</v>
      </c>
      <c r="E5" s="255">
        <v>1775.5239999999999</v>
      </c>
      <c r="F5" s="255">
        <v>2134.06</v>
      </c>
      <c r="G5" s="255">
        <v>2380.9340000000002</v>
      </c>
      <c r="H5" s="255">
        <v>2785.357</v>
      </c>
      <c r="I5" s="255">
        <v>2764.9670000000001</v>
      </c>
      <c r="J5" s="255">
        <v>2419.8240000000001</v>
      </c>
      <c r="K5" s="255">
        <v>2594.777</v>
      </c>
      <c r="L5" s="255">
        <v>2424.1149999999998</v>
      </c>
      <c r="M5" s="255">
        <v>2090.5700000000002</v>
      </c>
      <c r="N5" s="255">
        <v>2107.6849999999999</v>
      </c>
      <c r="O5" s="255">
        <v>1812.201</v>
      </c>
      <c r="P5" s="255">
        <v>2036.6179999999999</v>
      </c>
      <c r="Q5" s="255">
        <v>2729.7779999999998</v>
      </c>
      <c r="R5" s="255">
        <v>1980.1389999999999</v>
      </c>
      <c r="S5" s="255">
        <v>2466.7979999999998</v>
      </c>
      <c r="T5" s="255">
        <v>2396.44</v>
      </c>
      <c r="U5" s="255">
        <v>2320.9810000000002</v>
      </c>
      <c r="V5" s="255">
        <v>2182.7080000000001</v>
      </c>
      <c r="W5" s="255">
        <v>2277.3879999999999</v>
      </c>
      <c r="X5" s="255">
        <v>2481.4659999999999</v>
      </c>
      <c r="Y5" s="255">
        <v>2547.3209999999999</v>
      </c>
      <c r="Z5" s="255">
        <v>2295.56</v>
      </c>
      <c r="AA5" s="255">
        <v>2228.16</v>
      </c>
      <c r="AB5" s="255">
        <v>1947.453</v>
      </c>
      <c r="AC5" s="255">
        <v>1605.8779999999999</v>
      </c>
      <c r="AD5" s="255">
        <v>2344.415</v>
      </c>
      <c r="AE5" s="255">
        <v>2156.79</v>
      </c>
      <c r="AF5" s="255">
        <v>2103.3249999999998</v>
      </c>
      <c r="AG5" s="255">
        <v>1808.4159999999999</v>
      </c>
      <c r="AH5" s="255">
        <v>2051.0880000000002</v>
      </c>
      <c r="AI5" s="255">
        <v>2511.8960000000002</v>
      </c>
      <c r="AJ5" s="255">
        <v>2208.9180000000001</v>
      </c>
      <c r="AK5" s="269">
        <v>2163.0230000000001</v>
      </c>
      <c r="AL5" s="269">
        <v>1993.1110000000001</v>
      </c>
      <c r="AM5" s="269">
        <v>2252.3069999999998</v>
      </c>
      <c r="AN5" s="269">
        <v>2134.9789999999998</v>
      </c>
      <c r="AO5" s="269">
        <v>2026.31</v>
      </c>
      <c r="AP5" s="269">
        <v>2061.9389999999999</v>
      </c>
      <c r="AQ5" s="269">
        <v>2309.6750000000002</v>
      </c>
      <c r="AR5" s="269">
        <v>1820.2470000000001</v>
      </c>
      <c r="AS5" s="269"/>
      <c r="AT5" s="632">
        <f t="shared" ref="AT5:AT6" si="0">AVERAGE(AA5:AG5)</f>
        <v>2027.7767142857142</v>
      </c>
      <c r="AU5" s="633">
        <f t="shared" ref="AU5:AU6" si="1">AVERAGE(AH5:AP5)</f>
        <v>2155.9523333333332</v>
      </c>
      <c r="AV5" s="633">
        <f t="shared" ref="AV5:AV6" si="2">AVERAGE(AH5:AQ5)</f>
        <v>2171.3245999999999</v>
      </c>
    </row>
    <row r="6" spans="1:48" ht="15.6" x14ac:dyDescent="0.25">
      <c r="A6" s="270" t="s">
        <v>293</v>
      </c>
      <c r="B6" s="271">
        <v>2564.3270000000002</v>
      </c>
      <c r="C6" s="271">
        <v>2817.1090000000004</v>
      </c>
      <c r="D6" s="271">
        <v>3160.6759999999999</v>
      </c>
      <c r="E6" s="271">
        <v>2955.232</v>
      </c>
      <c r="F6" s="271">
        <v>3060.259</v>
      </c>
      <c r="G6" s="271">
        <v>3285.433</v>
      </c>
      <c r="H6" s="271">
        <v>3777.2700000000004</v>
      </c>
      <c r="I6" s="271">
        <v>3931.931</v>
      </c>
      <c r="J6" s="271">
        <v>3938.7270000000003</v>
      </c>
      <c r="K6" s="271">
        <v>4002.8630000000003</v>
      </c>
      <c r="L6" s="271">
        <v>3865.6409999999996</v>
      </c>
      <c r="M6" s="271">
        <v>4016.8010000000004</v>
      </c>
      <c r="N6" s="271">
        <v>3944.674</v>
      </c>
      <c r="O6" s="271">
        <v>3095.7139999999999</v>
      </c>
      <c r="P6" s="271">
        <v>2760.7109999999998</v>
      </c>
      <c r="Q6" s="271">
        <v>3302.64</v>
      </c>
      <c r="R6" s="271">
        <v>2888.9670000000001</v>
      </c>
      <c r="S6" s="271">
        <v>3011.82</v>
      </c>
      <c r="T6" s="271">
        <v>3035.9090000000001</v>
      </c>
      <c r="U6" s="271">
        <v>2981.4120000000003</v>
      </c>
      <c r="V6" s="271">
        <v>2757.2260000000001</v>
      </c>
      <c r="W6" s="271">
        <v>2745.741</v>
      </c>
      <c r="X6" s="271">
        <v>3019.9960000000001</v>
      </c>
      <c r="Y6" s="271">
        <v>3372.7849999999999</v>
      </c>
      <c r="Z6" s="271">
        <v>3335.989</v>
      </c>
      <c r="AA6" s="271">
        <v>3267.7330000000002</v>
      </c>
      <c r="AB6" s="271">
        <v>2931.1860000000001</v>
      </c>
      <c r="AC6" s="271">
        <v>2460.364</v>
      </c>
      <c r="AD6" s="271">
        <v>2898.8580000000002</v>
      </c>
      <c r="AE6" s="271">
        <v>2773.799</v>
      </c>
      <c r="AF6" s="271">
        <v>2724.78</v>
      </c>
      <c r="AG6" s="271">
        <v>2501.4679999999998</v>
      </c>
      <c r="AH6" s="271">
        <v>2619.8719999999998</v>
      </c>
      <c r="AI6" s="271">
        <v>2944.6850000000004</v>
      </c>
      <c r="AJ6" s="271">
        <v>2984.0130000000004</v>
      </c>
      <c r="AK6" s="255">
        <v>3235.578</v>
      </c>
      <c r="AL6" s="255">
        <v>2969.2250000000004</v>
      </c>
      <c r="AM6" s="255">
        <v>3119.2439999999997</v>
      </c>
      <c r="AN6" s="255">
        <v>3025.335</v>
      </c>
      <c r="AO6" s="255">
        <v>2767.8599999999997</v>
      </c>
      <c r="AP6" s="255">
        <v>2927.2449999999994</v>
      </c>
      <c r="AQ6" s="255">
        <v>3400.2780000000002</v>
      </c>
      <c r="AR6" s="255">
        <v>3104.5250000000001</v>
      </c>
      <c r="AS6" s="255"/>
      <c r="AT6" s="628">
        <f t="shared" si="0"/>
        <v>2794.0268571428569</v>
      </c>
      <c r="AU6" s="629">
        <f t="shared" si="1"/>
        <v>2954.7841111111111</v>
      </c>
      <c r="AV6" s="629">
        <f t="shared" si="2"/>
        <v>2999.3334999999997</v>
      </c>
    </row>
    <row r="7" spans="1:48" x14ac:dyDescent="0.25">
      <c r="A7" s="272"/>
      <c r="B7" s="273"/>
      <c r="C7" s="272"/>
      <c r="D7" s="272"/>
      <c r="E7" s="272"/>
      <c r="F7" s="272"/>
      <c r="G7" s="272"/>
      <c r="H7" s="274"/>
      <c r="I7" s="274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624"/>
      <c r="AU7" s="625"/>
      <c r="AV7" s="625"/>
    </row>
    <row r="8" spans="1:48" x14ac:dyDescent="0.25">
      <c r="A8" s="275" t="s">
        <v>65</v>
      </c>
      <c r="B8" s="273"/>
      <c r="C8" s="265"/>
      <c r="D8" s="265"/>
      <c r="E8" s="265"/>
      <c r="F8" s="265"/>
      <c r="G8" s="265"/>
      <c r="H8" s="274"/>
      <c r="I8" s="274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624"/>
      <c r="AU8" s="625"/>
      <c r="AV8" s="625"/>
    </row>
    <row r="9" spans="1:48" x14ac:dyDescent="0.25">
      <c r="A9" s="276" t="s">
        <v>70</v>
      </c>
      <c r="B9" s="256">
        <v>0.7</v>
      </c>
      <c r="C9" s="256">
        <v>0.8</v>
      </c>
      <c r="D9" s="256">
        <v>0.7</v>
      </c>
      <c r="E9" s="256">
        <v>0.6</v>
      </c>
      <c r="F9" s="256">
        <v>0.6</v>
      </c>
      <c r="G9" s="256">
        <v>0.8</v>
      </c>
      <c r="H9" s="256">
        <v>0.7</v>
      </c>
      <c r="I9" s="256">
        <v>1.2</v>
      </c>
      <c r="J9" s="256">
        <v>0.69899999999999995</v>
      </c>
      <c r="K9" s="256">
        <v>3.8039999999999998</v>
      </c>
      <c r="L9" s="256">
        <v>5.0679999999999996</v>
      </c>
      <c r="M9" s="256">
        <v>4.3010000000000002</v>
      </c>
      <c r="N9" s="256">
        <v>2.7080000000000002</v>
      </c>
      <c r="O9" s="256">
        <v>8.5839999999999996</v>
      </c>
      <c r="P9" s="256">
        <v>5.8689999999999998</v>
      </c>
      <c r="Q9" s="256">
        <v>7.9980000000000002</v>
      </c>
      <c r="R9" s="256">
        <v>7.8109999999999999</v>
      </c>
      <c r="S9" s="256">
        <v>20.137</v>
      </c>
      <c r="T9" s="256">
        <v>14.595000000000001</v>
      </c>
      <c r="U9" s="256">
        <v>30.722000000000001</v>
      </c>
      <c r="V9" s="256">
        <v>22.722999999999999</v>
      </c>
      <c r="W9" s="256">
        <v>14.851000000000001</v>
      </c>
      <c r="X9" s="256">
        <v>22.713999999999999</v>
      </c>
      <c r="Y9" s="256">
        <v>24.373000000000001</v>
      </c>
      <c r="Z9" s="256">
        <v>30.587</v>
      </c>
      <c r="AA9" s="256">
        <v>20.388999999999999</v>
      </c>
      <c r="AB9" s="256">
        <v>25.713000000000001</v>
      </c>
      <c r="AC9" s="256">
        <v>26.657</v>
      </c>
      <c r="AD9" s="256">
        <v>15.704000000000001</v>
      </c>
      <c r="AE9" s="256">
        <v>17.414999999999999</v>
      </c>
      <c r="AF9" s="256">
        <v>18.574999999999999</v>
      </c>
      <c r="AG9" s="256">
        <v>26.474</v>
      </c>
      <c r="AH9" s="256">
        <v>30.388000000000002</v>
      </c>
      <c r="AI9" s="256">
        <v>27.763999999999999</v>
      </c>
      <c r="AJ9" s="256">
        <v>27.611999999999998</v>
      </c>
      <c r="AK9" s="256">
        <v>27.498000000000001</v>
      </c>
      <c r="AL9" s="256">
        <v>20.821000000000002</v>
      </c>
      <c r="AM9" s="512">
        <v>25.510999999999999</v>
      </c>
      <c r="AN9" s="512">
        <v>35.655000000000001</v>
      </c>
      <c r="AO9" s="512">
        <v>44.167999999999999</v>
      </c>
      <c r="AP9" s="512">
        <v>26.513000000000002</v>
      </c>
      <c r="AQ9" s="698">
        <v>32.658000000000001</v>
      </c>
      <c r="AR9" s="698"/>
      <c r="AS9" s="698"/>
      <c r="AT9" s="628">
        <f t="shared" ref="AT9:AT14" si="3">AVERAGE(AA9:AG9)</f>
        <v>21.561</v>
      </c>
      <c r="AU9" s="629">
        <f t="shared" ref="AU9:AU15" si="4">AVERAGE(AH9:AP9)</f>
        <v>29.547777777777778</v>
      </c>
      <c r="AV9" s="629">
        <f t="shared" ref="AV9:AV15" si="5">AVERAGE(AH9:AQ9)</f>
        <v>29.858800000000002</v>
      </c>
    </row>
    <row r="10" spans="1:48" s="33" customFormat="1" x14ac:dyDescent="0.25">
      <c r="A10" s="276" t="s">
        <v>71</v>
      </c>
      <c r="B10" s="245">
        <v>2562.627</v>
      </c>
      <c r="C10" s="245">
        <v>2815.2090000000003</v>
      </c>
      <c r="D10" s="245">
        <v>3159.4759999999997</v>
      </c>
      <c r="E10" s="245">
        <v>2953.9319999999998</v>
      </c>
      <c r="F10" s="245">
        <v>3058.759</v>
      </c>
      <c r="G10" s="245">
        <v>3283.7330000000002</v>
      </c>
      <c r="H10" s="245">
        <v>3775.17</v>
      </c>
      <c r="I10" s="245">
        <v>3925.5309999999999</v>
      </c>
      <c r="J10" s="245">
        <v>3935.5860000000002</v>
      </c>
      <c r="K10" s="245">
        <v>3997.2269999999999</v>
      </c>
      <c r="L10" s="245">
        <v>3854.4229999999998</v>
      </c>
      <c r="M10" s="245">
        <v>3999.8519999999999</v>
      </c>
      <c r="N10" s="245">
        <v>3931.297</v>
      </c>
      <c r="O10" s="245">
        <v>3081.6289999999999</v>
      </c>
      <c r="P10" s="245">
        <v>2744.1129999999998</v>
      </c>
      <c r="Q10" s="245">
        <v>3274.2309999999998</v>
      </c>
      <c r="R10" s="245">
        <v>2856.0839999999998</v>
      </c>
      <c r="S10" s="245">
        <v>2961.9560000000001</v>
      </c>
      <c r="T10" s="245">
        <v>2941.6869999999999</v>
      </c>
      <c r="U10" s="245">
        <v>2920.1870000000004</v>
      </c>
      <c r="V10" s="245">
        <v>2712.0160000000001</v>
      </c>
      <c r="W10" s="245">
        <v>2668.259</v>
      </c>
      <c r="X10" s="245">
        <v>2947.7869999999998</v>
      </c>
      <c r="Y10" s="245">
        <v>3294.172</v>
      </c>
      <c r="Z10" s="245">
        <v>3272.0650000000001</v>
      </c>
      <c r="AA10" s="245">
        <v>3198.297</v>
      </c>
      <c r="AB10" s="245">
        <v>2849.3480000000004</v>
      </c>
      <c r="AC10" s="245">
        <v>2409.6469999999999</v>
      </c>
      <c r="AD10" s="245">
        <v>2851.5350000000003</v>
      </c>
      <c r="AE10" s="245">
        <v>2720.6439999999998</v>
      </c>
      <c r="AF10" s="245">
        <v>2661.9999999999995</v>
      </c>
      <c r="AG10" s="245">
        <v>2406.08</v>
      </c>
      <c r="AH10" s="245">
        <v>2537.6289999999999</v>
      </c>
      <c r="AI10" s="245">
        <v>2845.4780000000001</v>
      </c>
      <c r="AJ10" s="245">
        <v>2893.0350000000003</v>
      </c>
      <c r="AK10" s="257">
        <v>3166.1580000000004</v>
      </c>
      <c r="AL10" s="257">
        <v>2876.93</v>
      </c>
      <c r="AM10" s="513">
        <v>3020.4379999999996</v>
      </c>
      <c r="AN10" s="513">
        <v>2888.5230000000001</v>
      </c>
      <c r="AO10" s="513">
        <v>2660.761</v>
      </c>
      <c r="AP10" s="513">
        <v>2840.8459999999995</v>
      </c>
      <c r="AQ10" s="699">
        <v>3317.9360000000001</v>
      </c>
      <c r="AR10" s="699"/>
      <c r="AS10" s="699"/>
      <c r="AT10" s="632">
        <f t="shared" si="3"/>
        <v>2728.2215714285712</v>
      </c>
      <c r="AU10" s="633">
        <f t="shared" si="4"/>
        <v>2858.8664444444439</v>
      </c>
      <c r="AV10" s="633">
        <f t="shared" si="5"/>
        <v>2904.7733999999996</v>
      </c>
    </row>
    <row r="11" spans="1:48" x14ac:dyDescent="0.25">
      <c r="A11" s="277" t="s">
        <v>53</v>
      </c>
      <c r="B11" s="258">
        <v>140</v>
      </c>
      <c r="C11" s="258">
        <v>150</v>
      </c>
      <c r="D11" s="258">
        <v>142.69999999999999</v>
      </c>
      <c r="E11" s="258">
        <v>145.19999999999999</v>
      </c>
      <c r="F11" s="258">
        <v>150.1</v>
      </c>
      <c r="G11" s="258">
        <v>144.19999999999999</v>
      </c>
      <c r="H11" s="258">
        <v>149.19999999999999</v>
      </c>
      <c r="I11" s="258">
        <v>152.9</v>
      </c>
      <c r="J11" s="258">
        <v>158.69999999999999</v>
      </c>
      <c r="K11" s="258">
        <v>157.80000000000001</v>
      </c>
      <c r="L11" s="258">
        <v>165.83</v>
      </c>
      <c r="M11" s="258">
        <v>171.17400000000001</v>
      </c>
      <c r="N11" s="258">
        <v>181.03</v>
      </c>
      <c r="O11" s="258">
        <v>183.27199999999999</v>
      </c>
      <c r="P11" s="258">
        <v>190.703</v>
      </c>
      <c r="Q11" s="258">
        <v>194.07</v>
      </c>
      <c r="R11" s="258">
        <v>189.35400000000001</v>
      </c>
      <c r="S11" s="258">
        <v>211.46700000000001</v>
      </c>
      <c r="T11" s="258">
        <v>211.279</v>
      </c>
      <c r="U11" s="258">
        <v>213.18899999999999</v>
      </c>
      <c r="V11" s="258">
        <v>215.29599999999999</v>
      </c>
      <c r="W11" s="258">
        <v>223.71899999999999</v>
      </c>
      <c r="X11" s="258">
        <v>227.9</v>
      </c>
      <c r="Y11" s="258">
        <v>225.69300000000001</v>
      </c>
      <c r="Z11" s="258">
        <v>230.16300000000001</v>
      </c>
      <c r="AA11" s="258">
        <v>238.774</v>
      </c>
      <c r="AB11" s="258">
        <v>233.81399999999999</v>
      </c>
      <c r="AC11" s="258">
        <v>233.17500000000001</v>
      </c>
      <c r="AD11" s="258">
        <v>230.523</v>
      </c>
      <c r="AE11" s="258">
        <v>227.489</v>
      </c>
      <c r="AF11" s="258">
        <v>231.184</v>
      </c>
      <c r="AG11" s="258">
        <v>234.96700000000001</v>
      </c>
      <c r="AH11" s="258">
        <v>239.85</v>
      </c>
      <c r="AI11" s="258">
        <v>236.19900000000001</v>
      </c>
      <c r="AJ11" s="258">
        <v>231.21700000000001</v>
      </c>
      <c r="AK11" s="258">
        <v>234.76499999999999</v>
      </c>
      <c r="AL11" s="258">
        <v>230</v>
      </c>
      <c r="AM11" s="514">
        <v>237.59800000000001</v>
      </c>
      <c r="AN11" s="514">
        <v>234.82300000000001</v>
      </c>
      <c r="AO11" s="514">
        <v>238.91800000000001</v>
      </c>
      <c r="AP11" s="514">
        <v>240.25200000000001</v>
      </c>
      <c r="AQ11" s="700">
        <v>237.63499999999999</v>
      </c>
      <c r="AR11" s="700"/>
      <c r="AS11" s="700"/>
      <c r="AT11" s="628">
        <f t="shared" si="3"/>
        <v>232.84657142857142</v>
      </c>
      <c r="AU11" s="629">
        <f t="shared" si="4"/>
        <v>235.95799999999997</v>
      </c>
      <c r="AV11" s="629">
        <f t="shared" si="5"/>
        <v>236.12569999999997</v>
      </c>
    </row>
    <row r="12" spans="1:48" x14ac:dyDescent="0.25">
      <c r="A12" s="277" t="s">
        <v>54</v>
      </c>
      <c r="B12" s="258">
        <v>1</v>
      </c>
      <c r="C12" s="258">
        <v>1</v>
      </c>
      <c r="D12" s="258">
        <v>1</v>
      </c>
      <c r="E12" s="258">
        <v>1</v>
      </c>
      <c r="F12" s="258">
        <v>1</v>
      </c>
      <c r="G12" s="258">
        <v>2</v>
      </c>
      <c r="H12" s="258">
        <v>1</v>
      </c>
      <c r="I12" s="258">
        <v>1</v>
      </c>
      <c r="J12" s="258">
        <v>1</v>
      </c>
      <c r="K12" s="258">
        <v>1</v>
      </c>
      <c r="L12" s="258">
        <v>1</v>
      </c>
      <c r="M12" s="258">
        <v>1</v>
      </c>
      <c r="N12" s="258">
        <v>1</v>
      </c>
      <c r="O12" s="258">
        <v>1</v>
      </c>
      <c r="P12" s="258">
        <v>1.734</v>
      </c>
      <c r="Q12" s="258">
        <v>1.659</v>
      </c>
      <c r="R12" s="258">
        <v>1.165</v>
      </c>
      <c r="S12" s="258">
        <v>1.425</v>
      </c>
      <c r="T12" s="258">
        <v>1.2889999999999999</v>
      </c>
      <c r="U12" s="258">
        <v>1.585</v>
      </c>
      <c r="V12" s="258">
        <v>7.98</v>
      </c>
      <c r="W12" s="258">
        <v>8.7420000000000009</v>
      </c>
      <c r="X12" s="258">
        <v>3.1179999999999999</v>
      </c>
      <c r="Y12" s="258">
        <v>0.98799999999999999</v>
      </c>
      <c r="Z12" s="258">
        <v>6.4240000000000004</v>
      </c>
      <c r="AA12" s="258">
        <v>1.083</v>
      </c>
      <c r="AB12" s="258">
        <v>3.468</v>
      </c>
      <c r="AC12" s="258">
        <v>2.7280000000000002</v>
      </c>
      <c r="AD12" s="258">
        <v>2.1349999999999998</v>
      </c>
      <c r="AE12" s="258">
        <v>4.085</v>
      </c>
      <c r="AF12" s="258">
        <v>1.72</v>
      </c>
      <c r="AG12" s="258">
        <v>1.8939999999999999</v>
      </c>
      <c r="AH12" s="258">
        <v>1.395</v>
      </c>
      <c r="AI12" s="258">
        <v>1.486</v>
      </c>
      <c r="AJ12" s="258">
        <v>1.4379999999999999</v>
      </c>
      <c r="AK12" s="258">
        <v>1.496</v>
      </c>
      <c r="AL12" s="258">
        <v>4.681</v>
      </c>
      <c r="AM12" s="514">
        <v>1.3919999999999999</v>
      </c>
      <c r="AN12" s="514">
        <v>4.117</v>
      </c>
      <c r="AO12" s="514">
        <v>6.4180000000000001</v>
      </c>
      <c r="AP12" s="514">
        <v>0.95599999999999996</v>
      </c>
      <c r="AQ12" s="700">
        <v>1.05</v>
      </c>
      <c r="AR12" s="700"/>
      <c r="AS12" s="700"/>
      <c r="AT12" s="628">
        <f t="shared" si="3"/>
        <v>2.4447142857142858</v>
      </c>
      <c r="AU12" s="629">
        <f t="shared" si="4"/>
        <v>2.5976666666666666</v>
      </c>
      <c r="AV12" s="629">
        <f t="shared" si="5"/>
        <v>2.4428999999999998</v>
      </c>
    </row>
    <row r="13" spans="1:48" x14ac:dyDescent="0.25">
      <c r="A13" s="277" t="s">
        <v>11</v>
      </c>
      <c r="B13" s="258">
        <v>300.07499999999999</v>
      </c>
      <c r="C13" s="258">
        <v>281.964</v>
      </c>
      <c r="D13" s="258">
        <v>266.94499999999999</v>
      </c>
      <c r="E13" s="258">
        <v>366.77</v>
      </c>
      <c r="F13" s="258">
        <v>374.56</v>
      </c>
      <c r="G13" s="258">
        <v>375.42</v>
      </c>
      <c r="H13" s="258">
        <v>424.11399999999998</v>
      </c>
      <c r="I13" s="258">
        <v>411.10199999999998</v>
      </c>
      <c r="J13" s="258">
        <v>346.69499999999999</v>
      </c>
      <c r="K13" s="258">
        <v>398.666</v>
      </c>
      <c r="L13" s="258">
        <v>248.631</v>
      </c>
      <c r="M13" s="258">
        <v>318.90300000000002</v>
      </c>
      <c r="N13" s="258">
        <v>409</v>
      </c>
      <c r="O13" s="258">
        <v>361.63400000000001</v>
      </c>
      <c r="P13" s="258">
        <v>368.7</v>
      </c>
      <c r="Q13" s="258">
        <v>267.69099999999997</v>
      </c>
      <c r="R13" s="258">
        <v>251.70099999999999</v>
      </c>
      <c r="S13" s="258">
        <v>282.589</v>
      </c>
      <c r="T13" s="258">
        <v>300.66300000000001</v>
      </c>
      <c r="U13" s="258">
        <v>259.64699999999999</v>
      </c>
      <c r="V13" s="258">
        <v>302.536</v>
      </c>
      <c r="W13" s="258">
        <v>334.06299999999999</v>
      </c>
      <c r="X13" s="258">
        <v>288.238</v>
      </c>
      <c r="Y13" s="258">
        <v>257.26499999999999</v>
      </c>
      <c r="Z13" s="258">
        <v>321.85700000000003</v>
      </c>
      <c r="AA13" s="258">
        <v>287.83999999999997</v>
      </c>
      <c r="AB13" s="258">
        <v>218.32599999999999</v>
      </c>
      <c r="AC13" s="258">
        <v>240.22900000000001</v>
      </c>
      <c r="AD13" s="258">
        <v>264.94400000000002</v>
      </c>
      <c r="AE13" s="258">
        <v>286.81200000000001</v>
      </c>
      <c r="AF13" s="258">
        <v>244.393</v>
      </c>
      <c r="AG13" s="258">
        <v>213.95099999999999</v>
      </c>
      <c r="AH13" s="258">
        <v>322.73899999999998</v>
      </c>
      <c r="AI13" s="258">
        <v>344.50200000000001</v>
      </c>
      <c r="AJ13" s="258">
        <v>199.666</v>
      </c>
      <c r="AK13" s="258">
        <v>265.262</v>
      </c>
      <c r="AL13" s="258">
        <v>294.79899999999998</v>
      </c>
      <c r="AM13" s="514">
        <v>263.66699999999997</v>
      </c>
      <c r="AN13" s="514">
        <v>357.53399999999999</v>
      </c>
      <c r="AO13" s="514">
        <v>252.51</v>
      </c>
      <c r="AP13" s="514">
        <v>204.60400000000001</v>
      </c>
      <c r="AQ13" s="700">
        <v>267.47199999999998</v>
      </c>
      <c r="AR13" s="700"/>
      <c r="AS13" s="700"/>
      <c r="AT13" s="628">
        <f t="shared" si="3"/>
        <v>250.92785714285714</v>
      </c>
      <c r="AU13" s="629">
        <f t="shared" si="4"/>
        <v>278.36477777777776</v>
      </c>
      <c r="AV13" s="629">
        <f t="shared" si="5"/>
        <v>277.27550000000002</v>
      </c>
    </row>
    <row r="14" spans="1:48" x14ac:dyDescent="0.25">
      <c r="A14" s="277" t="s">
        <v>36</v>
      </c>
      <c r="B14" s="259">
        <v>20.852</v>
      </c>
      <c r="C14" s="259">
        <v>-2.9550000000000001</v>
      </c>
      <c r="D14" s="259">
        <v>117.131</v>
      </c>
      <c r="E14" s="259">
        <v>80.861999999999995</v>
      </c>
      <c r="F14" s="259">
        <v>38.098999999999997</v>
      </c>
      <c r="G14" s="259">
        <v>48.113</v>
      </c>
      <c r="H14" s="259">
        <v>144.85599999999999</v>
      </c>
      <c r="I14" s="259">
        <v>131.22900000000001</v>
      </c>
      <c r="J14" s="259">
        <v>196.09100000000001</v>
      </c>
      <c r="K14" s="259">
        <v>279.661</v>
      </c>
      <c r="L14" s="259">
        <v>235.46199999999999</v>
      </c>
      <c r="M14" s="259">
        <v>352.27</v>
      </c>
      <c r="N14" s="259">
        <v>363.80500000000001</v>
      </c>
      <c r="O14" s="259">
        <v>282.17099999999999</v>
      </c>
      <c r="P14" s="259">
        <v>264.93</v>
      </c>
      <c r="Q14" s="259">
        <v>399.72300000000001</v>
      </c>
      <c r="R14" s="259">
        <v>359.12799999999999</v>
      </c>
      <c r="S14" s="259">
        <v>345.91</v>
      </c>
      <c r="T14" s="259">
        <v>295.84899999999999</v>
      </c>
      <c r="U14" s="259">
        <v>376.27199999999999</v>
      </c>
      <c r="V14" s="259">
        <v>305.10500000000002</v>
      </c>
      <c r="W14" s="259">
        <v>377.53899999999999</v>
      </c>
      <c r="X14" s="259">
        <v>352.18299999999999</v>
      </c>
      <c r="Y14" s="259">
        <v>424.911</v>
      </c>
      <c r="Z14" s="259">
        <v>268.57799999999997</v>
      </c>
      <c r="AA14" s="259">
        <v>317.93</v>
      </c>
      <c r="AB14" s="259">
        <v>237.92599999999999</v>
      </c>
      <c r="AC14" s="259">
        <v>184.52799999999999</v>
      </c>
      <c r="AD14" s="259">
        <v>314.96100000000001</v>
      </c>
      <c r="AE14" s="259">
        <v>263.851</v>
      </c>
      <c r="AF14" s="259">
        <v>261.41199999999998</v>
      </c>
      <c r="AG14" s="259">
        <v>204.72300000000001</v>
      </c>
      <c r="AH14" s="259">
        <v>256.71800000000002</v>
      </c>
      <c r="AI14" s="259">
        <v>405.40800000000002</v>
      </c>
      <c r="AJ14" s="259">
        <v>251.376</v>
      </c>
      <c r="AK14" s="259">
        <v>215.018</v>
      </c>
      <c r="AL14" s="259">
        <v>200.78100000000001</v>
      </c>
      <c r="AM14" s="515">
        <v>402.67200000000003</v>
      </c>
      <c r="AN14" s="515">
        <v>422.41199999999998</v>
      </c>
      <c r="AO14" s="515">
        <v>255.69499999999999</v>
      </c>
      <c r="AP14" s="515">
        <v>297.94499999999999</v>
      </c>
      <c r="AQ14" s="701">
        <v>266.74900000000002</v>
      </c>
      <c r="AR14" s="701"/>
      <c r="AS14" s="701"/>
      <c r="AT14" s="632">
        <f t="shared" si="3"/>
        <v>255.04728571428569</v>
      </c>
      <c r="AU14" s="633">
        <f t="shared" si="4"/>
        <v>300.89166666666665</v>
      </c>
      <c r="AV14" s="633">
        <f t="shared" si="5"/>
        <v>297.47740000000005</v>
      </c>
    </row>
    <row r="15" spans="1:48" s="33" customFormat="1" x14ac:dyDescent="0.25">
      <c r="A15" s="277" t="s">
        <v>86</v>
      </c>
      <c r="B15" s="258">
        <v>461.92700000000002</v>
      </c>
      <c r="C15" s="258">
        <v>430.00900000000001</v>
      </c>
      <c r="D15" s="258">
        <v>527.77599999999995</v>
      </c>
      <c r="E15" s="258">
        <v>593.83199999999999</v>
      </c>
      <c r="F15" s="258">
        <v>563.75900000000001</v>
      </c>
      <c r="G15" s="258">
        <v>569.73299999999995</v>
      </c>
      <c r="H15" s="258">
        <v>719.17</v>
      </c>
      <c r="I15" s="258">
        <v>696.23099999999999</v>
      </c>
      <c r="J15" s="258">
        <v>702.48599999999999</v>
      </c>
      <c r="K15" s="258">
        <v>837.12699999999995</v>
      </c>
      <c r="L15" s="258">
        <v>650.923</v>
      </c>
      <c r="M15" s="258">
        <v>843.34699999999998</v>
      </c>
      <c r="N15" s="258">
        <v>954.83500000000004</v>
      </c>
      <c r="O15" s="258">
        <v>828.077</v>
      </c>
      <c r="P15" s="258">
        <v>826.06700000000001</v>
      </c>
      <c r="Q15" s="258">
        <v>863.14300000000003</v>
      </c>
      <c r="R15" s="258">
        <v>801.34799999999996</v>
      </c>
      <c r="S15" s="258">
        <v>841.39099999999996</v>
      </c>
      <c r="T15" s="258">
        <v>809.08</v>
      </c>
      <c r="U15" s="258">
        <v>850.69299999999998</v>
      </c>
      <c r="V15" s="258">
        <v>830.91700000000003</v>
      </c>
      <c r="W15" s="258">
        <v>944.06299999999999</v>
      </c>
      <c r="X15" s="258">
        <v>871.43899999999996</v>
      </c>
      <c r="Y15" s="258">
        <v>908.85699999999997</v>
      </c>
      <c r="Z15" s="258">
        <v>827.02200000000005</v>
      </c>
      <c r="AA15" s="258">
        <v>845.62699999999995</v>
      </c>
      <c r="AB15" s="258">
        <v>693.53399999999999</v>
      </c>
      <c r="AC15" s="258">
        <v>660.66</v>
      </c>
      <c r="AD15" s="258">
        <v>812.56299999999999</v>
      </c>
      <c r="AE15" s="258">
        <v>782.23699999999997</v>
      </c>
      <c r="AF15" s="258">
        <v>738.70899999999995</v>
      </c>
      <c r="AG15" s="258">
        <v>655.53499999999997</v>
      </c>
      <c r="AH15" s="258">
        <v>820.702</v>
      </c>
      <c r="AI15" s="258">
        <v>987.59500000000003</v>
      </c>
      <c r="AJ15" s="258">
        <v>683.697</v>
      </c>
      <c r="AK15" s="258">
        <v>716.54100000000005</v>
      </c>
      <c r="AL15" s="258">
        <v>730.26099999999997</v>
      </c>
      <c r="AM15" s="514">
        <v>905.32899999999995</v>
      </c>
      <c r="AN15" s="514">
        <v>1018.886</v>
      </c>
      <c r="AO15" s="514">
        <v>753.54100000000005</v>
      </c>
      <c r="AP15" s="514">
        <v>743.75699999999995</v>
      </c>
      <c r="AQ15" s="700">
        <v>772.90599999999995</v>
      </c>
      <c r="AR15" s="700"/>
      <c r="AS15" s="700"/>
      <c r="AT15" s="628">
        <f>AVERAGE(A15:AA15)</f>
        <v>753.80303846153834</v>
      </c>
      <c r="AU15" s="629">
        <f t="shared" si="4"/>
        <v>817.81211111111111</v>
      </c>
      <c r="AV15" s="629">
        <f t="shared" si="5"/>
        <v>813.32150000000001</v>
      </c>
    </row>
    <row r="16" spans="1:48" x14ac:dyDescent="0.25">
      <c r="A16" s="272"/>
      <c r="B16" s="273"/>
      <c r="C16" s="272"/>
      <c r="D16" s="272"/>
      <c r="E16" s="272"/>
      <c r="F16" s="272"/>
      <c r="G16" s="272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8"/>
      <c r="W16" s="278"/>
      <c r="X16" s="278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3"/>
      <c r="AN16" s="23"/>
      <c r="AO16" s="23"/>
      <c r="AP16" s="23"/>
      <c r="AQ16" s="23"/>
      <c r="AR16" s="23"/>
      <c r="AS16" s="23"/>
      <c r="AT16" s="624"/>
      <c r="AU16" s="625"/>
      <c r="AV16" s="625"/>
    </row>
    <row r="17" spans="1:48" s="34" customFormat="1" x14ac:dyDescent="0.25">
      <c r="A17" s="548" t="s">
        <v>263</v>
      </c>
      <c r="B17" s="549">
        <f>B10-B20</f>
        <v>461.92700000000013</v>
      </c>
      <c r="C17" s="549">
        <f t="shared" ref="C17:AL17" si="6">C10-C20</f>
        <v>430.00900000000047</v>
      </c>
      <c r="D17" s="549">
        <f t="shared" si="6"/>
        <v>527.77599999999984</v>
      </c>
      <c r="E17" s="549">
        <f t="shared" si="6"/>
        <v>593.83199999999988</v>
      </c>
      <c r="F17" s="549">
        <f t="shared" si="6"/>
        <v>563.75900000000001</v>
      </c>
      <c r="G17" s="549">
        <f t="shared" si="6"/>
        <v>569.73300000000017</v>
      </c>
      <c r="H17" s="549">
        <f t="shared" si="6"/>
        <v>719.17000000000007</v>
      </c>
      <c r="I17" s="549">
        <f t="shared" si="6"/>
        <v>696.23099999999977</v>
      </c>
      <c r="J17" s="549">
        <f t="shared" si="6"/>
        <v>702.48600000000033</v>
      </c>
      <c r="K17" s="549">
        <f t="shared" si="6"/>
        <v>837.12699999999995</v>
      </c>
      <c r="L17" s="549">
        <f t="shared" si="6"/>
        <v>650.92299999999977</v>
      </c>
      <c r="M17" s="549">
        <f t="shared" si="6"/>
        <v>843.34699999999975</v>
      </c>
      <c r="N17" s="549">
        <f t="shared" si="6"/>
        <v>954.83500000000004</v>
      </c>
      <c r="O17" s="549">
        <f t="shared" si="6"/>
        <v>828.07699999999977</v>
      </c>
      <c r="P17" s="549">
        <f t="shared" si="6"/>
        <v>826.06699999999978</v>
      </c>
      <c r="Q17" s="549">
        <f t="shared" si="6"/>
        <v>863.14299999999957</v>
      </c>
      <c r="R17" s="549">
        <f t="shared" si="6"/>
        <v>801.34799999999996</v>
      </c>
      <c r="S17" s="549">
        <f t="shared" si="6"/>
        <v>841.39100000000008</v>
      </c>
      <c r="T17" s="549">
        <f t="shared" si="6"/>
        <v>809.07999999999993</v>
      </c>
      <c r="U17" s="549">
        <f t="shared" si="6"/>
        <v>850.69300000000021</v>
      </c>
      <c r="V17" s="549">
        <f t="shared" si="6"/>
        <v>830.91700000000014</v>
      </c>
      <c r="W17" s="549">
        <f t="shared" si="6"/>
        <v>944.0630000000001</v>
      </c>
      <c r="X17" s="549">
        <f t="shared" si="6"/>
        <v>871.43899999999985</v>
      </c>
      <c r="Y17" s="549">
        <f t="shared" si="6"/>
        <v>908.85699999999997</v>
      </c>
      <c r="Z17" s="549">
        <f t="shared" si="6"/>
        <v>827.02199999999993</v>
      </c>
      <c r="AA17" s="549">
        <f t="shared" si="6"/>
        <v>845.62699999999995</v>
      </c>
      <c r="AB17" s="549">
        <f t="shared" si="6"/>
        <v>693.53400000000056</v>
      </c>
      <c r="AC17" s="549">
        <f t="shared" si="6"/>
        <v>660.65999999999985</v>
      </c>
      <c r="AD17" s="549">
        <f t="shared" si="6"/>
        <v>812.56300000000033</v>
      </c>
      <c r="AE17" s="549">
        <f t="shared" si="6"/>
        <v>782.23699999999985</v>
      </c>
      <c r="AF17" s="549">
        <f t="shared" si="6"/>
        <v>738.70899999999961</v>
      </c>
      <c r="AG17" s="549">
        <f t="shared" si="6"/>
        <v>655.53499999999985</v>
      </c>
      <c r="AH17" s="549">
        <f t="shared" si="6"/>
        <v>820.702</v>
      </c>
      <c r="AI17" s="549">
        <f t="shared" si="6"/>
        <v>987.59500000000003</v>
      </c>
      <c r="AJ17" s="549">
        <f t="shared" si="6"/>
        <v>683.69700000000012</v>
      </c>
      <c r="AK17" s="549">
        <f t="shared" si="6"/>
        <v>716.54100000000017</v>
      </c>
      <c r="AL17" s="549">
        <f t="shared" si="6"/>
        <v>730.26099999999997</v>
      </c>
      <c r="AM17" s="549">
        <f t="shared" ref="AM17:AN17" si="7">AM10-AM20</f>
        <v>905.32899999999972</v>
      </c>
      <c r="AN17" s="549">
        <f t="shared" si="7"/>
        <v>1018.8860000000002</v>
      </c>
      <c r="AO17" s="549">
        <f t="shared" ref="AO17:AP17" si="8">AO10-AO20</f>
        <v>753.54099999999994</v>
      </c>
      <c r="AP17" s="549">
        <f t="shared" si="8"/>
        <v>743.75699999999961</v>
      </c>
      <c r="AQ17" s="549">
        <f t="shared" ref="AQ17" si="9">AQ10-AQ20</f>
        <v>772.90599999999995</v>
      </c>
      <c r="AR17" s="549"/>
      <c r="AS17" s="549"/>
      <c r="AT17" s="634"/>
      <c r="AU17" s="635"/>
      <c r="AV17" s="635"/>
    </row>
    <row r="18" spans="1:48" s="34" customFormat="1" x14ac:dyDescent="0.25">
      <c r="A18" s="548" t="s">
        <v>52</v>
      </c>
      <c r="B18" s="549">
        <f t="shared" ref="B18:G18" si="10">B17-B15</f>
        <v>0</v>
      </c>
      <c r="C18" s="549">
        <f t="shared" si="10"/>
        <v>4.5474735088646412E-13</v>
      </c>
      <c r="D18" s="549">
        <f t="shared" si="10"/>
        <v>0</v>
      </c>
      <c r="E18" s="549">
        <f t="shared" si="10"/>
        <v>0</v>
      </c>
      <c r="F18" s="549">
        <f t="shared" si="10"/>
        <v>0</v>
      </c>
      <c r="G18" s="549">
        <f t="shared" si="10"/>
        <v>0</v>
      </c>
      <c r="H18" s="549">
        <f>H17-H15</f>
        <v>0</v>
      </c>
      <c r="I18" s="549">
        <f t="shared" ref="I18:AJ18" si="11">I17-I15</f>
        <v>0</v>
      </c>
      <c r="J18" s="549">
        <f t="shared" si="11"/>
        <v>0</v>
      </c>
      <c r="K18" s="549">
        <f t="shared" si="11"/>
        <v>0</v>
      </c>
      <c r="L18" s="549">
        <f t="shared" si="11"/>
        <v>0</v>
      </c>
      <c r="M18" s="549">
        <f t="shared" si="11"/>
        <v>0</v>
      </c>
      <c r="N18" s="549">
        <f t="shared" si="11"/>
        <v>0</v>
      </c>
      <c r="O18" s="549">
        <f t="shared" si="11"/>
        <v>0</v>
      </c>
      <c r="P18" s="549">
        <f t="shared" si="11"/>
        <v>0</v>
      </c>
      <c r="Q18" s="549">
        <f t="shared" si="11"/>
        <v>0</v>
      </c>
      <c r="R18" s="549">
        <f t="shared" si="11"/>
        <v>0</v>
      </c>
      <c r="S18" s="549">
        <f t="shared" si="11"/>
        <v>0</v>
      </c>
      <c r="T18" s="549">
        <f t="shared" si="11"/>
        <v>0</v>
      </c>
      <c r="U18" s="549">
        <f t="shared" si="11"/>
        <v>0</v>
      </c>
      <c r="V18" s="549">
        <f t="shared" si="11"/>
        <v>0</v>
      </c>
      <c r="W18" s="549">
        <f t="shared" si="11"/>
        <v>0</v>
      </c>
      <c r="X18" s="549">
        <f t="shared" si="11"/>
        <v>0</v>
      </c>
      <c r="Y18" s="549">
        <f t="shared" si="11"/>
        <v>0</v>
      </c>
      <c r="Z18" s="549">
        <f t="shared" si="11"/>
        <v>0</v>
      </c>
      <c r="AA18" s="549">
        <f t="shared" si="11"/>
        <v>0</v>
      </c>
      <c r="AB18" s="549">
        <f t="shared" si="11"/>
        <v>0</v>
      </c>
      <c r="AC18" s="549">
        <f t="shared" si="11"/>
        <v>0</v>
      </c>
      <c r="AD18" s="549">
        <f t="shared" si="11"/>
        <v>0</v>
      </c>
      <c r="AE18" s="549">
        <f t="shared" si="11"/>
        <v>0</v>
      </c>
      <c r="AF18" s="549">
        <f t="shared" si="11"/>
        <v>0</v>
      </c>
      <c r="AG18" s="549">
        <f t="shared" si="11"/>
        <v>0</v>
      </c>
      <c r="AH18" s="549">
        <f t="shared" si="11"/>
        <v>0</v>
      </c>
      <c r="AI18" s="549">
        <f t="shared" si="11"/>
        <v>0</v>
      </c>
      <c r="AJ18" s="549">
        <f t="shared" si="11"/>
        <v>0</v>
      </c>
      <c r="AK18" s="549">
        <f t="shared" ref="AK18:AL18" si="12">AK17-AK15</f>
        <v>0</v>
      </c>
      <c r="AL18" s="549">
        <f t="shared" si="12"/>
        <v>0</v>
      </c>
      <c r="AM18" s="549">
        <f t="shared" ref="AM18:AN18" si="13">AM17-AM15</f>
        <v>0</v>
      </c>
      <c r="AN18" s="549">
        <f t="shared" si="13"/>
        <v>0</v>
      </c>
      <c r="AO18" s="549">
        <f t="shared" ref="AO18:AP18" si="14">AO17-AO15</f>
        <v>0</v>
      </c>
      <c r="AP18" s="549">
        <f t="shared" si="14"/>
        <v>0</v>
      </c>
      <c r="AQ18" s="549">
        <f t="shared" ref="AQ18" si="15">AQ17-AQ15</f>
        <v>0</v>
      </c>
      <c r="AR18" s="549"/>
      <c r="AS18" s="549"/>
      <c r="AT18" s="634"/>
      <c r="AU18" s="635"/>
      <c r="AV18" s="635"/>
    </row>
    <row r="19" spans="1:48" x14ac:dyDescent="0.25">
      <c r="A19" s="272"/>
      <c r="B19" s="273"/>
      <c r="C19" s="272"/>
      <c r="D19" s="272"/>
      <c r="E19" s="272"/>
      <c r="F19" s="272"/>
      <c r="G19" s="272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516"/>
      <c r="U19" s="516"/>
      <c r="V19" s="278"/>
      <c r="W19" s="278"/>
      <c r="X19" s="278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3"/>
      <c r="AN19" s="23"/>
      <c r="AO19" s="23"/>
      <c r="AP19" s="23"/>
      <c r="AQ19" s="23"/>
      <c r="AR19" s="23"/>
      <c r="AS19" s="23"/>
      <c r="AT19" s="624"/>
      <c r="AU19" s="625"/>
      <c r="AV19" s="625"/>
    </row>
    <row r="20" spans="1:48" s="31" customFormat="1" x14ac:dyDescent="0.25">
      <c r="A20" s="249" t="s">
        <v>20</v>
      </c>
      <c r="B20" s="280">
        <v>2100.6999999999998</v>
      </c>
      <c r="C20" s="280">
        <v>2385.1999999999998</v>
      </c>
      <c r="D20" s="280">
        <v>2631.7</v>
      </c>
      <c r="E20" s="280">
        <v>2360.1</v>
      </c>
      <c r="F20" s="280">
        <v>2495</v>
      </c>
      <c r="G20" s="280">
        <v>2714</v>
      </c>
      <c r="H20" s="280">
        <v>3056</v>
      </c>
      <c r="I20" s="280">
        <v>3229.3</v>
      </c>
      <c r="J20" s="280">
        <v>3233.1</v>
      </c>
      <c r="K20" s="280">
        <v>3160.1</v>
      </c>
      <c r="L20" s="280">
        <v>3203.5</v>
      </c>
      <c r="M20" s="280">
        <v>3156.5050000000001</v>
      </c>
      <c r="N20" s="280">
        <v>2976.462</v>
      </c>
      <c r="O20" s="280">
        <v>2253.5520000000001</v>
      </c>
      <c r="P20" s="280">
        <v>1918.046</v>
      </c>
      <c r="Q20" s="280">
        <v>2411.0880000000002</v>
      </c>
      <c r="R20" s="280">
        <v>2054.7359999999999</v>
      </c>
      <c r="S20" s="280">
        <v>2120.5650000000001</v>
      </c>
      <c r="T20" s="280">
        <v>2132.607</v>
      </c>
      <c r="U20" s="280">
        <v>2069.4940000000001</v>
      </c>
      <c r="V20" s="280">
        <v>1881.0989999999999</v>
      </c>
      <c r="W20" s="280">
        <v>1724.1959999999999</v>
      </c>
      <c r="X20" s="280">
        <v>2076.348</v>
      </c>
      <c r="Y20" s="280">
        <v>2385.3150000000001</v>
      </c>
      <c r="Z20" s="280">
        <v>2445.0430000000001</v>
      </c>
      <c r="AA20" s="280">
        <v>2352.67</v>
      </c>
      <c r="AB20" s="280">
        <v>2155.8139999999999</v>
      </c>
      <c r="AC20" s="280">
        <v>1748.9870000000001</v>
      </c>
      <c r="AD20" s="280">
        <v>2038.972</v>
      </c>
      <c r="AE20" s="280">
        <v>1938.4069999999999</v>
      </c>
      <c r="AF20" s="280">
        <v>1923.2909999999999</v>
      </c>
      <c r="AG20" s="280">
        <v>1750.5450000000001</v>
      </c>
      <c r="AH20" s="280">
        <v>1716.9269999999999</v>
      </c>
      <c r="AI20" s="280">
        <v>1857.883</v>
      </c>
      <c r="AJ20" s="280">
        <v>2209.3380000000002</v>
      </c>
      <c r="AK20" s="249">
        <v>2449.6170000000002</v>
      </c>
      <c r="AL20" s="249">
        <v>2146.6689999999999</v>
      </c>
      <c r="AM20" s="27">
        <v>2115.1089999999999</v>
      </c>
      <c r="AN20" s="27">
        <v>1869.6369999999999</v>
      </c>
      <c r="AO20" s="27">
        <v>1907.22</v>
      </c>
      <c r="AP20" s="27">
        <v>2097.0889999999999</v>
      </c>
      <c r="AQ20" s="27">
        <v>2545.0300000000002</v>
      </c>
      <c r="AR20" s="27"/>
      <c r="AS20" s="27"/>
      <c r="AT20" s="630">
        <f>AVERAGE(AA20:AG20)</f>
        <v>1986.9551428571428</v>
      </c>
      <c r="AU20" s="631">
        <f>AVERAGE(AH20:AP20)</f>
        <v>2041.0543333333335</v>
      </c>
      <c r="AV20" s="631">
        <f>AVERAGE(AH20:AQ20)</f>
        <v>2091.4519</v>
      </c>
    </row>
    <row r="21" spans="1:48" x14ac:dyDescent="0.25">
      <c r="A21" s="247"/>
      <c r="B21" s="273"/>
      <c r="C21" s="247"/>
      <c r="D21" s="247"/>
      <c r="E21" s="247"/>
      <c r="F21" s="247"/>
      <c r="G21" s="247"/>
      <c r="H21" s="281"/>
      <c r="I21" s="281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624"/>
      <c r="AU21" s="625"/>
      <c r="AV21" s="625"/>
    </row>
    <row r="22" spans="1:48" x14ac:dyDescent="0.25">
      <c r="A22" s="249" t="s">
        <v>66</v>
      </c>
      <c r="B22" s="273"/>
      <c r="C22" s="247"/>
      <c r="D22" s="247"/>
      <c r="E22" s="247"/>
      <c r="F22" s="247"/>
      <c r="G22" s="247"/>
      <c r="H22" s="281"/>
      <c r="I22" s="281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624"/>
      <c r="AU22" s="625"/>
      <c r="AV22" s="625"/>
    </row>
    <row r="23" spans="1:48" x14ac:dyDescent="0.25">
      <c r="A23" s="276" t="s">
        <v>68</v>
      </c>
      <c r="B23" s="256">
        <v>0.8</v>
      </c>
      <c r="C23" s="256">
        <v>0.5</v>
      </c>
      <c r="D23" s="256">
        <v>0.5</v>
      </c>
      <c r="E23" s="256">
        <v>0.5</v>
      </c>
      <c r="F23" s="256">
        <v>0.6</v>
      </c>
      <c r="G23" s="256">
        <v>0.6</v>
      </c>
      <c r="H23" s="256">
        <v>0.8</v>
      </c>
      <c r="I23" s="256">
        <v>3</v>
      </c>
      <c r="J23" s="256">
        <v>0.93</v>
      </c>
      <c r="K23" s="256">
        <v>2.1909999999999998</v>
      </c>
      <c r="L23" s="256">
        <v>5.0659999999999998</v>
      </c>
      <c r="M23" s="256">
        <v>3.6389999999999998</v>
      </c>
      <c r="N23" s="256">
        <v>4.5250000000000004</v>
      </c>
      <c r="O23" s="256">
        <v>6.2670000000000003</v>
      </c>
      <c r="P23" s="256">
        <v>7.1059999999999999</v>
      </c>
      <c r="Q23" s="256">
        <v>13.388999999999999</v>
      </c>
      <c r="R23" s="256">
        <v>7.2889999999999997</v>
      </c>
      <c r="S23" s="256">
        <v>16.433</v>
      </c>
      <c r="T23" s="256">
        <v>30.120999999999999</v>
      </c>
      <c r="U23" s="256">
        <v>21.422999999999998</v>
      </c>
      <c r="V23" s="256">
        <v>16.251999999999999</v>
      </c>
      <c r="W23" s="256">
        <v>20.667000000000002</v>
      </c>
      <c r="X23" s="256">
        <v>22.777000000000001</v>
      </c>
      <c r="Y23" s="256">
        <v>23.928999999999998</v>
      </c>
      <c r="Z23" s="256">
        <v>19.457999999999998</v>
      </c>
      <c r="AA23" s="256">
        <v>25.119</v>
      </c>
      <c r="AB23" s="256">
        <v>29.04</v>
      </c>
      <c r="AC23" s="256">
        <v>23.087</v>
      </c>
      <c r="AD23" s="256">
        <v>17.75</v>
      </c>
      <c r="AE23" s="256">
        <v>18.683</v>
      </c>
      <c r="AF23" s="256">
        <v>20.338000000000001</v>
      </c>
      <c r="AG23" s="256">
        <v>29.456</v>
      </c>
      <c r="AH23" s="256">
        <v>21.486000000000001</v>
      </c>
      <c r="AI23" s="256">
        <v>27.792000000000002</v>
      </c>
      <c r="AJ23" s="256">
        <v>24.262</v>
      </c>
      <c r="AK23" s="276">
        <v>23.763000000000002</v>
      </c>
      <c r="AL23" s="276">
        <v>32.268999999999998</v>
      </c>
      <c r="AM23" s="276">
        <v>32.936999999999998</v>
      </c>
      <c r="AN23" s="276">
        <v>48.024999999999999</v>
      </c>
      <c r="AO23" s="276">
        <v>34.551000000000002</v>
      </c>
      <c r="AP23" s="276">
        <v>26.991</v>
      </c>
      <c r="AQ23" s="276">
        <v>29.172999999999998</v>
      </c>
      <c r="AR23" s="276"/>
      <c r="AS23" s="276"/>
      <c r="AT23" s="628">
        <f t="shared" ref="AT23:AT29" si="16">AVERAGE(AA23:AG23)</f>
        <v>23.353285714285711</v>
      </c>
      <c r="AU23" s="629">
        <f t="shared" ref="AU23:AU29" si="17">AVERAGE(AH23:AP23)</f>
        <v>30.230666666666668</v>
      </c>
      <c r="AV23" s="629">
        <f t="shared" ref="AV23:AV29" si="18">AVERAGE(AH23:AQ23)</f>
        <v>30.124900000000004</v>
      </c>
    </row>
    <row r="24" spans="1:48" x14ac:dyDescent="0.25">
      <c r="A24" s="276" t="s">
        <v>69</v>
      </c>
      <c r="B24" s="257">
        <v>2101.5</v>
      </c>
      <c r="C24" s="257">
        <v>2385.6999999999998</v>
      </c>
      <c r="D24" s="257">
        <v>2632.2</v>
      </c>
      <c r="E24" s="257">
        <v>2360.6</v>
      </c>
      <c r="F24" s="257">
        <v>2495.6</v>
      </c>
      <c r="G24" s="257">
        <v>2714.6</v>
      </c>
      <c r="H24" s="257">
        <v>3056.8</v>
      </c>
      <c r="I24" s="257">
        <v>3232.3</v>
      </c>
      <c r="J24" s="257">
        <v>3234.03</v>
      </c>
      <c r="K24" s="257">
        <v>3162.2909999999997</v>
      </c>
      <c r="L24" s="257">
        <v>3208.5659999999998</v>
      </c>
      <c r="M24" s="257">
        <v>3160.1440000000002</v>
      </c>
      <c r="N24" s="257">
        <v>2980.9870000000001</v>
      </c>
      <c r="O24" s="257">
        <v>2259.819</v>
      </c>
      <c r="P24" s="257">
        <v>1925.152</v>
      </c>
      <c r="Q24" s="257">
        <v>2424.4770000000003</v>
      </c>
      <c r="R24" s="257">
        <v>2062.0250000000001</v>
      </c>
      <c r="S24" s="257">
        <v>2136.998</v>
      </c>
      <c r="T24" s="257">
        <v>2162.7280000000001</v>
      </c>
      <c r="U24" s="257">
        <v>2090.9169999999999</v>
      </c>
      <c r="V24" s="257">
        <v>1897.3509999999999</v>
      </c>
      <c r="W24" s="257">
        <v>1744.8629999999998</v>
      </c>
      <c r="X24" s="257">
        <v>2099.125</v>
      </c>
      <c r="Y24" s="257">
        <v>2409.2440000000001</v>
      </c>
      <c r="Z24" s="257">
        <v>2464.5010000000002</v>
      </c>
      <c r="AA24" s="257">
        <v>2377.7890000000002</v>
      </c>
      <c r="AB24" s="257">
        <v>2184.8539999999998</v>
      </c>
      <c r="AC24" s="257">
        <v>1772.0740000000001</v>
      </c>
      <c r="AD24" s="257">
        <v>2056.7219999999998</v>
      </c>
      <c r="AE24" s="257">
        <v>1957.09</v>
      </c>
      <c r="AF24" s="257">
        <v>1943.6289999999999</v>
      </c>
      <c r="AG24" s="257">
        <v>1780.001</v>
      </c>
      <c r="AH24" s="257">
        <v>1738.413</v>
      </c>
      <c r="AI24" s="257">
        <v>1885.675</v>
      </c>
      <c r="AJ24" s="257">
        <v>2233.6000000000004</v>
      </c>
      <c r="AK24" s="282">
        <v>2473.38</v>
      </c>
      <c r="AL24" s="282">
        <v>2178.9379999999996</v>
      </c>
      <c r="AM24" s="282">
        <v>2148.0459999999998</v>
      </c>
      <c r="AN24" s="282">
        <v>1917.662</v>
      </c>
      <c r="AO24" s="282">
        <v>1941.771</v>
      </c>
      <c r="AP24" s="282">
        <v>2124.08</v>
      </c>
      <c r="AQ24" s="282">
        <v>2574.203</v>
      </c>
      <c r="AR24" s="282"/>
      <c r="AS24" s="282"/>
      <c r="AT24" s="632">
        <f t="shared" si="16"/>
        <v>2010.3084285714285</v>
      </c>
      <c r="AU24" s="633">
        <f t="shared" si="17"/>
        <v>2071.2850000000003</v>
      </c>
      <c r="AV24" s="633">
        <f t="shared" si="18"/>
        <v>2121.5768000000003</v>
      </c>
    </row>
    <row r="25" spans="1:48" x14ac:dyDescent="0.25">
      <c r="A25" s="277" t="s">
        <v>53</v>
      </c>
      <c r="B25" s="258">
        <v>156.4</v>
      </c>
      <c r="C25" s="258">
        <v>153</v>
      </c>
      <c r="D25" s="258">
        <v>154.30000000000001</v>
      </c>
      <c r="E25" s="258">
        <v>151.80000000000001</v>
      </c>
      <c r="F25" s="258">
        <v>159.30000000000001</v>
      </c>
      <c r="G25" s="258">
        <v>162.1</v>
      </c>
      <c r="H25" s="258">
        <v>161.69999999999999</v>
      </c>
      <c r="I25" s="258">
        <v>159.5</v>
      </c>
      <c r="J25" s="258">
        <v>163.1</v>
      </c>
      <c r="K25" s="258">
        <v>168.5</v>
      </c>
      <c r="L25" s="258">
        <v>185.57</v>
      </c>
      <c r="M25" s="258">
        <v>192.78299999999999</v>
      </c>
      <c r="N25" s="258">
        <v>193.048</v>
      </c>
      <c r="O25" s="258">
        <v>197.303</v>
      </c>
      <c r="P25" s="258">
        <v>191.65600000000001</v>
      </c>
      <c r="Q25" s="258">
        <v>210.607</v>
      </c>
      <c r="R25" s="258">
        <v>213.001</v>
      </c>
      <c r="S25" s="258">
        <v>218.81399999999999</v>
      </c>
      <c r="T25" s="258">
        <v>225.30600000000001</v>
      </c>
      <c r="U25" s="258">
        <v>229.297</v>
      </c>
      <c r="V25" s="258">
        <v>232.15100000000001</v>
      </c>
      <c r="W25" s="258">
        <v>233.81299999999999</v>
      </c>
      <c r="X25" s="258">
        <v>238.678</v>
      </c>
      <c r="Y25" s="258">
        <v>240.745</v>
      </c>
      <c r="Z25" s="258">
        <v>241.142</v>
      </c>
      <c r="AA25" s="258">
        <v>252.99299999999999</v>
      </c>
      <c r="AB25" s="258">
        <v>245.08799999999999</v>
      </c>
      <c r="AC25" s="258">
        <v>237.75399999999999</v>
      </c>
      <c r="AD25" s="258">
        <v>239.58699999999999</v>
      </c>
      <c r="AE25" s="258">
        <v>235.58199999999999</v>
      </c>
      <c r="AF25" s="258">
        <v>238.40100000000001</v>
      </c>
      <c r="AG25" s="258">
        <v>243.244</v>
      </c>
      <c r="AH25" s="258">
        <v>245.02600000000001</v>
      </c>
      <c r="AI25" s="258">
        <v>238.42</v>
      </c>
      <c r="AJ25" s="258">
        <v>236.946</v>
      </c>
      <c r="AK25" s="246">
        <v>241.76499999999999</v>
      </c>
      <c r="AL25" s="246">
        <v>244</v>
      </c>
      <c r="AM25" s="246">
        <v>246.59700000000001</v>
      </c>
      <c r="AN25" s="246">
        <v>249.3</v>
      </c>
      <c r="AO25" s="246">
        <v>248.18700000000001</v>
      </c>
      <c r="AP25" s="246">
        <v>248.75399999999999</v>
      </c>
      <c r="AQ25" s="246">
        <v>245.54</v>
      </c>
      <c r="AR25" s="246"/>
      <c r="AS25" s="246"/>
      <c r="AT25" s="628">
        <f t="shared" si="16"/>
        <v>241.80699999999999</v>
      </c>
      <c r="AU25" s="629">
        <f t="shared" si="17"/>
        <v>244.33277777777778</v>
      </c>
      <c r="AV25" s="629">
        <f t="shared" si="18"/>
        <v>244.45349999999999</v>
      </c>
    </row>
    <row r="26" spans="1:48" x14ac:dyDescent="0.25">
      <c r="A26" s="277" t="s">
        <v>54</v>
      </c>
      <c r="B26" s="258">
        <v>68</v>
      </c>
      <c r="C26" s="258">
        <v>64</v>
      </c>
      <c r="D26" s="258">
        <v>54</v>
      </c>
      <c r="E26" s="258">
        <v>58</v>
      </c>
      <c r="F26" s="258">
        <v>66</v>
      </c>
      <c r="G26" s="258">
        <v>76</v>
      </c>
      <c r="H26" s="258">
        <v>78</v>
      </c>
      <c r="I26" s="258">
        <v>74</v>
      </c>
      <c r="J26" s="258">
        <v>75</v>
      </c>
      <c r="K26" s="258">
        <v>69</v>
      </c>
      <c r="L26" s="258">
        <v>63</v>
      </c>
      <c r="M26" s="258">
        <v>57</v>
      </c>
      <c r="N26" s="258">
        <v>58</v>
      </c>
      <c r="O26" s="258">
        <v>67</v>
      </c>
      <c r="P26" s="258">
        <v>70.257000000000005</v>
      </c>
      <c r="Q26" s="258">
        <v>62.869</v>
      </c>
      <c r="R26" s="258">
        <v>62.222999999999999</v>
      </c>
      <c r="S26" s="258">
        <v>63.356999999999999</v>
      </c>
      <c r="T26" s="258">
        <v>60.908000000000001</v>
      </c>
      <c r="U26" s="258">
        <v>60.954000000000001</v>
      </c>
      <c r="V26" s="258">
        <v>64.355999999999995</v>
      </c>
      <c r="W26" s="258">
        <v>59.927999999999997</v>
      </c>
      <c r="X26" s="258">
        <v>58.600999999999999</v>
      </c>
      <c r="Y26" s="258">
        <v>54.774999999999999</v>
      </c>
      <c r="Z26" s="258">
        <v>54.512</v>
      </c>
      <c r="AA26" s="258">
        <v>49.816000000000003</v>
      </c>
      <c r="AB26" s="258">
        <v>51.600999999999999</v>
      </c>
      <c r="AC26" s="258">
        <v>54.598999999999997</v>
      </c>
      <c r="AD26" s="258">
        <v>53.33</v>
      </c>
      <c r="AE26" s="258">
        <v>46.877000000000002</v>
      </c>
      <c r="AF26" s="258">
        <v>50.156999999999996</v>
      </c>
      <c r="AG26" s="258">
        <v>56.414000000000001</v>
      </c>
      <c r="AH26" s="258">
        <v>59.914999999999999</v>
      </c>
      <c r="AI26" s="258">
        <v>54.134999999999998</v>
      </c>
      <c r="AJ26" s="258">
        <v>44.32</v>
      </c>
      <c r="AK26" s="246">
        <v>51.426000000000002</v>
      </c>
      <c r="AL26" s="246">
        <v>50.954000000000001</v>
      </c>
      <c r="AM26" s="246">
        <v>55.357999999999997</v>
      </c>
      <c r="AN26" s="246">
        <v>52.658999999999999</v>
      </c>
      <c r="AO26" s="246">
        <v>48.802</v>
      </c>
      <c r="AP26" s="246">
        <v>45.063000000000002</v>
      </c>
      <c r="AQ26" s="246">
        <v>40.924999999999997</v>
      </c>
      <c r="AR26" s="246"/>
      <c r="AS26" s="246"/>
      <c r="AT26" s="628">
        <f t="shared" si="16"/>
        <v>51.827714285714286</v>
      </c>
      <c r="AU26" s="629">
        <f t="shared" si="17"/>
        <v>51.403555555555556</v>
      </c>
      <c r="AV26" s="629">
        <f t="shared" si="18"/>
        <v>50.355699999999999</v>
      </c>
    </row>
    <row r="27" spans="1:48" x14ac:dyDescent="0.25">
      <c r="A27" s="277" t="s">
        <v>11</v>
      </c>
      <c r="B27" s="258">
        <v>376.64699999999999</v>
      </c>
      <c r="C27" s="258">
        <v>277.29500000000002</v>
      </c>
      <c r="D27" s="258">
        <v>247.50200000000001</v>
      </c>
      <c r="E27" s="258">
        <v>342.17899999999997</v>
      </c>
      <c r="F27" s="258">
        <v>402.77600000000001</v>
      </c>
      <c r="G27" s="258">
        <v>379.33499999999998</v>
      </c>
      <c r="H27" s="258">
        <v>485.82499999999999</v>
      </c>
      <c r="I27" s="258">
        <v>337.16300000000001</v>
      </c>
      <c r="J27" s="258">
        <v>359.71499999999997</v>
      </c>
      <c r="K27" s="258">
        <v>484.78500000000003</v>
      </c>
      <c r="L27" s="258">
        <v>250.72900000000001</v>
      </c>
      <c r="M27" s="258">
        <v>257.66300000000001</v>
      </c>
      <c r="N27" s="258">
        <v>308.45299999999997</v>
      </c>
      <c r="O27" s="258">
        <v>329.02100000000002</v>
      </c>
      <c r="P27" s="258">
        <v>328.58600000000001</v>
      </c>
      <c r="Q27" s="258">
        <v>279.375</v>
      </c>
      <c r="R27" s="258">
        <v>365.92700000000002</v>
      </c>
      <c r="S27" s="258">
        <v>344.964</v>
      </c>
      <c r="T27" s="258">
        <v>329.24700000000001</v>
      </c>
      <c r="U27" s="258">
        <v>338.202</v>
      </c>
      <c r="V27" s="258">
        <v>360.75900000000001</v>
      </c>
      <c r="W27" s="258">
        <v>308.291</v>
      </c>
      <c r="X27" s="258">
        <v>295.96600000000001</v>
      </c>
      <c r="Y27" s="258">
        <v>291.76</v>
      </c>
      <c r="Z27" s="258">
        <v>289.70100000000002</v>
      </c>
      <c r="AA27" s="258">
        <v>293.30900000000003</v>
      </c>
      <c r="AB27" s="258">
        <v>287.78300000000002</v>
      </c>
      <c r="AC27" s="258">
        <v>234.53</v>
      </c>
      <c r="AD27" s="258">
        <v>305.44900000000001</v>
      </c>
      <c r="AE27" s="258">
        <v>299.89600000000002</v>
      </c>
      <c r="AF27" s="258">
        <v>286.25900000000001</v>
      </c>
      <c r="AG27" s="258">
        <v>212.22300000000001</v>
      </c>
      <c r="AH27" s="258">
        <v>421.416</v>
      </c>
      <c r="AI27" s="258">
        <v>294.59699999999998</v>
      </c>
      <c r="AJ27" s="258">
        <v>252.078</v>
      </c>
      <c r="AK27" s="246">
        <v>310.53399999999999</v>
      </c>
      <c r="AL27" s="246">
        <v>237.90899999999999</v>
      </c>
      <c r="AM27" s="246">
        <v>197.892</v>
      </c>
      <c r="AN27" s="246">
        <v>308.82</v>
      </c>
      <c r="AO27" s="246">
        <v>207.73699999999999</v>
      </c>
      <c r="AP27" s="246">
        <v>192.43899999999999</v>
      </c>
      <c r="AQ27" s="246">
        <v>240.77799999999999</v>
      </c>
      <c r="AR27" s="246"/>
      <c r="AS27" s="246"/>
      <c r="AT27" s="628">
        <f t="shared" si="16"/>
        <v>274.20699999999999</v>
      </c>
      <c r="AU27" s="629">
        <f t="shared" si="17"/>
        <v>269.2691111111111</v>
      </c>
      <c r="AV27" s="629">
        <f t="shared" si="18"/>
        <v>266.41999999999996</v>
      </c>
    </row>
    <row r="28" spans="1:48" s="100" customFormat="1" x14ac:dyDescent="0.25">
      <c r="A28" s="277" t="s">
        <v>36</v>
      </c>
      <c r="B28" s="259">
        <v>-47.847000000000001</v>
      </c>
      <c r="C28" s="259">
        <v>-2.7949999999999999</v>
      </c>
      <c r="D28" s="259">
        <v>36.997999999999998</v>
      </c>
      <c r="E28" s="259">
        <v>33.021000000000001</v>
      </c>
      <c r="F28" s="259">
        <v>-8.4760000000000009</v>
      </c>
      <c r="G28" s="259">
        <v>4.8650000000000002</v>
      </c>
      <c r="H28" s="259">
        <v>-7.125</v>
      </c>
      <c r="I28" s="259">
        <v>18.837</v>
      </c>
      <c r="J28" s="259">
        <v>100.515</v>
      </c>
      <c r="K28" s="259">
        <v>101.506</v>
      </c>
      <c r="L28" s="259">
        <v>65.867000000000004</v>
      </c>
      <c r="M28" s="259">
        <v>-20.792000000000002</v>
      </c>
      <c r="N28" s="259">
        <v>-79.081999999999994</v>
      </c>
      <c r="O28" s="259">
        <v>-49.406999999999996</v>
      </c>
      <c r="P28" s="259">
        <v>-87.837000000000003</v>
      </c>
      <c r="Q28" s="259">
        <v>-38.308</v>
      </c>
      <c r="R28" s="259">
        <v>-26.925999999999998</v>
      </c>
      <c r="S28" s="259">
        <v>-81.872</v>
      </c>
      <c r="T28" s="259">
        <v>-38.466999999999999</v>
      </c>
      <c r="U28" s="259">
        <v>-28.64</v>
      </c>
      <c r="V28" s="259">
        <v>-98.182000000000002</v>
      </c>
      <c r="W28" s="259">
        <v>-75.978999999999999</v>
      </c>
      <c r="X28" s="259">
        <v>-113.36199999999999</v>
      </c>
      <c r="Y28" s="259">
        <v>-73.716999999999999</v>
      </c>
      <c r="Z28" s="259">
        <v>-4.5979999999999999</v>
      </c>
      <c r="AA28" s="259">
        <v>-24.454000000000001</v>
      </c>
      <c r="AB28" s="259">
        <v>-23.073</v>
      </c>
      <c r="AC28" s="259">
        <v>-74.677999999999997</v>
      </c>
      <c r="AD28" s="259">
        <v>-61.927999999999997</v>
      </c>
      <c r="AE28" s="259">
        <v>-55.591000000000001</v>
      </c>
      <c r="AF28" s="259">
        <v>-60.612000000000002</v>
      </c>
      <c r="AG28" s="259">
        <v>-46.537999999999997</v>
      </c>
      <c r="AH28" s="259">
        <v>-119.88200000000001</v>
      </c>
      <c r="AI28" s="259">
        <v>-123.566</v>
      </c>
      <c r="AJ28" s="259">
        <v>-81.435000000000002</v>
      </c>
      <c r="AK28" s="260">
        <v>-63.290999999999997</v>
      </c>
      <c r="AL28" s="260">
        <v>-16.443000000000001</v>
      </c>
      <c r="AM28" s="260">
        <v>-22.38</v>
      </c>
      <c r="AN28" s="260">
        <v>-167.96799999999999</v>
      </c>
      <c r="AO28" s="260">
        <v>-92.584999999999994</v>
      </c>
      <c r="AP28" s="260">
        <v>-108.083</v>
      </c>
      <c r="AQ28" s="260">
        <v>-30.361999999999998</v>
      </c>
      <c r="AR28" s="260"/>
      <c r="AS28" s="260"/>
      <c r="AT28" s="632">
        <f t="shared" si="16"/>
        <v>-49.553428571428576</v>
      </c>
      <c r="AU28" s="633">
        <f t="shared" si="17"/>
        <v>-88.403666666666666</v>
      </c>
      <c r="AV28" s="633">
        <f t="shared" si="18"/>
        <v>-82.599500000000006</v>
      </c>
    </row>
    <row r="29" spans="1:48" x14ac:dyDescent="0.25">
      <c r="A29" s="277" t="s">
        <v>86</v>
      </c>
      <c r="B29" s="246">
        <v>553.20000000000005</v>
      </c>
      <c r="C29" s="246">
        <v>491.5</v>
      </c>
      <c r="D29" s="246">
        <v>492.8</v>
      </c>
      <c r="E29" s="246">
        <v>585</v>
      </c>
      <c r="F29" s="246">
        <v>619.6</v>
      </c>
      <c r="G29" s="246">
        <v>622.29999999999995</v>
      </c>
      <c r="H29" s="246">
        <v>718.4</v>
      </c>
      <c r="I29" s="246">
        <v>589.5</v>
      </c>
      <c r="J29" s="246">
        <v>698.33</v>
      </c>
      <c r="K29" s="246">
        <v>823.79100000000005</v>
      </c>
      <c r="L29" s="246">
        <v>565.16600000000005</v>
      </c>
      <c r="M29" s="246">
        <v>486.654</v>
      </c>
      <c r="N29" s="246">
        <v>480.41899999999998</v>
      </c>
      <c r="O29" s="246">
        <v>543.91700000000003</v>
      </c>
      <c r="P29" s="246">
        <v>502.66199999999998</v>
      </c>
      <c r="Q29" s="246">
        <v>514.54300000000001</v>
      </c>
      <c r="R29" s="246">
        <v>614.22500000000002</v>
      </c>
      <c r="S29" s="246">
        <v>545.26300000000003</v>
      </c>
      <c r="T29" s="246">
        <v>576.99400000000003</v>
      </c>
      <c r="U29" s="246">
        <v>599.81299999999999</v>
      </c>
      <c r="V29" s="246">
        <v>559.08399999999995</v>
      </c>
      <c r="W29" s="246">
        <v>526.053</v>
      </c>
      <c r="X29" s="246">
        <v>479.88299999999998</v>
      </c>
      <c r="Y29" s="246">
        <v>513.56299999999999</v>
      </c>
      <c r="Z29" s="246">
        <v>580.75699999999995</v>
      </c>
      <c r="AA29" s="246">
        <v>571.66399999999999</v>
      </c>
      <c r="AB29" s="246">
        <v>561.399</v>
      </c>
      <c r="AC29" s="246">
        <v>452.20499999999998</v>
      </c>
      <c r="AD29" s="246">
        <v>536.43799999999999</v>
      </c>
      <c r="AE29" s="246">
        <v>526.76400000000001</v>
      </c>
      <c r="AF29" s="246">
        <v>514.20500000000004</v>
      </c>
      <c r="AG29" s="246">
        <v>465.34300000000002</v>
      </c>
      <c r="AH29" s="246">
        <v>606.47500000000002</v>
      </c>
      <c r="AI29" s="246">
        <v>463.58600000000001</v>
      </c>
      <c r="AJ29" s="246">
        <v>451.90899999999999</v>
      </c>
      <c r="AK29" s="246">
        <v>540.43399999999997</v>
      </c>
      <c r="AL29" s="246">
        <v>516.41999999999996</v>
      </c>
      <c r="AM29" s="246">
        <v>477.46699999999998</v>
      </c>
      <c r="AN29" s="246">
        <v>442.81099999999998</v>
      </c>
      <c r="AO29" s="246">
        <v>412.14100000000002</v>
      </c>
      <c r="AP29" s="246">
        <v>378.173</v>
      </c>
      <c r="AQ29" s="246">
        <v>496.88099999999997</v>
      </c>
      <c r="AR29" s="246"/>
      <c r="AS29" s="246"/>
      <c r="AT29" s="628">
        <f t="shared" si="16"/>
        <v>518.28828571428573</v>
      </c>
      <c r="AU29" s="629">
        <f t="shared" si="17"/>
        <v>476.6017777777779</v>
      </c>
      <c r="AV29" s="629">
        <f t="shared" si="18"/>
        <v>478.62970000000013</v>
      </c>
    </row>
    <row r="30" spans="1:48" x14ac:dyDescent="0.25">
      <c r="A30" s="272"/>
      <c r="B30" s="273"/>
      <c r="C30" s="272"/>
      <c r="D30" s="272"/>
      <c r="E30" s="272"/>
      <c r="F30" s="272"/>
      <c r="G30" s="272"/>
      <c r="H30" s="281"/>
      <c r="I30" s="281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624"/>
      <c r="AU30" s="625"/>
      <c r="AV30" s="625"/>
    </row>
    <row r="31" spans="1:48" s="35" customFormat="1" x14ac:dyDescent="0.25">
      <c r="A31" s="548" t="s">
        <v>264</v>
      </c>
      <c r="B31" s="549">
        <f t="shared" ref="B31:AK31" si="19">B24-B34</f>
        <v>553.20000000000005</v>
      </c>
      <c r="C31" s="549">
        <f t="shared" si="19"/>
        <v>491.49999999999977</v>
      </c>
      <c r="D31" s="549">
        <f t="shared" si="19"/>
        <v>492.79999999999973</v>
      </c>
      <c r="E31" s="549">
        <f t="shared" si="19"/>
        <v>585</v>
      </c>
      <c r="F31" s="549">
        <f t="shared" si="19"/>
        <v>619.59999999999991</v>
      </c>
      <c r="G31" s="549">
        <f t="shared" si="19"/>
        <v>622.29999999999973</v>
      </c>
      <c r="H31" s="549">
        <f t="shared" si="19"/>
        <v>718.40000000000009</v>
      </c>
      <c r="I31" s="549">
        <f t="shared" si="19"/>
        <v>589.5</v>
      </c>
      <c r="J31" s="549">
        <f t="shared" si="19"/>
        <v>698.33000000000038</v>
      </c>
      <c r="K31" s="549">
        <f t="shared" si="19"/>
        <v>823.79099999999971</v>
      </c>
      <c r="L31" s="549">
        <f t="shared" si="19"/>
        <v>565.16599999999971</v>
      </c>
      <c r="M31" s="549">
        <f t="shared" si="19"/>
        <v>486.65400000000045</v>
      </c>
      <c r="N31" s="549">
        <f t="shared" si="19"/>
        <v>480.41899999999987</v>
      </c>
      <c r="O31" s="549">
        <f t="shared" si="19"/>
        <v>543.91699999999992</v>
      </c>
      <c r="P31" s="549">
        <f t="shared" si="19"/>
        <v>502.66200000000003</v>
      </c>
      <c r="Q31" s="549">
        <f t="shared" si="19"/>
        <v>514.54300000000035</v>
      </c>
      <c r="R31" s="549">
        <f t="shared" si="19"/>
        <v>614.22500000000014</v>
      </c>
      <c r="S31" s="549">
        <f t="shared" si="19"/>
        <v>545.26300000000015</v>
      </c>
      <c r="T31" s="549">
        <f t="shared" si="19"/>
        <v>576.99400000000014</v>
      </c>
      <c r="U31" s="549">
        <f t="shared" si="19"/>
        <v>599.81299999999987</v>
      </c>
      <c r="V31" s="549">
        <f t="shared" si="19"/>
        <v>559.08399999999983</v>
      </c>
      <c r="W31" s="549">
        <f t="shared" si="19"/>
        <v>526.05299999999988</v>
      </c>
      <c r="X31" s="549">
        <f t="shared" si="19"/>
        <v>479.88300000000004</v>
      </c>
      <c r="Y31" s="549">
        <f t="shared" si="19"/>
        <v>513.5630000000001</v>
      </c>
      <c r="Z31" s="549">
        <f t="shared" si="19"/>
        <v>580.75700000000029</v>
      </c>
      <c r="AA31" s="549">
        <f t="shared" si="19"/>
        <v>571.66400000000021</v>
      </c>
      <c r="AB31" s="549">
        <f t="shared" si="19"/>
        <v>561.39899999999989</v>
      </c>
      <c r="AC31" s="549">
        <f t="shared" si="19"/>
        <v>452.20500000000015</v>
      </c>
      <c r="AD31" s="549">
        <f t="shared" si="19"/>
        <v>536.43799999999965</v>
      </c>
      <c r="AE31" s="549">
        <f t="shared" si="19"/>
        <v>526.7639999999999</v>
      </c>
      <c r="AF31" s="549">
        <f t="shared" si="19"/>
        <v>514.20499999999993</v>
      </c>
      <c r="AG31" s="549">
        <f t="shared" si="19"/>
        <v>465.34300000000007</v>
      </c>
      <c r="AH31" s="549">
        <f t="shared" si="19"/>
        <v>606.47499999999991</v>
      </c>
      <c r="AI31" s="549">
        <f t="shared" si="19"/>
        <v>463.58600000000001</v>
      </c>
      <c r="AJ31" s="549">
        <f t="shared" si="19"/>
        <v>451.90900000000033</v>
      </c>
      <c r="AK31" s="549">
        <f t="shared" si="19"/>
        <v>540.4340000000002</v>
      </c>
      <c r="AL31" s="549">
        <f t="shared" ref="AL31:AQ31" si="20">AL24-AL34</f>
        <v>516.41999999999962</v>
      </c>
      <c r="AM31" s="550">
        <f t="shared" si="20"/>
        <v>477.46699999999987</v>
      </c>
      <c r="AN31" s="550">
        <f t="shared" si="20"/>
        <v>442.81099999999992</v>
      </c>
      <c r="AO31" s="550">
        <f t="shared" si="20"/>
        <v>412.14099999999985</v>
      </c>
      <c r="AP31" s="550">
        <f t="shared" si="20"/>
        <v>378.173</v>
      </c>
      <c r="AQ31" s="550">
        <f t="shared" si="20"/>
        <v>496.88099999999986</v>
      </c>
      <c r="AR31" s="550"/>
      <c r="AS31" s="550"/>
      <c r="AT31" s="634"/>
      <c r="AU31" s="635"/>
      <c r="AV31" s="635"/>
    </row>
    <row r="32" spans="1:48" s="35" customFormat="1" x14ac:dyDescent="0.25">
      <c r="A32" s="548" t="s">
        <v>49</v>
      </c>
      <c r="B32" s="549">
        <f t="shared" ref="B32:G32" si="21">B31-B29</f>
        <v>0</v>
      </c>
      <c r="C32" s="549">
        <f t="shared" si="21"/>
        <v>0</v>
      </c>
      <c r="D32" s="549">
        <f t="shared" si="21"/>
        <v>0</v>
      </c>
      <c r="E32" s="549">
        <f t="shared" si="21"/>
        <v>0</v>
      </c>
      <c r="F32" s="549">
        <f t="shared" si="21"/>
        <v>0</v>
      </c>
      <c r="G32" s="549">
        <f t="shared" si="21"/>
        <v>0</v>
      </c>
      <c r="H32" s="549">
        <f>H31-H29</f>
        <v>0</v>
      </c>
      <c r="I32" s="549">
        <f t="shared" ref="I32:AJ32" si="22">I31-I29</f>
        <v>0</v>
      </c>
      <c r="J32" s="549">
        <f t="shared" si="22"/>
        <v>0</v>
      </c>
      <c r="K32" s="549">
        <f t="shared" si="22"/>
        <v>0</v>
      </c>
      <c r="L32" s="549">
        <f t="shared" si="22"/>
        <v>0</v>
      </c>
      <c r="M32" s="549">
        <f t="shared" si="22"/>
        <v>4.5474735088646412E-13</v>
      </c>
      <c r="N32" s="549">
        <f t="shared" si="22"/>
        <v>0</v>
      </c>
      <c r="O32" s="549">
        <f t="shared" si="22"/>
        <v>0</v>
      </c>
      <c r="P32" s="549">
        <f t="shared" si="22"/>
        <v>0</v>
      </c>
      <c r="Q32" s="549">
        <f t="shared" si="22"/>
        <v>0</v>
      </c>
      <c r="R32" s="549">
        <f t="shared" si="22"/>
        <v>0</v>
      </c>
      <c r="S32" s="549">
        <f t="shared" si="22"/>
        <v>0</v>
      </c>
      <c r="T32" s="549">
        <f t="shared" si="22"/>
        <v>0</v>
      </c>
      <c r="U32" s="549">
        <f t="shared" si="22"/>
        <v>0</v>
      </c>
      <c r="V32" s="549">
        <f t="shared" si="22"/>
        <v>0</v>
      </c>
      <c r="W32" s="549">
        <f t="shared" si="22"/>
        <v>0</v>
      </c>
      <c r="X32" s="549">
        <f t="shared" si="22"/>
        <v>0</v>
      </c>
      <c r="Y32" s="549">
        <f t="shared" si="22"/>
        <v>0</v>
      </c>
      <c r="Z32" s="549">
        <f t="shared" si="22"/>
        <v>0</v>
      </c>
      <c r="AA32" s="549">
        <f t="shared" si="22"/>
        <v>0</v>
      </c>
      <c r="AB32" s="549">
        <f t="shared" si="22"/>
        <v>0</v>
      </c>
      <c r="AC32" s="549">
        <f t="shared" si="22"/>
        <v>0</v>
      </c>
      <c r="AD32" s="549">
        <f t="shared" si="22"/>
        <v>0</v>
      </c>
      <c r="AE32" s="549">
        <f t="shared" si="22"/>
        <v>0</v>
      </c>
      <c r="AF32" s="549">
        <f t="shared" si="22"/>
        <v>0</v>
      </c>
      <c r="AG32" s="549">
        <f t="shared" si="22"/>
        <v>0</v>
      </c>
      <c r="AH32" s="549">
        <f t="shared" si="22"/>
        <v>0</v>
      </c>
      <c r="AI32" s="549">
        <f t="shared" si="22"/>
        <v>0</v>
      </c>
      <c r="AJ32" s="549">
        <f t="shared" si="22"/>
        <v>0</v>
      </c>
      <c r="AK32" s="549">
        <f t="shared" ref="AK32:AL32" si="23">AK31-AK29</f>
        <v>0</v>
      </c>
      <c r="AL32" s="549">
        <f t="shared" si="23"/>
        <v>0</v>
      </c>
      <c r="AM32" s="550">
        <f t="shared" ref="AM32:AN32" si="24">AM31-AM29</f>
        <v>0</v>
      </c>
      <c r="AN32" s="550">
        <f t="shared" si="24"/>
        <v>0</v>
      </c>
      <c r="AO32" s="550">
        <f t="shared" ref="AO32:AP32" si="25">AO31-AO29</f>
        <v>0</v>
      </c>
      <c r="AP32" s="550">
        <f t="shared" si="25"/>
        <v>0</v>
      </c>
      <c r="AQ32" s="550">
        <f t="shared" ref="AQ32" si="26">AQ31-AQ29</f>
        <v>0</v>
      </c>
      <c r="AR32" s="550"/>
      <c r="AS32" s="550"/>
      <c r="AT32" s="634"/>
      <c r="AU32" s="635"/>
      <c r="AV32" s="635"/>
    </row>
    <row r="33" spans="1:48" x14ac:dyDescent="0.25">
      <c r="A33" s="272"/>
      <c r="B33" s="273"/>
      <c r="C33" s="272"/>
      <c r="D33" s="272"/>
      <c r="E33" s="272"/>
      <c r="F33" s="272"/>
      <c r="G33" s="272"/>
      <c r="H33" s="281"/>
      <c r="I33" s="281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624"/>
      <c r="AU33" s="625"/>
      <c r="AV33" s="625"/>
    </row>
    <row r="34" spans="1:48" s="31" customFormat="1" x14ac:dyDescent="0.25">
      <c r="A34" s="249" t="s">
        <v>21</v>
      </c>
      <c r="B34" s="280">
        <v>1548.3</v>
      </c>
      <c r="C34" s="280">
        <v>1894.2</v>
      </c>
      <c r="D34" s="280">
        <v>2139.4</v>
      </c>
      <c r="E34" s="280">
        <v>1775.6</v>
      </c>
      <c r="F34" s="280">
        <v>1876</v>
      </c>
      <c r="G34" s="280">
        <v>2092.3000000000002</v>
      </c>
      <c r="H34" s="280">
        <v>2338.4</v>
      </c>
      <c r="I34" s="280">
        <v>2642.8</v>
      </c>
      <c r="J34" s="280">
        <v>2535.6999999999998</v>
      </c>
      <c r="K34" s="280">
        <v>2338.5</v>
      </c>
      <c r="L34" s="280">
        <v>2643.4</v>
      </c>
      <c r="M34" s="280">
        <v>2673.49</v>
      </c>
      <c r="N34" s="280">
        <v>2500.5680000000002</v>
      </c>
      <c r="O34" s="280">
        <v>1715.902</v>
      </c>
      <c r="P34" s="280">
        <v>1422.49</v>
      </c>
      <c r="Q34" s="280">
        <v>1909.934</v>
      </c>
      <c r="R34" s="280">
        <v>1447.8</v>
      </c>
      <c r="S34" s="280">
        <v>1591.7349999999999</v>
      </c>
      <c r="T34" s="280">
        <v>1585.7339999999999</v>
      </c>
      <c r="U34" s="280">
        <v>1491.104</v>
      </c>
      <c r="V34" s="280">
        <v>1338.2670000000001</v>
      </c>
      <c r="W34" s="280">
        <v>1218.81</v>
      </c>
      <c r="X34" s="280">
        <v>1619.242</v>
      </c>
      <c r="Y34" s="280">
        <v>1895.681</v>
      </c>
      <c r="Z34" s="280">
        <v>1883.7439999999999</v>
      </c>
      <c r="AA34" s="280">
        <v>1806.125</v>
      </c>
      <c r="AB34" s="280">
        <v>1623.4549999999999</v>
      </c>
      <c r="AC34" s="280">
        <v>1319.8689999999999</v>
      </c>
      <c r="AD34" s="280">
        <v>1520.2840000000001</v>
      </c>
      <c r="AE34" s="280">
        <v>1430.326</v>
      </c>
      <c r="AF34" s="280">
        <v>1429.424</v>
      </c>
      <c r="AG34" s="280">
        <v>1314.6579999999999</v>
      </c>
      <c r="AH34" s="280">
        <v>1131.9380000000001</v>
      </c>
      <c r="AI34" s="280">
        <v>1422.0889999999999</v>
      </c>
      <c r="AJ34" s="280">
        <v>1781.691</v>
      </c>
      <c r="AK34" s="249">
        <v>1932.9459999999999</v>
      </c>
      <c r="AL34" s="249">
        <v>1662.518</v>
      </c>
      <c r="AM34" s="249">
        <v>1670.579</v>
      </c>
      <c r="AN34" s="249">
        <v>1474.8510000000001</v>
      </c>
      <c r="AO34" s="249">
        <v>1529.63</v>
      </c>
      <c r="AP34" s="249">
        <v>1745.9069999999999</v>
      </c>
      <c r="AQ34" s="249">
        <v>2077.3220000000001</v>
      </c>
      <c r="AR34" s="249"/>
      <c r="AS34" s="249"/>
      <c r="AT34" s="630">
        <f>AVERAGE(AA34:AG34)</f>
        <v>1492.0201428571429</v>
      </c>
      <c r="AU34" s="631">
        <f>AVERAGE(AH34:AP34)</f>
        <v>1594.6832222222224</v>
      </c>
      <c r="AV34" s="631">
        <f>AVERAGE(AH34:AQ34)</f>
        <v>1642.9471000000001</v>
      </c>
    </row>
    <row r="35" spans="1:48" x14ac:dyDescent="0.25">
      <c r="A35" s="247"/>
      <c r="B35" s="273"/>
      <c r="C35" s="247"/>
      <c r="D35" s="247"/>
      <c r="E35" s="247"/>
      <c r="F35" s="247"/>
      <c r="G35" s="247"/>
      <c r="H35" s="281"/>
      <c r="I35" s="281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624"/>
      <c r="AU35" s="625"/>
      <c r="AV35" s="625"/>
    </row>
    <row r="36" spans="1:48" x14ac:dyDescent="0.25">
      <c r="A36" s="249" t="s">
        <v>67</v>
      </c>
      <c r="B36" s="273"/>
      <c r="C36" s="247"/>
      <c r="D36" s="247"/>
      <c r="E36" s="247"/>
      <c r="F36" s="247"/>
      <c r="G36" s="247"/>
      <c r="H36" s="281"/>
      <c r="I36" s="281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624"/>
      <c r="AU36" s="625"/>
      <c r="AV36" s="625"/>
    </row>
    <row r="37" spans="1:48" x14ac:dyDescent="0.25">
      <c r="A37" s="276" t="s">
        <v>72</v>
      </c>
      <c r="B37" s="256">
        <v>0.3</v>
      </c>
      <c r="C37" s="256">
        <v>0.4</v>
      </c>
      <c r="D37" s="256">
        <v>0.4</v>
      </c>
      <c r="E37" s="256">
        <v>0.4</v>
      </c>
      <c r="F37" s="256">
        <v>0.5</v>
      </c>
      <c r="G37" s="256">
        <v>0.6</v>
      </c>
      <c r="H37" s="256">
        <v>0.7</v>
      </c>
      <c r="I37" s="256">
        <v>2.6</v>
      </c>
      <c r="J37" s="256">
        <v>1.0860000000000001</v>
      </c>
      <c r="K37" s="256">
        <v>1.119</v>
      </c>
      <c r="L37" s="256">
        <v>2.6920000000000002</v>
      </c>
      <c r="M37" s="256">
        <v>6.0229999999999997</v>
      </c>
      <c r="N37" s="256">
        <v>3.7229999999999999</v>
      </c>
      <c r="O37" s="256">
        <v>3.6619999999999999</v>
      </c>
      <c r="P37" s="256">
        <v>4.6520000000000001</v>
      </c>
      <c r="Q37" s="256">
        <v>7.7809999999999997</v>
      </c>
      <c r="R37" s="256">
        <v>10.659000000000001</v>
      </c>
      <c r="S37" s="256">
        <v>17.353999999999999</v>
      </c>
      <c r="T37" s="256">
        <v>26.856999999999999</v>
      </c>
      <c r="U37" s="256">
        <v>17.652000000000001</v>
      </c>
      <c r="V37" s="256">
        <v>11.757999999999999</v>
      </c>
      <c r="W37" s="256">
        <v>27.082999999999998</v>
      </c>
      <c r="X37" s="256">
        <v>23.766999999999999</v>
      </c>
      <c r="Y37" s="256">
        <v>27.713000000000001</v>
      </c>
      <c r="Z37" s="256">
        <v>19.445</v>
      </c>
      <c r="AA37" s="256">
        <v>21.4</v>
      </c>
      <c r="AB37" s="256">
        <v>27.55</v>
      </c>
      <c r="AC37" s="256">
        <v>12.688000000000001</v>
      </c>
      <c r="AD37" s="256">
        <v>12.906000000000001</v>
      </c>
      <c r="AE37" s="256">
        <v>17.774000000000001</v>
      </c>
      <c r="AF37" s="256">
        <v>20.097999999999999</v>
      </c>
      <c r="AG37" s="256">
        <v>31.718</v>
      </c>
      <c r="AH37" s="256">
        <v>23.774999999999999</v>
      </c>
      <c r="AI37" s="256">
        <v>36.401000000000003</v>
      </c>
      <c r="AJ37" s="256">
        <v>29.888000000000002</v>
      </c>
      <c r="AK37" s="276">
        <v>23.297999999999998</v>
      </c>
      <c r="AL37" s="276">
        <v>30.355</v>
      </c>
      <c r="AM37" s="276">
        <v>34.695</v>
      </c>
      <c r="AN37" s="276">
        <v>42.039000000000001</v>
      </c>
      <c r="AO37" s="276">
        <v>36.743000000000002</v>
      </c>
      <c r="AP37" s="276">
        <v>34.497</v>
      </c>
      <c r="AQ37" s="276">
        <v>24.651</v>
      </c>
      <c r="AR37" s="276"/>
      <c r="AS37" s="276"/>
      <c r="AT37" s="628">
        <f t="shared" ref="AT37:AT43" si="27">AVERAGE(AA37:AG37)</f>
        <v>20.59057142857143</v>
      </c>
      <c r="AU37" s="629">
        <f t="shared" ref="AU37:AU43" si="28">AVERAGE(AH37:AP37)</f>
        <v>32.410111111111114</v>
      </c>
      <c r="AV37" s="629">
        <f t="shared" ref="AV37:AV43" si="29">AVERAGE(AH37:AQ37)</f>
        <v>31.634200000000003</v>
      </c>
    </row>
    <row r="38" spans="1:48" x14ac:dyDescent="0.25">
      <c r="A38" s="276" t="s">
        <v>73</v>
      </c>
      <c r="B38" s="257">
        <v>1548.6</v>
      </c>
      <c r="C38" s="257">
        <v>1894.6</v>
      </c>
      <c r="D38" s="257">
        <v>2139.8000000000002</v>
      </c>
      <c r="E38" s="257">
        <v>1776</v>
      </c>
      <c r="F38" s="257">
        <v>1876.5</v>
      </c>
      <c r="G38" s="257">
        <v>2092.9</v>
      </c>
      <c r="H38" s="257">
        <v>2339.1</v>
      </c>
      <c r="I38" s="257">
        <v>2645.4</v>
      </c>
      <c r="J38" s="257">
        <v>2536.7859999999996</v>
      </c>
      <c r="K38" s="257">
        <v>2339.6190000000001</v>
      </c>
      <c r="L38" s="257">
        <v>2646.0920000000001</v>
      </c>
      <c r="M38" s="257">
        <v>2679.5129999999999</v>
      </c>
      <c r="N38" s="257">
        <v>2504.2910000000002</v>
      </c>
      <c r="O38" s="257">
        <v>1719.5640000000001</v>
      </c>
      <c r="P38" s="257">
        <v>1427.1420000000001</v>
      </c>
      <c r="Q38" s="257">
        <v>1917.7149999999999</v>
      </c>
      <c r="R38" s="257">
        <v>1458.4590000000001</v>
      </c>
      <c r="S38" s="257">
        <v>1609.0889999999999</v>
      </c>
      <c r="T38" s="257">
        <v>1612.5909999999999</v>
      </c>
      <c r="U38" s="257">
        <v>1508.7560000000001</v>
      </c>
      <c r="V38" s="257">
        <v>1350.0250000000001</v>
      </c>
      <c r="W38" s="257">
        <v>1245.893</v>
      </c>
      <c r="X38" s="257">
        <v>1643.009</v>
      </c>
      <c r="Y38" s="257">
        <v>1923.394</v>
      </c>
      <c r="Z38" s="257">
        <v>1903.1889999999999</v>
      </c>
      <c r="AA38" s="257">
        <v>1827.5250000000001</v>
      </c>
      <c r="AB38" s="257">
        <v>1651.0050000000001</v>
      </c>
      <c r="AC38" s="257">
        <v>1332.557</v>
      </c>
      <c r="AD38" s="257">
        <v>1533.19</v>
      </c>
      <c r="AE38" s="257">
        <v>1448.1</v>
      </c>
      <c r="AF38" s="257">
        <v>1449.5219999999999</v>
      </c>
      <c r="AG38" s="257">
        <v>1346.376</v>
      </c>
      <c r="AH38" s="257">
        <v>1155.7130000000002</v>
      </c>
      <c r="AI38" s="257">
        <v>1458.49</v>
      </c>
      <c r="AJ38" s="257">
        <v>1811.579</v>
      </c>
      <c r="AK38" s="282">
        <v>1956.2439999999999</v>
      </c>
      <c r="AL38" s="282">
        <v>1692.873</v>
      </c>
      <c r="AM38" s="282">
        <v>1705.2739999999999</v>
      </c>
      <c r="AN38" s="282">
        <v>1516.89</v>
      </c>
      <c r="AO38" s="282">
        <v>1566.373</v>
      </c>
      <c r="AP38" s="282">
        <v>1780.404</v>
      </c>
      <c r="AQ38" s="282">
        <v>2101.973</v>
      </c>
      <c r="AR38" s="282"/>
      <c r="AS38" s="282"/>
      <c r="AT38" s="632">
        <f t="shared" si="27"/>
        <v>1512.6107142857145</v>
      </c>
      <c r="AU38" s="633">
        <f t="shared" si="28"/>
        <v>1627.0933333333332</v>
      </c>
      <c r="AV38" s="633">
        <f t="shared" si="29"/>
        <v>1674.5812999999998</v>
      </c>
    </row>
    <row r="39" spans="1:48" x14ac:dyDescent="0.25">
      <c r="A39" s="277" t="s">
        <v>53</v>
      </c>
      <c r="B39" s="258">
        <v>144.80000000000001</v>
      </c>
      <c r="C39" s="258">
        <v>144.80000000000001</v>
      </c>
      <c r="D39" s="258">
        <v>143.69999999999999</v>
      </c>
      <c r="E39" s="258">
        <v>145.9</v>
      </c>
      <c r="F39" s="258">
        <v>148.4</v>
      </c>
      <c r="G39" s="258">
        <v>158.80000000000001</v>
      </c>
      <c r="H39" s="258">
        <v>150.1</v>
      </c>
      <c r="I39" s="258">
        <v>152.4</v>
      </c>
      <c r="J39" s="258">
        <v>166.8</v>
      </c>
      <c r="K39" s="258">
        <v>164.2</v>
      </c>
      <c r="L39" s="258">
        <v>162.16</v>
      </c>
      <c r="M39" s="258">
        <v>171.66800000000001</v>
      </c>
      <c r="N39" s="258">
        <v>172.05799999999999</v>
      </c>
      <c r="O39" s="258">
        <v>173.4</v>
      </c>
      <c r="P39" s="258">
        <v>184.31800000000001</v>
      </c>
      <c r="Q39" s="258">
        <v>190.99700000000001</v>
      </c>
      <c r="R39" s="258">
        <v>192.88900000000001</v>
      </c>
      <c r="S39" s="258">
        <v>197.03899999999999</v>
      </c>
      <c r="T39" s="258">
        <v>211.00700000000001</v>
      </c>
      <c r="U39" s="258">
        <v>201.63800000000001</v>
      </c>
      <c r="V39" s="258">
        <v>215.846</v>
      </c>
      <c r="W39" s="258">
        <v>212.68</v>
      </c>
      <c r="X39" s="258">
        <v>219.202</v>
      </c>
      <c r="Y39" s="258">
        <v>213.399</v>
      </c>
      <c r="Z39" s="258">
        <v>222.72399999999999</v>
      </c>
      <c r="AA39" s="258">
        <v>228.15100000000001</v>
      </c>
      <c r="AB39" s="258">
        <v>221.12700000000001</v>
      </c>
      <c r="AC39" s="258">
        <v>218.88499999999999</v>
      </c>
      <c r="AD39" s="258">
        <v>215.88200000000001</v>
      </c>
      <c r="AE39" s="258">
        <v>217.78200000000001</v>
      </c>
      <c r="AF39" s="258">
        <v>219.35900000000001</v>
      </c>
      <c r="AG39" s="258">
        <v>225.327</v>
      </c>
      <c r="AH39" s="258">
        <v>227.44800000000001</v>
      </c>
      <c r="AI39" s="258">
        <v>219.44499999999999</v>
      </c>
      <c r="AJ39" s="258">
        <v>221.643</v>
      </c>
      <c r="AK39" s="246">
        <v>220.89599999999999</v>
      </c>
      <c r="AL39" s="246">
        <v>230.91900000000001</v>
      </c>
      <c r="AM39" s="246">
        <v>228.96899999999999</v>
      </c>
      <c r="AN39" s="246">
        <v>231.07900000000001</v>
      </c>
      <c r="AO39" s="246">
        <v>230.857</v>
      </c>
      <c r="AP39" s="246">
        <v>229.65199999999999</v>
      </c>
      <c r="AQ39" s="246">
        <v>227.971</v>
      </c>
      <c r="AR39" s="246"/>
      <c r="AS39" s="246"/>
      <c r="AT39" s="628">
        <f t="shared" si="27"/>
        <v>220.93042857142856</v>
      </c>
      <c r="AU39" s="629">
        <f t="shared" si="28"/>
        <v>226.76755555555556</v>
      </c>
      <c r="AV39" s="629">
        <f t="shared" si="29"/>
        <v>226.8879</v>
      </c>
    </row>
    <row r="40" spans="1:48" x14ac:dyDescent="0.25">
      <c r="A40" s="277" t="s">
        <v>54</v>
      </c>
      <c r="B40" s="258">
        <v>2</v>
      </c>
      <c r="C40" s="258">
        <v>1</v>
      </c>
      <c r="D40" s="258">
        <v>1</v>
      </c>
      <c r="E40" s="258">
        <v>2</v>
      </c>
      <c r="F40" s="258">
        <v>3</v>
      </c>
      <c r="G40" s="258">
        <v>4</v>
      </c>
      <c r="H40" s="258">
        <v>4</v>
      </c>
      <c r="I40" s="258">
        <v>3</v>
      </c>
      <c r="J40" s="258">
        <v>3</v>
      </c>
      <c r="K40" s="258">
        <v>4</v>
      </c>
      <c r="L40" s="258">
        <v>4</v>
      </c>
      <c r="M40" s="258">
        <v>3</v>
      </c>
      <c r="N40" s="258">
        <v>3</v>
      </c>
      <c r="O40" s="258">
        <v>3</v>
      </c>
      <c r="P40" s="258">
        <v>2.68</v>
      </c>
      <c r="Q40" s="258">
        <v>2.0659999999999998</v>
      </c>
      <c r="R40" s="258">
        <v>2.4119999999999999</v>
      </c>
      <c r="S40" s="258">
        <v>2.5979999999999999</v>
      </c>
      <c r="T40" s="258">
        <v>2.2589999999999999</v>
      </c>
      <c r="U40" s="258">
        <v>2.2029999999999998</v>
      </c>
      <c r="V40" s="258">
        <v>2.9460000000000002</v>
      </c>
      <c r="W40" s="258">
        <v>1.79</v>
      </c>
      <c r="X40" s="258">
        <v>2.0880000000000001</v>
      </c>
      <c r="Y40" s="258">
        <v>1.4410000000000001</v>
      </c>
      <c r="Z40" s="258">
        <v>2.2589999999999999</v>
      </c>
      <c r="AA40" s="258">
        <v>3.4929999999999999</v>
      </c>
      <c r="AB40" s="258">
        <v>1.9950000000000001</v>
      </c>
      <c r="AC40" s="258">
        <v>3.1280000000000001</v>
      </c>
      <c r="AD40" s="258">
        <v>2.15</v>
      </c>
      <c r="AE40" s="258">
        <v>2.2349999999999999</v>
      </c>
      <c r="AF40" s="258">
        <v>1.4379999999999999</v>
      </c>
      <c r="AG40" s="258">
        <v>1.1120000000000001</v>
      </c>
      <c r="AH40" s="258">
        <v>1.786</v>
      </c>
      <c r="AI40" s="258">
        <v>1.4670000000000001</v>
      </c>
      <c r="AJ40" s="258">
        <v>1.105</v>
      </c>
      <c r="AK40" s="246">
        <v>1.3280000000000001</v>
      </c>
      <c r="AL40" s="246">
        <v>1.405</v>
      </c>
      <c r="AM40" s="246">
        <v>1.377</v>
      </c>
      <c r="AN40" s="246">
        <v>1.944</v>
      </c>
      <c r="AO40" s="246">
        <v>2.105</v>
      </c>
      <c r="AP40" s="246">
        <v>0.85</v>
      </c>
      <c r="AQ40" s="246">
        <v>1.194</v>
      </c>
      <c r="AR40" s="246"/>
      <c r="AS40" s="246"/>
      <c r="AT40" s="628">
        <f t="shared" si="27"/>
        <v>2.2215714285714285</v>
      </c>
      <c r="AU40" s="629">
        <f t="shared" si="28"/>
        <v>1.4852222222222224</v>
      </c>
      <c r="AV40" s="629">
        <f t="shared" si="29"/>
        <v>1.4561000000000004</v>
      </c>
    </row>
    <row r="41" spans="1:48" x14ac:dyDescent="0.25">
      <c r="A41" s="277" t="s">
        <v>11</v>
      </c>
      <c r="B41" s="258">
        <v>263.49</v>
      </c>
      <c r="C41" s="258">
        <v>178.929</v>
      </c>
      <c r="D41" s="258">
        <v>260.19099999999997</v>
      </c>
      <c r="E41" s="258">
        <v>238.02500000000001</v>
      </c>
      <c r="F41" s="258">
        <v>301.47300000000001</v>
      </c>
      <c r="G41" s="258">
        <v>399.17</v>
      </c>
      <c r="H41" s="258">
        <v>415.03399999999999</v>
      </c>
      <c r="I41" s="258">
        <v>393.81299999999999</v>
      </c>
      <c r="J41" s="258">
        <v>367.14400000000001</v>
      </c>
      <c r="K41" s="258">
        <v>335.084</v>
      </c>
      <c r="L41" s="258">
        <v>222.339</v>
      </c>
      <c r="M41" s="258">
        <v>205.67400000000001</v>
      </c>
      <c r="N41" s="258">
        <v>413.04500000000002</v>
      </c>
      <c r="O41" s="258">
        <v>359.95800000000003</v>
      </c>
      <c r="P41" s="258">
        <v>259.60899999999998</v>
      </c>
      <c r="Q41" s="258">
        <v>225.47900000000001</v>
      </c>
      <c r="R41" s="258">
        <v>371.66899999999998</v>
      </c>
      <c r="S41" s="258">
        <v>356.32499999999999</v>
      </c>
      <c r="T41" s="258">
        <v>332.33100000000002</v>
      </c>
      <c r="U41" s="258">
        <v>310.37200000000001</v>
      </c>
      <c r="V41" s="258">
        <v>294.47699999999998</v>
      </c>
      <c r="W41" s="258">
        <v>179.34</v>
      </c>
      <c r="X41" s="258">
        <v>254.87</v>
      </c>
      <c r="Y41" s="258">
        <v>250.84</v>
      </c>
      <c r="Z41" s="258">
        <v>236.16</v>
      </c>
      <c r="AA41" s="258">
        <v>246.05799999999999</v>
      </c>
      <c r="AB41" s="258">
        <v>224.732</v>
      </c>
      <c r="AC41" s="258">
        <v>189.79499999999999</v>
      </c>
      <c r="AD41" s="258">
        <v>291.43900000000002</v>
      </c>
      <c r="AE41" s="258">
        <v>240.31800000000001</v>
      </c>
      <c r="AF41" s="258">
        <v>252.08</v>
      </c>
      <c r="AG41" s="258">
        <v>234.96</v>
      </c>
      <c r="AH41" s="258">
        <v>261.399</v>
      </c>
      <c r="AI41" s="258">
        <v>169.91900000000001</v>
      </c>
      <c r="AJ41" s="258">
        <v>201.01599999999999</v>
      </c>
      <c r="AK41" s="246">
        <v>308.35199999999998</v>
      </c>
      <c r="AL41" s="246">
        <v>217.315</v>
      </c>
      <c r="AM41" s="246">
        <v>235.15299999999999</v>
      </c>
      <c r="AN41" s="246">
        <v>227.74700000000001</v>
      </c>
      <c r="AO41" s="246">
        <v>184.976</v>
      </c>
      <c r="AP41" s="246">
        <v>178.65</v>
      </c>
      <c r="AQ41" s="246">
        <v>233.89500000000001</v>
      </c>
      <c r="AR41" s="246"/>
      <c r="AS41" s="246"/>
      <c r="AT41" s="628">
        <f t="shared" si="27"/>
        <v>239.91171428571425</v>
      </c>
      <c r="AU41" s="629">
        <f t="shared" si="28"/>
        <v>220.50300000000001</v>
      </c>
      <c r="AV41" s="629">
        <f t="shared" si="29"/>
        <v>221.84219999999999</v>
      </c>
    </row>
    <row r="42" spans="1:48" s="100" customFormat="1" x14ac:dyDescent="0.25">
      <c r="A42" s="277" t="s">
        <v>36</v>
      </c>
      <c r="B42" s="259">
        <v>52.81</v>
      </c>
      <c r="C42" s="259">
        <v>44.970999999999997</v>
      </c>
      <c r="D42" s="259">
        <v>28.309000000000001</v>
      </c>
      <c r="E42" s="259">
        <v>21.975000000000001</v>
      </c>
      <c r="F42" s="259">
        <v>31.126999999999999</v>
      </c>
      <c r="G42" s="259">
        <v>8.1300000000000008</v>
      </c>
      <c r="H42" s="259">
        <v>-7.6340000000000003</v>
      </c>
      <c r="I42" s="259">
        <v>24.187000000000001</v>
      </c>
      <c r="J42" s="259">
        <v>48.341999999999999</v>
      </c>
      <c r="K42" s="259">
        <v>35.534999999999997</v>
      </c>
      <c r="L42" s="259">
        <v>1.7929999999999999</v>
      </c>
      <c r="M42" s="259">
        <v>48.741</v>
      </c>
      <c r="N42" s="259">
        <v>-7.3479999999999999</v>
      </c>
      <c r="O42" s="259">
        <v>-44.505000000000003</v>
      </c>
      <c r="P42" s="259">
        <v>37.426000000000002</v>
      </c>
      <c r="Q42" s="259">
        <v>101.492</v>
      </c>
      <c r="R42" s="259">
        <v>-0.48599999999999999</v>
      </c>
      <c r="S42" s="259">
        <v>4.8360000000000003</v>
      </c>
      <c r="T42" s="259">
        <v>39.006999999999998</v>
      </c>
      <c r="U42" s="259">
        <v>25.344000000000001</v>
      </c>
      <c r="V42" s="259">
        <v>13.292</v>
      </c>
      <c r="W42" s="259">
        <v>30.263999999999999</v>
      </c>
      <c r="X42" s="259">
        <v>0.28499999999999998</v>
      </c>
      <c r="Y42" s="259">
        <v>7.3029999999999999</v>
      </c>
      <c r="Z42" s="259">
        <v>25.524999999999999</v>
      </c>
      <c r="AA42" s="259">
        <v>11.425000000000001</v>
      </c>
      <c r="AB42" s="259">
        <v>-6.617</v>
      </c>
      <c r="AC42" s="259">
        <v>14.116</v>
      </c>
      <c r="AD42" s="259">
        <v>3.1019999999999999</v>
      </c>
      <c r="AE42" s="259">
        <v>3.3740000000000001</v>
      </c>
      <c r="AF42" s="259">
        <v>4.43</v>
      </c>
      <c r="AG42" s="259">
        <v>28.248999999999999</v>
      </c>
      <c r="AH42" s="259">
        <v>-44.19</v>
      </c>
      <c r="AI42" s="259">
        <v>27.594999999999999</v>
      </c>
      <c r="AJ42" s="259">
        <v>31.457999999999998</v>
      </c>
      <c r="AK42" s="260">
        <v>0.36599999999999999</v>
      </c>
      <c r="AL42" s="260">
        <v>43.889000000000003</v>
      </c>
      <c r="AM42" s="260">
        <v>4.9450000000000003</v>
      </c>
      <c r="AN42" s="260">
        <v>-0.84499999999999997</v>
      </c>
      <c r="AO42" s="260">
        <v>8.0280000000000005</v>
      </c>
      <c r="AP42" s="260">
        <v>-0.41</v>
      </c>
      <c r="AQ42" s="260">
        <v>-16.408999999999999</v>
      </c>
      <c r="AR42" s="260"/>
      <c r="AS42" s="260"/>
      <c r="AT42" s="632">
        <f t="shared" si="27"/>
        <v>8.2969999999999988</v>
      </c>
      <c r="AU42" s="633">
        <f t="shared" si="28"/>
        <v>7.8706666666666685</v>
      </c>
      <c r="AV42" s="633">
        <f t="shared" si="29"/>
        <v>5.4427000000000012</v>
      </c>
    </row>
    <row r="43" spans="1:48" x14ac:dyDescent="0.25">
      <c r="A43" s="277" t="s">
        <v>86</v>
      </c>
      <c r="B43" s="246">
        <v>463.1</v>
      </c>
      <c r="C43" s="246">
        <v>369.7</v>
      </c>
      <c r="D43" s="246">
        <v>433.2</v>
      </c>
      <c r="E43" s="246">
        <v>407.9</v>
      </c>
      <c r="F43" s="246">
        <v>484</v>
      </c>
      <c r="G43" s="246">
        <v>570.1</v>
      </c>
      <c r="H43" s="246">
        <v>561.5</v>
      </c>
      <c r="I43" s="246">
        <v>573.4</v>
      </c>
      <c r="J43" s="246">
        <v>585.28599999999994</v>
      </c>
      <c r="K43" s="246">
        <v>538.81899999999996</v>
      </c>
      <c r="L43" s="246">
        <v>390.29199999999997</v>
      </c>
      <c r="M43" s="246">
        <v>429.08300000000003</v>
      </c>
      <c r="N43" s="246">
        <v>580.755</v>
      </c>
      <c r="O43" s="246">
        <v>491.85300000000001</v>
      </c>
      <c r="P43" s="246">
        <v>484.03300000000002</v>
      </c>
      <c r="Q43" s="246">
        <v>520.03399999999999</v>
      </c>
      <c r="R43" s="246">
        <v>566.48400000000004</v>
      </c>
      <c r="S43" s="246">
        <v>560.798</v>
      </c>
      <c r="T43" s="246">
        <v>584.60400000000004</v>
      </c>
      <c r="U43" s="246">
        <v>539.55700000000002</v>
      </c>
      <c r="V43" s="246">
        <v>526.56100000000004</v>
      </c>
      <c r="W43" s="246">
        <v>424.07400000000001</v>
      </c>
      <c r="X43" s="246">
        <v>476.44499999999999</v>
      </c>
      <c r="Y43" s="246">
        <v>472.983</v>
      </c>
      <c r="Z43" s="246">
        <v>486.66800000000001</v>
      </c>
      <c r="AA43" s="246">
        <v>489.12700000000001</v>
      </c>
      <c r="AB43" s="246">
        <v>441.23700000000002</v>
      </c>
      <c r="AC43" s="246">
        <v>425.92399999999998</v>
      </c>
      <c r="AD43" s="246">
        <v>512.57299999999998</v>
      </c>
      <c r="AE43" s="246">
        <v>463.709</v>
      </c>
      <c r="AF43" s="246">
        <v>477.30700000000002</v>
      </c>
      <c r="AG43" s="246">
        <v>489.64800000000002</v>
      </c>
      <c r="AH43" s="246">
        <v>446.44299999999998</v>
      </c>
      <c r="AI43" s="246">
        <v>418.42599999999999</v>
      </c>
      <c r="AJ43" s="246">
        <v>455.22199999999998</v>
      </c>
      <c r="AK43" s="246">
        <v>530.94200000000001</v>
      </c>
      <c r="AL43" s="246">
        <v>493.52800000000002</v>
      </c>
      <c r="AM43" s="246">
        <v>470.44400000000002</v>
      </c>
      <c r="AN43" s="246">
        <v>459.92500000000001</v>
      </c>
      <c r="AO43" s="246">
        <v>425.96600000000001</v>
      </c>
      <c r="AP43" s="246">
        <v>408.74200000000002</v>
      </c>
      <c r="AQ43" s="246">
        <v>446.65100000000001</v>
      </c>
      <c r="AR43" s="246"/>
      <c r="AS43" s="246"/>
      <c r="AT43" s="628">
        <f t="shared" si="27"/>
        <v>471.36071428571421</v>
      </c>
      <c r="AU43" s="629">
        <f t="shared" si="28"/>
        <v>456.62644444444442</v>
      </c>
      <c r="AV43" s="629">
        <f t="shared" si="29"/>
        <v>455.62889999999999</v>
      </c>
    </row>
    <row r="44" spans="1:48" x14ac:dyDescent="0.25">
      <c r="A44" s="272"/>
      <c r="B44" s="272"/>
      <c r="C44" s="272"/>
      <c r="D44" s="272"/>
      <c r="E44" s="272"/>
      <c r="F44" s="272"/>
      <c r="G44" s="272"/>
      <c r="H44" s="281"/>
      <c r="I44" s="281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83"/>
      <c r="AM44" s="283"/>
      <c r="AN44" s="247"/>
      <c r="AO44" s="283"/>
      <c r="AP44" s="283"/>
      <c r="AQ44" s="283"/>
      <c r="AR44" s="283"/>
      <c r="AS44" s="283"/>
      <c r="AT44" s="624"/>
      <c r="AU44" s="625"/>
      <c r="AV44" s="625"/>
    </row>
    <row r="45" spans="1:48" s="35" customFormat="1" x14ac:dyDescent="0.25">
      <c r="A45" s="548" t="s">
        <v>265</v>
      </c>
      <c r="B45" s="549">
        <f t="shared" ref="B45:AK45" si="30">B38-B48</f>
        <v>463.09999999999991</v>
      </c>
      <c r="C45" s="549">
        <f t="shared" si="30"/>
        <v>369.69999999999982</v>
      </c>
      <c r="D45" s="549">
        <f t="shared" si="30"/>
        <v>433.20000000000027</v>
      </c>
      <c r="E45" s="549">
        <f t="shared" si="30"/>
        <v>407.90000000000009</v>
      </c>
      <c r="F45" s="549">
        <f t="shared" si="30"/>
        <v>484</v>
      </c>
      <c r="G45" s="549">
        <f t="shared" si="30"/>
        <v>570.10000000000014</v>
      </c>
      <c r="H45" s="549">
        <f t="shared" si="30"/>
        <v>561.5</v>
      </c>
      <c r="I45" s="549">
        <f t="shared" si="30"/>
        <v>573.40000000000009</v>
      </c>
      <c r="J45" s="549">
        <f t="shared" si="30"/>
        <v>585.2859999999996</v>
      </c>
      <c r="K45" s="549">
        <f t="shared" si="30"/>
        <v>538.81900000000019</v>
      </c>
      <c r="L45" s="549">
        <f t="shared" si="30"/>
        <v>390.29199999999992</v>
      </c>
      <c r="M45" s="549">
        <f t="shared" si="30"/>
        <v>429.08300000000008</v>
      </c>
      <c r="N45" s="549">
        <f t="shared" si="30"/>
        <v>580.75500000000011</v>
      </c>
      <c r="O45" s="549">
        <f t="shared" si="30"/>
        <v>491.85300000000007</v>
      </c>
      <c r="P45" s="549">
        <f t="shared" si="30"/>
        <v>484.03300000000002</v>
      </c>
      <c r="Q45" s="549">
        <f t="shared" si="30"/>
        <v>520.03399999999988</v>
      </c>
      <c r="R45" s="549">
        <f t="shared" si="30"/>
        <v>566.48400000000004</v>
      </c>
      <c r="S45" s="549">
        <f t="shared" si="30"/>
        <v>560.798</v>
      </c>
      <c r="T45" s="549">
        <f t="shared" si="30"/>
        <v>584.60399999999981</v>
      </c>
      <c r="U45" s="549">
        <f t="shared" si="30"/>
        <v>539.55700000000013</v>
      </c>
      <c r="V45" s="549">
        <f t="shared" si="30"/>
        <v>526.56100000000004</v>
      </c>
      <c r="W45" s="549">
        <f t="shared" si="30"/>
        <v>424.07400000000007</v>
      </c>
      <c r="X45" s="549">
        <f t="shared" si="30"/>
        <v>476.44499999999994</v>
      </c>
      <c r="Y45" s="549">
        <f t="shared" si="30"/>
        <v>472.98299999999995</v>
      </c>
      <c r="Z45" s="549">
        <f t="shared" si="30"/>
        <v>486.66799999999989</v>
      </c>
      <c r="AA45" s="549">
        <f t="shared" si="30"/>
        <v>489.12700000000018</v>
      </c>
      <c r="AB45" s="549">
        <f t="shared" si="30"/>
        <v>441.23700000000008</v>
      </c>
      <c r="AC45" s="549">
        <f t="shared" si="30"/>
        <v>425.92399999999998</v>
      </c>
      <c r="AD45" s="549">
        <f t="shared" si="30"/>
        <v>512.57300000000009</v>
      </c>
      <c r="AE45" s="549">
        <f t="shared" si="30"/>
        <v>463.70899999999995</v>
      </c>
      <c r="AF45" s="549">
        <f t="shared" si="30"/>
        <v>477.3069999999999</v>
      </c>
      <c r="AG45" s="549">
        <f t="shared" si="30"/>
        <v>489.64800000000002</v>
      </c>
      <c r="AH45" s="549">
        <f t="shared" si="30"/>
        <v>446.44300000000021</v>
      </c>
      <c r="AI45" s="549">
        <f t="shared" si="30"/>
        <v>418.42599999999993</v>
      </c>
      <c r="AJ45" s="549">
        <f t="shared" si="30"/>
        <v>455.22199999999998</v>
      </c>
      <c r="AK45" s="549">
        <f t="shared" si="30"/>
        <v>530.94200000000001</v>
      </c>
      <c r="AL45" s="549">
        <f t="shared" ref="AL45:AQ45" si="31">AL38-AL48</f>
        <v>493.52800000000002</v>
      </c>
      <c r="AM45" s="549">
        <f t="shared" si="31"/>
        <v>470.44399999999996</v>
      </c>
      <c r="AN45" s="550">
        <f t="shared" si="31"/>
        <v>459.92500000000018</v>
      </c>
      <c r="AO45" s="550">
        <f t="shared" si="31"/>
        <v>425.96600000000012</v>
      </c>
      <c r="AP45" s="550">
        <f t="shared" si="31"/>
        <v>408.74199999999996</v>
      </c>
      <c r="AQ45" s="550">
        <f t="shared" si="31"/>
        <v>446.65100000000007</v>
      </c>
      <c r="AR45" s="549"/>
      <c r="AS45" s="549"/>
      <c r="AT45" s="634"/>
      <c r="AU45" s="635"/>
      <c r="AV45" s="635"/>
    </row>
    <row r="46" spans="1:48" s="35" customFormat="1" x14ac:dyDescent="0.25">
      <c r="A46" s="548" t="s">
        <v>50</v>
      </c>
      <c r="B46" s="549">
        <f t="shared" ref="B46:G46" si="32">B45-B43</f>
        <v>0</v>
      </c>
      <c r="C46" s="549">
        <f t="shared" si="32"/>
        <v>0</v>
      </c>
      <c r="D46" s="549">
        <f t="shared" si="32"/>
        <v>0</v>
      </c>
      <c r="E46" s="549">
        <f t="shared" si="32"/>
        <v>0</v>
      </c>
      <c r="F46" s="549">
        <f t="shared" si="32"/>
        <v>0</v>
      </c>
      <c r="G46" s="549">
        <f t="shared" si="32"/>
        <v>0</v>
      </c>
      <c r="H46" s="549">
        <f>H45-H43</f>
        <v>0</v>
      </c>
      <c r="I46" s="549">
        <f t="shared" ref="I46:AI46" si="33">I45-I43</f>
        <v>0</v>
      </c>
      <c r="J46" s="549">
        <f t="shared" si="33"/>
        <v>0</v>
      </c>
      <c r="K46" s="549">
        <f t="shared" si="33"/>
        <v>0</v>
      </c>
      <c r="L46" s="549">
        <f t="shared" si="33"/>
        <v>0</v>
      </c>
      <c r="M46" s="549">
        <f t="shared" si="33"/>
        <v>0</v>
      </c>
      <c r="N46" s="549">
        <f t="shared" si="33"/>
        <v>0</v>
      </c>
      <c r="O46" s="549">
        <f t="shared" si="33"/>
        <v>0</v>
      </c>
      <c r="P46" s="549">
        <f t="shared" si="33"/>
        <v>0</v>
      </c>
      <c r="Q46" s="549">
        <f t="shared" si="33"/>
        <v>0</v>
      </c>
      <c r="R46" s="549">
        <f t="shared" si="33"/>
        <v>0</v>
      </c>
      <c r="S46" s="549">
        <f t="shared" si="33"/>
        <v>0</v>
      </c>
      <c r="T46" s="549">
        <f t="shared" si="33"/>
        <v>0</v>
      </c>
      <c r="U46" s="549">
        <f t="shared" si="33"/>
        <v>0</v>
      </c>
      <c r="V46" s="549">
        <f t="shared" si="33"/>
        <v>0</v>
      </c>
      <c r="W46" s="549">
        <f t="shared" si="33"/>
        <v>0</v>
      </c>
      <c r="X46" s="549">
        <f t="shared" si="33"/>
        <v>0</v>
      </c>
      <c r="Y46" s="549">
        <f t="shared" si="33"/>
        <v>0</v>
      </c>
      <c r="Z46" s="549">
        <f t="shared" si="33"/>
        <v>0</v>
      </c>
      <c r="AA46" s="549">
        <f t="shared" si="33"/>
        <v>0</v>
      </c>
      <c r="AB46" s="549">
        <f t="shared" si="33"/>
        <v>0</v>
      </c>
      <c r="AC46" s="549">
        <f t="shared" si="33"/>
        <v>0</v>
      </c>
      <c r="AD46" s="549">
        <f t="shared" si="33"/>
        <v>0</v>
      </c>
      <c r="AE46" s="549">
        <f t="shared" si="33"/>
        <v>0</v>
      </c>
      <c r="AF46" s="549">
        <f t="shared" si="33"/>
        <v>0</v>
      </c>
      <c r="AG46" s="549">
        <f t="shared" si="33"/>
        <v>0</v>
      </c>
      <c r="AH46" s="549">
        <f t="shared" si="33"/>
        <v>0</v>
      </c>
      <c r="AI46" s="549">
        <f t="shared" si="33"/>
        <v>0</v>
      </c>
      <c r="AJ46" s="549">
        <f t="shared" ref="AJ46:AK46" si="34">AJ45-AJ43</f>
        <v>0</v>
      </c>
      <c r="AK46" s="549">
        <f t="shared" si="34"/>
        <v>0</v>
      </c>
      <c r="AL46" s="549">
        <f t="shared" ref="AL46:AM46" si="35">AL45-AL43</f>
        <v>0</v>
      </c>
      <c r="AM46" s="549">
        <f t="shared" si="35"/>
        <v>0</v>
      </c>
      <c r="AN46" s="550">
        <f t="shared" ref="AN46:AO46" si="36">AN45-AN43</f>
        <v>0</v>
      </c>
      <c r="AO46" s="550">
        <f t="shared" si="36"/>
        <v>0</v>
      </c>
      <c r="AP46" s="550">
        <f t="shared" ref="AP46" si="37">AP45-AP43</f>
        <v>0</v>
      </c>
      <c r="AQ46" s="550">
        <f t="shared" ref="AQ46" si="38">AQ45-AQ43</f>
        <v>0</v>
      </c>
      <c r="AR46" s="549"/>
      <c r="AS46" s="549"/>
      <c r="AT46" s="634"/>
      <c r="AU46" s="635"/>
      <c r="AV46" s="635"/>
    </row>
    <row r="47" spans="1:48" x14ac:dyDescent="0.25">
      <c r="A47" s="272"/>
      <c r="B47" s="272"/>
      <c r="C47" s="272"/>
      <c r="D47" s="272"/>
      <c r="E47" s="272"/>
      <c r="F47" s="272"/>
      <c r="G47" s="281"/>
      <c r="H47" s="281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83"/>
      <c r="AL47" s="283"/>
      <c r="AM47" s="247"/>
      <c r="AN47" s="283"/>
      <c r="AP47" s="283"/>
      <c r="AQ47" s="283"/>
      <c r="AR47" s="283"/>
      <c r="AS47" s="283"/>
      <c r="AT47" s="624"/>
      <c r="AU47" s="625"/>
      <c r="AV47" s="625"/>
    </row>
    <row r="48" spans="1:48" s="31" customFormat="1" x14ac:dyDescent="0.25">
      <c r="A48" s="249" t="s">
        <v>22</v>
      </c>
      <c r="B48" s="280">
        <v>1085.5</v>
      </c>
      <c r="C48" s="280">
        <v>1524.9</v>
      </c>
      <c r="D48" s="280">
        <v>1706.6</v>
      </c>
      <c r="E48" s="280">
        <v>1368.1</v>
      </c>
      <c r="F48" s="280">
        <v>1392.5</v>
      </c>
      <c r="G48" s="280">
        <v>1522.8</v>
      </c>
      <c r="H48" s="280">
        <v>1777.6</v>
      </c>
      <c r="I48" s="280">
        <v>2072</v>
      </c>
      <c r="J48" s="280">
        <v>1951.5</v>
      </c>
      <c r="K48" s="280">
        <v>1800.8</v>
      </c>
      <c r="L48" s="280">
        <v>2255.8000000000002</v>
      </c>
      <c r="M48" s="280">
        <v>2250.4299999999998</v>
      </c>
      <c r="N48" s="280">
        <v>1923.5360000000001</v>
      </c>
      <c r="O48" s="280">
        <v>1227.711</v>
      </c>
      <c r="P48" s="280">
        <v>943.10900000000004</v>
      </c>
      <c r="Q48" s="280">
        <v>1397.681</v>
      </c>
      <c r="R48" s="280">
        <v>891.97500000000002</v>
      </c>
      <c r="S48" s="280">
        <v>1048.2909999999999</v>
      </c>
      <c r="T48" s="280">
        <v>1027.9870000000001</v>
      </c>
      <c r="U48" s="280">
        <v>969.19899999999996</v>
      </c>
      <c r="V48" s="280">
        <v>823.46400000000006</v>
      </c>
      <c r="W48" s="280">
        <v>821.81899999999996</v>
      </c>
      <c r="X48" s="280">
        <v>1166.5640000000001</v>
      </c>
      <c r="Y48" s="280">
        <v>1450.4110000000001</v>
      </c>
      <c r="Z48" s="280">
        <v>1416.521</v>
      </c>
      <c r="AA48" s="280">
        <v>1338.3979999999999</v>
      </c>
      <c r="AB48" s="280">
        <v>1209.768</v>
      </c>
      <c r="AC48" s="280">
        <v>906.63300000000004</v>
      </c>
      <c r="AD48" s="280">
        <v>1020.617</v>
      </c>
      <c r="AE48" s="280">
        <v>984.39099999999996</v>
      </c>
      <c r="AF48" s="280">
        <v>972.21500000000003</v>
      </c>
      <c r="AG48" s="280">
        <v>856.72799999999995</v>
      </c>
      <c r="AH48" s="280">
        <v>709.27</v>
      </c>
      <c r="AI48" s="280">
        <v>1040.0640000000001</v>
      </c>
      <c r="AJ48" s="280">
        <v>1356.357</v>
      </c>
      <c r="AK48" s="284">
        <v>1425.3019999999999</v>
      </c>
      <c r="AL48" s="284">
        <v>1199.345</v>
      </c>
      <c r="AM48" s="284">
        <v>1234.83</v>
      </c>
      <c r="AN48" s="284">
        <v>1056.9649999999999</v>
      </c>
      <c r="AO48" s="284">
        <v>1140.4069999999999</v>
      </c>
      <c r="AP48" s="284">
        <v>1371.662</v>
      </c>
      <c r="AQ48" s="284">
        <v>1655.3219999999999</v>
      </c>
      <c r="AR48" s="284"/>
      <c r="AS48" s="284"/>
      <c r="AT48" s="630">
        <f>AVERAGE(AA48:AG48)</f>
        <v>1041.25</v>
      </c>
      <c r="AU48" s="631">
        <f>AVERAGE(AH48:AP48)</f>
        <v>1170.4668888888889</v>
      </c>
      <c r="AV48" s="631">
        <f>AVERAGE(AH48:AQ48)</f>
        <v>1218.9523999999999</v>
      </c>
    </row>
    <row r="49" spans="1:48" s="30" customFormat="1" x14ac:dyDescent="0.25">
      <c r="A49" s="247"/>
      <c r="B49" s="247"/>
      <c r="C49" s="247"/>
      <c r="D49" s="247"/>
      <c r="E49" s="247"/>
      <c r="F49" s="247"/>
      <c r="G49" s="247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628"/>
      <c r="AU49" s="629"/>
      <c r="AV49" s="629"/>
    </row>
    <row r="50" spans="1:48" s="30" customFormat="1" x14ac:dyDescent="0.25">
      <c r="A50" s="249" t="s">
        <v>74</v>
      </c>
      <c r="B50" s="247"/>
      <c r="C50" s="247"/>
      <c r="D50" s="247"/>
      <c r="E50" s="247"/>
      <c r="F50" s="247"/>
      <c r="G50" s="247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628"/>
      <c r="AU50" s="629"/>
      <c r="AV50" s="629"/>
    </row>
    <row r="51" spans="1:48" s="30" customFormat="1" x14ac:dyDescent="0.25">
      <c r="A51" s="276" t="s">
        <v>75</v>
      </c>
      <c r="B51" s="256">
        <v>0.6</v>
      </c>
      <c r="C51" s="256">
        <v>1</v>
      </c>
      <c r="D51" s="256">
        <v>0.3</v>
      </c>
      <c r="E51" s="256">
        <v>0.4</v>
      </c>
      <c r="F51" s="256">
        <v>0.4</v>
      </c>
      <c r="G51" s="256">
        <v>0.5</v>
      </c>
      <c r="H51" s="256">
        <v>0.6</v>
      </c>
      <c r="I51" s="256">
        <v>0.8</v>
      </c>
      <c r="J51" s="256">
        <v>1.125</v>
      </c>
      <c r="K51" s="256">
        <v>2.3260000000000001</v>
      </c>
      <c r="L51" s="256">
        <v>3.46</v>
      </c>
      <c r="M51" s="256">
        <v>7.2869999999999999</v>
      </c>
      <c r="N51" s="256">
        <v>5.1289999999999996</v>
      </c>
      <c r="O51" s="256">
        <v>4.1559999999999997</v>
      </c>
      <c r="P51" s="256">
        <v>4.84</v>
      </c>
      <c r="Q51" s="256">
        <v>7.2389999999999999</v>
      </c>
      <c r="R51" s="256">
        <v>14.935</v>
      </c>
      <c r="S51" s="256">
        <v>16.077000000000002</v>
      </c>
      <c r="T51" s="256">
        <v>37.244</v>
      </c>
      <c r="U51" s="256">
        <v>22.15</v>
      </c>
      <c r="V51" s="256">
        <v>17.2</v>
      </c>
      <c r="W51" s="256">
        <v>29.731999999999999</v>
      </c>
      <c r="X51" s="256">
        <v>25.664999999999999</v>
      </c>
      <c r="Y51" s="256">
        <v>26.971</v>
      </c>
      <c r="Z51" s="256">
        <v>25.021000000000001</v>
      </c>
      <c r="AA51" s="256">
        <v>22.917000000000002</v>
      </c>
      <c r="AB51" s="256">
        <v>25.248000000000001</v>
      </c>
      <c r="AC51" s="256">
        <v>14.942</v>
      </c>
      <c r="AD51" s="256">
        <v>16.667000000000002</v>
      </c>
      <c r="AE51" s="256">
        <v>16.698</v>
      </c>
      <c r="AF51" s="256">
        <v>22.344000000000001</v>
      </c>
      <c r="AG51" s="256">
        <v>34.213999999999999</v>
      </c>
      <c r="AH51" s="256">
        <v>36.981999999999999</v>
      </c>
      <c r="AI51" s="256">
        <v>35.014000000000003</v>
      </c>
      <c r="AJ51" s="256">
        <v>36.828000000000003</v>
      </c>
      <c r="AK51" s="244">
        <v>22.359000000000002</v>
      </c>
      <c r="AL51" s="244">
        <v>29.670999999999999</v>
      </c>
      <c r="AM51" s="244">
        <v>31.173999999999999</v>
      </c>
      <c r="AN51" s="244">
        <v>46.747999999999998</v>
      </c>
      <c r="AO51" s="244">
        <v>35.805</v>
      </c>
      <c r="AP51" s="244">
        <v>24.911000000000001</v>
      </c>
      <c r="AQ51" s="244"/>
      <c r="AR51" s="244"/>
      <c r="AS51" s="244"/>
      <c r="AT51" s="628">
        <f t="shared" ref="AT51:AT57" si="39">AVERAGE(AA51:AG51)</f>
        <v>21.861428571428572</v>
      </c>
      <c r="AU51" s="629">
        <f t="shared" ref="AU51:AU57" si="40">AVERAGE(AH51:AP51)</f>
        <v>33.276888888888891</v>
      </c>
      <c r="AV51" s="629">
        <f t="shared" ref="AV51:AV57" si="41">AVERAGE(AH51:AQ51)</f>
        <v>33.276888888888891</v>
      </c>
    </row>
    <row r="52" spans="1:48" s="30" customFormat="1" x14ac:dyDescent="0.25">
      <c r="A52" s="276" t="s">
        <v>76</v>
      </c>
      <c r="B52" s="257">
        <v>1086.0999999999999</v>
      </c>
      <c r="C52" s="257">
        <v>1525.9</v>
      </c>
      <c r="D52" s="257">
        <v>1706.9</v>
      </c>
      <c r="E52" s="257">
        <v>1368.5</v>
      </c>
      <c r="F52" s="257">
        <v>1392.9</v>
      </c>
      <c r="G52" s="257">
        <v>1523.3</v>
      </c>
      <c r="H52" s="257">
        <v>1778.1999999999998</v>
      </c>
      <c r="I52" s="257">
        <v>2072.8000000000002</v>
      </c>
      <c r="J52" s="257">
        <v>1952.625</v>
      </c>
      <c r="K52" s="257">
        <v>1803.126</v>
      </c>
      <c r="L52" s="257">
        <v>2259.2600000000002</v>
      </c>
      <c r="M52" s="257">
        <v>2257.7169999999996</v>
      </c>
      <c r="N52" s="257">
        <v>1928.665</v>
      </c>
      <c r="O52" s="257">
        <v>1231.867</v>
      </c>
      <c r="P52" s="257">
        <v>947.94900000000007</v>
      </c>
      <c r="Q52" s="257">
        <v>1404.92</v>
      </c>
      <c r="R52" s="257">
        <v>906.91</v>
      </c>
      <c r="S52" s="257">
        <v>1064.3679999999999</v>
      </c>
      <c r="T52" s="257">
        <v>1065.231</v>
      </c>
      <c r="U52" s="257">
        <v>991.34899999999993</v>
      </c>
      <c r="V52" s="257">
        <v>840.6640000000001</v>
      </c>
      <c r="W52" s="257">
        <v>851.55099999999993</v>
      </c>
      <c r="X52" s="257">
        <v>1192.229</v>
      </c>
      <c r="Y52" s="257">
        <v>1477.3820000000001</v>
      </c>
      <c r="Z52" s="257">
        <v>1441.5419999999999</v>
      </c>
      <c r="AA52" s="257">
        <v>1361.3149999999998</v>
      </c>
      <c r="AB52" s="257">
        <v>1235.0160000000001</v>
      </c>
      <c r="AC52" s="257">
        <v>921.57500000000005</v>
      </c>
      <c r="AD52" s="257">
        <v>1037.2839999999999</v>
      </c>
      <c r="AE52" s="257">
        <v>1001.0889999999999</v>
      </c>
      <c r="AF52" s="257">
        <v>994.55900000000008</v>
      </c>
      <c r="AG52" s="257">
        <v>890.94200000000001</v>
      </c>
      <c r="AH52" s="257">
        <v>746.25199999999995</v>
      </c>
      <c r="AI52" s="257">
        <v>1075.078</v>
      </c>
      <c r="AJ52" s="257">
        <v>1393.1849999999999</v>
      </c>
      <c r="AK52" s="245">
        <v>1447.6609999999998</v>
      </c>
      <c r="AL52" s="245">
        <v>1229.0160000000001</v>
      </c>
      <c r="AM52" s="282">
        <v>1266.0039999999999</v>
      </c>
      <c r="AN52" s="245">
        <v>1103.713</v>
      </c>
      <c r="AO52" s="245">
        <v>1176.212</v>
      </c>
      <c r="AP52" s="245">
        <v>1396.5730000000001</v>
      </c>
      <c r="AQ52" s="245"/>
      <c r="AR52" s="245"/>
      <c r="AS52" s="245"/>
      <c r="AT52" s="632">
        <f t="shared" si="39"/>
        <v>1063.1114285714286</v>
      </c>
      <c r="AU52" s="633">
        <f t="shared" si="40"/>
        <v>1203.7437777777777</v>
      </c>
      <c r="AV52" s="633">
        <f t="shared" si="41"/>
        <v>1203.7437777777777</v>
      </c>
    </row>
    <row r="53" spans="1:48" x14ac:dyDescent="0.25">
      <c r="A53" s="277" t="s">
        <v>53</v>
      </c>
      <c r="B53" s="258">
        <v>147.30000000000001</v>
      </c>
      <c r="C53" s="258">
        <v>140.19999999999999</v>
      </c>
      <c r="D53" s="258">
        <v>145.80000000000001</v>
      </c>
      <c r="E53" s="258">
        <v>149.5</v>
      </c>
      <c r="F53" s="258">
        <v>138.30000000000001</v>
      </c>
      <c r="G53" s="258">
        <v>145.4</v>
      </c>
      <c r="H53" s="258">
        <v>141.4</v>
      </c>
      <c r="I53" s="258">
        <v>151.6</v>
      </c>
      <c r="J53" s="258">
        <v>154</v>
      </c>
      <c r="K53" s="258">
        <v>160.5</v>
      </c>
      <c r="L53" s="258">
        <v>160.76</v>
      </c>
      <c r="M53" s="258">
        <v>176.59299999999999</v>
      </c>
      <c r="N53" s="258">
        <v>174.60300000000001</v>
      </c>
      <c r="O53" s="258">
        <v>171.8</v>
      </c>
      <c r="P53" s="258">
        <v>182.24100000000001</v>
      </c>
      <c r="Q53" s="258">
        <v>194.12299999999999</v>
      </c>
      <c r="R53" s="258">
        <v>194.23500000000001</v>
      </c>
      <c r="S53" s="258">
        <v>207.52199999999999</v>
      </c>
      <c r="T53" s="258">
        <v>224.072</v>
      </c>
      <c r="U53" s="258">
        <v>208.857</v>
      </c>
      <c r="V53" s="258">
        <v>219.583</v>
      </c>
      <c r="W53" s="258">
        <v>220.50700000000001</v>
      </c>
      <c r="X53" s="258">
        <v>228.339</v>
      </c>
      <c r="Y53" s="258">
        <v>230.124</v>
      </c>
      <c r="Z53" s="258">
        <v>234.79900000000001</v>
      </c>
      <c r="AA53" s="258">
        <v>229.67599999999999</v>
      </c>
      <c r="AB53" s="258">
        <v>226.36199999999999</v>
      </c>
      <c r="AC53" s="258">
        <v>228.80099999999999</v>
      </c>
      <c r="AD53" s="258">
        <v>225.93799999999999</v>
      </c>
      <c r="AE53" s="258">
        <v>228.69800000000001</v>
      </c>
      <c r="AF53" s="258">
        <v>228.17500000000001</v>
      </c>
      <c r="AG53" s="258">
        <v>234.37299999999999</v>
      </c>
      <c r="AH53" s="258">
        <v>235.541</v>
      </c>
      <c r="AI53" s="258">
        <v>232.70500000000001</v>
      </c>
      <c r="AJ53" s="258">
        <v>229.114</v>
      </c>
      <c r="AK53" s="246">
        <v>228.215</v>
      </c>
      <c r="AL53" s="246">
        <v>236.46799999999999</v>
      </c>
      <c r="AM53" s="246">
        <v>237.648</v>
      </c>
      <c r="AN53" s="246">
        <v>239.905</v>
      </c>
      <c r="AO53" s="246">
        <v>240.346</v>
      </c>
      <c r="AP53" s="246">
        <v>238.559</v>
      </c>
      <c r="AQ53" s="246"/>
      <c r="AR53" s="246"/>
      <c r="AS53" s="246"/>
      <c r="AT53" s="628">
        <f t="shared" si="39"/>
        <v>228.86042857142857</v>
      </c>
      <c r="AU53" s="629">
        <f t="shared" si="40"/>
        <v>235.38900000000001</v>
      </c>
      <c r="AV53" s="629">
        <f t="shared" si="41"/>
        <v>235.38900000000001</v>
      </c>
    </row>
    <row r="54" spans="1:48" x14ac:dyDescent="0.25">
      <c r="A54" s="277" t="s">
        <v>54</v>
      </c>
      <c r="B54" s="258">
        <v>29</v>
      </c>
      <c r="C54" s="258">
        <v>26</v>
      </c>
      <c r="D54" s="258">
        <v>24</v>
      </c>
      <c r="E54" s="258">
        <v>26</v>
      </c>
      <c r="F54" s="258">
        <v>31</v>
      </c>
      <c r="G54" s="258">
        <v>31</v>
      </c>
      <c r="H54" s="258">
        <v>27</v>
      </c>
      <c r="I54" s="258">
        <v>19</v>
      </c>
      <c r="J54" s="258">
        <v>21</v>
      </c>
      <c r="K54" s="258">
        <v>24</v>
      </c>
      <c r="L54" s="258">
        <v>25</v>
      </c>
      <c r="M54" s="258">
        <v>23</v>
      </c>
      <c r="N54" s="258">
        <v>23</v>
      </c>
      <c r="O54" s="258">
        <v>32</v>
      </c>
      <c r="P54" s="258">
        <v>29.606999999999999</v>
      </c>
      <c r="Q54" s="258">
        <v>26.266999999999999</v>
      </c>
      <c r="R54" s="258">
        <v>31.904</v>
      </c>
      <c r="S54" s="258">
        <v>31.716999999999999</v>
      </c>
      <c r="T54" s="258">
        <v>31.795999999999999</v>
      </c>
      <c r="U54" s="258">
        <v>24.302</v>
      </c>
      <c r="V54" s="258">
        <v>28.177</v>
      </c>
      <c r="W54" s="258">
        <v>31.84</v>
      </c>
      <c r="X54" s="258">
        <v>28.667000000000002</v>
      </c>
      <c r="Y54" s="258">
        <v>23.225000000000001</v>
      </c>
      <c r="Z54" s="258">
        <v>28.460999999999999</v>
      </c>
      <c r="AA54" s="258">
        <v>25.097999999999999</v>
      </c>
      <c r="AB54" s="258">
        <v>26.321000000000002</v>
      </c>
      <c r="AC54" s="258">
        <v>23.928000000000001</v>
      </c>
      <c r="AD54" s="258">
        <v>22.035</v>
      </c>
      <c r="AE54" s="258">
        <v>24.411999999999999</v>
      </c>
      <c r="AF54" s="258">
        <v>23.745999999999999</v>
      </c>
      <c r="AG54" s="258">
        <v>22.449000000000002</v>
      </c>
      <c r="AH54" s="258">
        <v>24.518999999999998</v>
      </c>
      <c r="AI54" s="258">
        <v>20.646000000000001</v>
      </c>
      <c r="AJ54" s="258">
        <v>21.1</v>
      </c>
      <c r="AK54" s="246">
        <v>16.411000000000001</v>
      </c>
      <c r="AL54" s="246">
        <v>18.547999999999998</v>
      </c>
      <c r="AM54" s="246">
        <v>15.01</v>
      </c>
      <c r="AN54" s="246">
        <v>16.843</v>
      </c>
      <c r="AO54" s="246">
        <v>22.088999999999999</v>
      </c>
      <c r="AP54" s="246">
        <v>20.324999999999999</v>
      </c>
      <c r="AQ54" s="246"/>
      <c r="AR54" s="246"/>
      <c r="AS54" s="246"/>
      <c r="AT54" s="628">
        <f t="shared" si="39"/>
        <v>23.998428571428573</v>
      </c>
      <c r="AU54" s="629">
        <f t="shared" si="40"/>
        <v>19.498999999999999</v>
      </c>
      <c r="AV54" s="629">
        <f t="shared" si="41"/>
        <v>19.498999999999999</v>
      </c>
    </row>
    <row r="55" spans="1:48" x14ac:dyDescent="0.25">
      <c r="A55" s="277" t="s">
        <v>11</v>
      </c>
      <c r="B55" s="258">
        <v>232.66900000000001</v>
      </c>
      <c r="C55" s="258">
        <v>211.34399999999999</v>
      </c>
      <c r="D55" s="258">
        <v>349.22899999999998</v>
      </c>
      <c r="E55" s="258">
        <v>247.155</v>
      </c>
      <c r="F55" s="258">
        <v>296.36599999999999</v>
      </c>
      <c r="G55" s="258">
        <v>359.90899999999999</v>
      </c>
      <c r="H55" s="258">
        <v>445.75700000000001</v>
      </c>
      <c r="I55" s="258">
        <v>366.55399999999997</v>
      </c>
      <c r="J55" s="258">
        <v>352.82400000000001</v>
      </c>
      <c r="K55" s="258">
        <v>202.90700000000001</v>
      </c>
      <c r="L55" s="258">
        <v>187.43199999999999</v>
      </c>
      <c r="M55" s="258">
        <v>216.27</v>
      </c>
      <c r="N55" s="258">
        <v>457.37900000000002</v>
      </c>
      <c r="O55" s="258">
        <v>364.24099999999999</v>
      </c>
      <c r="P55" s="258">
        <v>275.06299999999999</v>
      </c>
      <c r="Q55" s="258">
        <v>296.90699999999998</v>
      </c>
      <c r="R55" s="258">
        <v>293.00799999999998</v>
      </c>
      <c r="S55" s="258">
        <v>369.702</v>
      </c>
      <c r="T55" s="258">
        <v>265.52</v>
      </c>
      <c r="U55" s="258">
        <v>280.05599999999998</v>
      </c>
      <c r="V55" s="258">
        <v>283.37099999999998</v>
      </c>
      <c r="W55" s="258">
        <v>179.828</v>
      </c>
      <c r="X55" s="258">
        <v>201.31700000000001</v>
      </c>
      <c r="Y55" s="258">
        <v>245.87799999999999</v>
      </c>
      <c r="Z55" s="258">
        <v>238.78100000000001</v>
      </c>
      <c r="AA55" s="258">
        <v>234.834</v>
      </c>
      <c r="AB55" s="258">
        <v>231.47</v>
      </c>
      <c r="AC55" s="258">
        <v>185.65700000000001</v>
      </c>
      <c r="AD55" s="258">
        <v>296.49200000000002</v>
      </c>
      <c r="AE55" s="258">
        <v>238.88499999999999</v>
      </c>
      <c r="AF55" s="258">
        <v>220.04900000000001</v>
      </c>
      <c r="AG55" s="258">
        <v>247.34200000000001</v>
      </c>
      <c r="AH55" s="258">
        <v>257.05799999999999</v>
      </c>
      <c r="AI55" s="258">
        <v>206.39699999999999</v>
      </c>
      <c r="AJ55" s="258">
        <v>226.53700000000001</v>
      </c>
      <c r="AK55" s="246">
        <v>407.298</v>
      </c>
      <c r="AL55" s="246">
        <v>301.06799999999998</v>
      </c>
      <c r="AM55" s="246">
        <v>315.35399999999998</v>
      </c>
      <c r="AN55" s="246">
        <v>282.11900000000003</v>
      </c>
      <c r="AO55" s="246">
        <v>218.898</v>
      </c>
      <c r="AP55" s="246">
        <v>199.38200000000001</v>
      </c>
      <c r="AQ55" s="246"/>
      <c r="AR55" s="246"/>
      <c r="AS55" s="246"/>
      <c r="AT55" s="628">
        <f t="shared" si="39"/>
        <v>236.38985714285715</v>
      </c>
      <c r="AU55" s="629">
        <f t="shared" si="40"/>
        <v>268.23455555555557</v>
      </c>
      <c r="AV55" s="629">
        <f t="shared" si="41"/>
        <v>268.23455555555557</v>
      </c>
    </row>
    <row r="56" spans="1:48" s="100" customFormat="1" x14ac:dyDescent="0.25">
      <c r="A56" s="277" t="s">
        <v>36</v>
      </c>
      <c r="B56" s="259">
        <v>11.502000000000001</v>
      </c>
      <c r="C56" s="259">
        <v>35.106999999999999</v>
      </c>
      <c r="D56" s="259">
        <v>10.063000000000001</v>
      </c>
      <c r="E56" s="259">
        <v>21.745999999999999</v>
      </c>
      <c r="F56" s="259">
        <v>25.234999999999999</v>
      </c>
      <c r="G56" s="259">
        <v>-2.1219999999999999</v>
      </c>
      <c r="H56" s="259">
        <v>4.6790000000000003</v>
      </c>
      <c r="I56" s="259">
        <v>20.582999999999998</v>
      </c>
      <c r="J56" s="259">
        <v>26.155000000000001</v>
      </c>
      <c r="K56" s="259">
        <v>-9.5210000000000008</v>
      </c>
      <c r="L56" s="259">
        <v>-18.913</v>
      </c>
      <c r="M56" s="259">
        <v>20.95</v>
      </c>
      <c r="N56" s="259">
        <v>12.839</v>
      </c>
      <c r="O56" s="259">
        <v>-37.799999999999997</v>
      </c>
      <c r="P56" s="259">
        <v>-75.417000000000002</v>
      </c>
      <c r="Q56" s="259">
        <v>19.489000000000001</v>
      </c>
      <c r="R56" s="259">
        <v>-87.257999999999996</v>
      </c>
      <c r="S56" s="259">
        <v>-75.224999999999994</v>
      </c>
      <c r="T56" s="259">
        <v>-24.640999999999998</v>
      </c>
      <c r="U56" s="259">
        <v>-28.451000000000001</v>
      </c>
      <c r="V56" s="259">
        <v>-66.486999999999995</v>
      </c>
      <c r="W56" s="259">
        <v>-24.231000000000002</v>
      </c>
      <c r="X56" s="259">
        <v>11.428000000000001</v>
      </c>
      <c r="Y56" s="259">
        <v>32.237000000000002</v>
      </c>
      <c r="Z56" s="259">
        <v>-10.247</v>
      </c>
      <c r="AA56" s="259">
        <v>-4.4749999999999996</v>
      </c>
      <c r="AB56" s="259">
        <v>-26.248999999999999</v>
      </c>
      <c r="AC56" s="259">
        <v>-8.2270000000000003</v>
      </c>
      <c r="AD56" s="259">
        <v>-53.62</v>
      </c>
      <c r="AE56" s="259">
        <v>-31.006</v>
      </c>
      <c r="AF56" s="259">
        <v>-48.600999999999999</v>
      </c>
      <c r="AG56" s="259">
        <v>-69.375</v>
      </c>
      <c r="AH56" s="259">
        <v>-76.683999999999997</v>
      </c>
      <c r="AI56" s="259">
        <v>-41.174999999999997</v>
      </c>
      <c r="AJ56" s="259">
        <v>-59.203000000000003</v>
      </c>
      <c r="AK56" s="260">
        <v>-67.260999999999996</v>
      </c>
      <c r="AL56" s="260">
        <v>-69.688000000000002</v>
      </c>
      <c r="AM56" s="260">
        <v>-19.896999999999998</v>
      </c>
      <c r="AN56" s="260">
        <v>-25.437000000000001</v>
      </c>
      <c r="AO56" s="260">
        <v>-57.515000000000001</v>
      </c>
      <c r="AP56" s="260">
        <v>-37.295999999999999</v>
      </c>
      <c r="AQ56" s="260"/>
      <c r="AR56" s="260"/>
      <c r="AS56" s="260"/>
      <c r="AT56" s="632">
        <f t="shared" si="39"/>
        <v>-34.507571428571431</v>
      </c>
      <c r="AU56" s="633">
        <f t="shared" si="40"/>
        <v>-50.461777777777776</v>
      </c>
      <c r="AV56" s="633">
        <f t="shared" si="41"/>
        <v>-50.461777777777776</v>
      </c>
    </row>
    <row r="57" spans="1:48" x14ac:dyDescent="0.25">
      <c r="A57" s="277" t="s">
        <v>86</v>
      </c>
      <c r="B57" s="246">
        <v>420.471</v>
      </c>
      <c r="C57" s="246">
        <v>412.65100000000001</v>
      </c>
      <c r="D57" s="246">
        <v>529.09199999999998</v>
      </c>
      <c r="E57" s="246">
        <v>444.40100000000001</v>
      </c>
      <c r="F57" s="246">
        <v>490.90100000000001</v>
      </c>
      <c r="G57" s="246">
        <v>534.18700000000001</v>
      </c>
      <c r="H57" s="246">
        <v>618.83600000000001</v>
      </c>
      <c r="I57" s="246">
        <v>557.73699999999997</v>
      </c>
      <c r="J57" s="246">
        <v>553.97900000000004</v>
      </c>
      <c r="K57" s="246">
        <v>377.88600000000002</v>
      </c>
      <c r="L57" s="246">
        <v>354.279</v>
      </c>
      <c r="M57" s="246">
        <v>436.81299999999999</v>
      </c>
      <c r="N57" s="246">
        <v>667.82100000000003</v>
      </c>
      <c r="O57" s="246">
        <v>530.24099999999999</v>
      </c>
      <c r="P57" s="246">
        <v>411.49400000000003</v>
      </c>
      <c r="Q57" s="246">
        <v>536.78599999999994</v>
      </c>
      <c r="R57" s="246">
        <v>431.88900000000001</v>
      </c>
      <c r="S57" s="246">
        <v>533.71600000000001</v>
      </c>
      <c r="T57" s="246">
        <v>496.74700000000001</v>
      </c>
      <c r="U57" s="246">
        <v>484.76400000000001</v>
      </c>
      <c r="V57" s="246">
        <v>464.64400000000001</v>
      </c>
      <c r="W57" s="246">
        <v>407.94400000000002</v>
      </c>
      <c r="X57" s="246">
        <v>469.75099999999998</v>
      </c>
      <c r="Y57" s="246">
        <v>531.46400000000006</v>
      </c>
      <c r="Z57" s="246">
        <v>491.79399999999998</v>
      </c>
      <c r="AA57" s="246">
        <v>485.13299999999998</v>
      </c>
      <c r="AB57" s="246">
        <v>457.904</v>
      </c>
      <c r="AC57" s="246">
        <v>430.15899999999999</v>
      </c>
      <c r="AD57" s="246">
        <v>490.84500000000003</v>
      </c>
      <c r="AE57" s="246">
        <v>460.98899999999998</v>
      </c>
      <c r="AF57" s="246">
        <v>423.36900000000003</v>
      </c>
      <c r="AG57" s="246">
        <v>434.78899999999999</v>
      </c>
      <c r="AH57" s="246">
        <v>440.43400000000003</v>
      </c>
      <c r="AI57" s="246">
        <v>418.57299999999998</v>
      </c>
      <c r="AJ57" s="246">
        <v>417.548</v>
      </c>
      <c r="AK57" s="246">
        <v>584.66300000000001</v>
      </c>
      <c r="AL57" s="246">
        <v>486.39600000000002</v>
      </c>
      <c r="AM57" s="246">
        <v>548.11500000000001</v>
      </c>
      <c r="AN57" s="246">
        <v>513.42999999999995</v>
      </c>
      <c r="AO57" s="246">
        <v>423.81799999999998</v>
      </c>
      <c r="AP57" s="246">
        <v>420.97</v>
      </c>
      <c r="AQ57" s="246"/>
      <c r="AR57" s="246"/>
      <c r="AS57" s="246"/>
      <c r="AT57" s="628">
        <f t="shared" si="39"/>
        <v>454.74114285714285</v>
      </c>
      <c r="AU57" s="629">
        <f t="shared" si="40"/>
        <v>472.66077777777781</v>
      </c>
      <c r="AV57" s="629">
        <f t="shared" si="41"/>
        <v>472.66077777777781</v>
      </c>
    </row>
    <row r="58" spans="1:48" x14ac:dyDescent="0.25">
      <c r="A58" s="272"/>
      <c r="B58" s="272"/>
      <c r="C58" s="272"/>
      <c r="D58" s="272"/>
      <c r="E58" s="272"/>
      <c r="F58" s="272"/>
      <c r="G58" s="272"/>
      <c r="H58" s="281"/>
      <c r="I58" s="281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624"/>
      <c r="AU58" s="625"/>
      <c r="AV58" s="625"/>
    </row>
    <row r="59" spans="1:48" s="35" customFormat="1" x14ac:dyDescent="0.25">
      <c r="A59" s="548" t="s">
        <v>297</v>
      </c>
      <c r="B59" s="549">
        <f t="shared" ref="B59:AK59" si="42">B52-B62</f>
        <v>420.47099999999989</v>
      </c>
      <c r="C59" s="549">
        <f t="shared" si="42"/>
        <v>412.65100000000007</v>
      </c>
      <c r="D59" s="549">
        <f t="shared" si="42"/>
        <v>529.0920000000001</v>
      </c>
      <c r="E59" s="549">
        <f t="shared" si="42"/>
        <v>444.40099999999995</v>
      </c>
      <c r="F59" s="549">
        <f t="shared" si="42"/>
        <v>490.90100000000007</v>
      </c>
      <c r="G59" s="549">
        <f t="shared" si="42"/>
        <v>534.1869999999999</v>
      </c>
      <c r="H59" s="549">
        <f t="shared" si="42"/>
        <v>618.83599999999979</v>
      </c>
      <c r="I59" s="549">
        <f t="shared" si="42"/>
        <v>557.73700000000008</v>
      </c>
      <c r="J59" s="549">
        <f t="shared" si="42"/>
        <v>553.97900000000004</v>
      </c>
      <c r="K59" s="549">
        <f t="shared" si="42"/>
        <v>377.88599999999997</v>
      </c>
      <c r="L59" s="549">
        <f t="shared" si="42"/>
        <v>354.27900000000022</v>
      </c>
      <c r="M59" s="549">
        <f t="shared" si="42"/>
        <v>436.81299999999965</v>
      </c>
      <c r="N59" s="549">
        <f t="shared" si="42"/>
        <v>667.82099999999991</v>
      </c>
      <c r="O59" s="549">
        <f t="shared" si="42"/>
        <v>530.24099999999999</v>
      </c>
      <c r="P59" s="549">
        <f t="shared" si="42"/>
        <v>411.49400000000003</v>
      </c>
      <c r="Q59" s="549">
        <f t="shared" si="42"/>
        <v>536.78600000000006</v>
      </c>
      <c r="R59" s="549">
        <f t="shared" si="42"/>
        <v>431.88899999999995</v>
      </c>
      <c r="S59" s="549">
        <f t="shared" si="42"/>
        <v>533.71599999999989</v>
      </c>
      <c r="T59" s="549">
        <f t="shared" si="42"/>
        <v>496.74699999999996</v>
      </c>
      <c r="U59" s="549">
        <f t="shared" si="42"/>
        <v>484.76399999999995</v>
      </c>
      <c r="V59" s="549">
        <f t="shared" si="42"/>
        <v>464.64400000000012</v>
      </c>
      <c r="W59" s="549">
        <f t="shared" si="42"/>
        <v>407.9439999999999</v>
      </c>
      <c r="X59" s="549">
        <f t="shared" si="42"/>
        <v>469.75100000000009</v>
      </c>
      <c r="Y59" s="549">
        <f t="shared" si="42"/>
        <v>531.46400000000006</v>
      </c>
      <c r="Z59" s="549">
        <f t="shared" si="42"/>
        <v>491.79399999999987</v>
      </c>
      <c r="AA59" s="549">
        <f t="shared" si="42"/>
        <v>485.13299999999981</v>
      </c>
      <c r="AB59" s="549">
        <f t="shared" si="42"/>
        <v>457.90400000000011</v>
      </c>
      <c r="AC59" s="549">
        <f t="shared" si="42"/>
        <v>430.15900000000005</v>
      </c>
      <c r="AD59" s="549">
        <f t="shared" si="42"/>
        <v>490.84499999999991</v>
      </c>
      <c r="AE59" s="549">
        <f t="shared" si="42"/>
        <v>460.98899999999992</v>
      </c>
      <c r="AF59" s="549">
        <f t="shared" si="42"/>
        <v>423.36900000000003</v>
      </c>
      <c r="AG59" s="549">
        <f t="shared" si="42"/>
        <v>434.78899999999999</v>
      </c>
      <c r="AH59" s="549">
        <f t="shared" si="42"/>
        <v>440.43399999999997</v>
      </c>
      <c r="AI59" s="549">
        <f t="shared" si="42"/>
        <v>418.57299999999998</v>
      </c>
      <c r="AJ59" s="549">
        <f t="shared" si="42"/>
        <v>417.548</v>
      </c>
      <c r="AK59" s="549">
        <f t="shared" si="42"/>
        <v>584.66299999999978</v>
      </c>
      <c r="AL59" s="549">
        <f>AL52-AL62</f>
        <v>486.39600000000007</v>
      </c>
      <c r="AM59" s="549">
        <f>AM52-AM62</f>
        <v>548.1149999999999</v>
      </c>
      <c r="AN59" s="549">
        <f>AN52-AN62</f>
        <v>513.42999999999995</v>
      </c>
      <c r="AO59" s="549">
        <f t="shared" ref="AO59" si="43">AO52-AO62</f>
        <v>423.81799999999998</v>
      </c>
      <c r="AP59" s="549"/>
      <c r="AQ59" s="549"/>
      <c r="AR59" s="549"/>
      <c r="AS59" s="549"/>
      <c r="AT59" s="634"/>
      <c r="AU59" s="635"/>
      <c r="AV59" s="635"/>
    </row>
    <row r="60" spans="1:48" s="35" customFormat="1" x14ac:dyDescent="0.25">
      <c r="A60" s="548" t="s">
        <v>51</v>
      </c>
      <c r="B60" s="549">
        <f t="shared" ref="B60:G60" si="44">B59-B57</f>
        <v>0</v>
      </c>
      <c r="C60" s="549">
        <f t="shared" si="44"/>
        <v>0</v>
      </c>
      <c r="D60" s="549">
        <f t="shared" si="44"/>
        <v>0</v>
      </c>
      <c r="E60" s="549">
        <f t="shared" si="44"/>
        <v>0</v>
      </c>
      <c r="F60" s="549">
        <f t="shared" si="44"/>
        <v>0</v>
      </c>
      <c r="G60" s="549">
        <f t="shared" si="44"/>
        <v>0</v>
      </c>
      <c r="H60" s="549">
        <f>H59-H57</f>
        <v>0</v>
      </c>
      <c r="I60" s="549">
        <f t="shared" ref="I60:AI60" si="45">I59-I57</f>
        <v>0</v>
      </c>
      <c r="J60" s="549">
        <f t="shared" si="45"/>
        <v>0</v>
      </c>
      <c r="K60" s="549">
        <f t="shared" si="45"/>
        <v>0</v>
      </c>
      <c r="L60" s="549">
        <f t="shared" si="45"/>
        <v>0</v>
      </c>
      <c r="M60" s="549">
        <f t="shared" si="45"/>
        <v>0</v>
      </c>
      <c r="N60" s="549">
        <f t="shared" si="45"/>
        <v>0</v>
      </c>
      <c r="O60" s="549">
        <f t="shared" si="45"/>
        <v>0</v>
      </c>
      <c r="P60" s="549">
        <f t="shared" si="45"/>
        <v>0</v>
      </c>
      <c r="Q60" s="549">
        <f t="shared" si="45"/>
        <v>0</v>
      </c>
      <c r="R60" s="549">
        <f t="shared" si="45"/>
        <v>0</v>
      </c>
      <c r="S60" s="549">
        <f t="shared" si="45"/>
        <v>0</v>
      </c>
      <c r="T60" s="549">
        <f t="shared" si="45"/>
        <v>0</v>
      </c>
      <c r="U60" s="549">
        <f t="shared" si="45"/>
        <v>0</v>
      </c>
      <c r="V60" s="549">
        <f t="shared" si="45"/>
        <v>0</v>
      </c>
      <c r="W60" s="549">
        <f t="shared" si="45"/>
        <v>0</v>
      </c>
      <c r="X60" s="549">
        <f t="shared" si="45"/>
        <v>0</v>
      </c>
      <c r="Y60" s="549">
        <f t="shared" si="45"/>
        <v>0</v>
      </c>
      <c r="Z60" s="549">
        <f t="shared" si="45"/>
        <v>0</v>
      </c>
      <c r="AA60" s="549">
        <f t="shared" si="45"/>
        <v>0</v>
      </c>
      <c r="AB60" s="549">
        <f t="shared" si="45"/>
        <v>0</v>
      </c>
      <c r="AC60" s="549">
        <f t="shared" si="45"/>
        <v>0</v>
      </c>
      <c r="AD60" s="549">
        <f t="shared" si="45"/>
        <v>0</v>
      </c>
      <c r="AE60" s="549">
        <f t="shared" si="45"/>
        <v>0</v>
      </c>
      <c r="AF60" s="549">
        <f t="shared" si="45"/>
        <v>0</v>
      </c>
      <c r="AG60" s="549">
        <f t="shared" si="45"/>
        <v>0</v>
      </c>
      <c r="AH60" s="549">
        <f t="shared" si="45"/>
        <v>0</v>
      </c>
      <c r="AI60" s="549">
        <f t="shared" si="45"/>
        <v>0</v>
      </c>
      <c r="AJ60" s="549">
        <f t="shared" ref="AJ60:AK60" si="46">AJ59-AJ57</f>
        <v>0</v>
      </c>
      <c r="AK60" s="549">
        <f t="shared" si="46"/>
        <v>0</v>
      </c>
      <c r="AL60" s="549">
        <f t="shared" ref="AL60:AM60" si="47">AL59-AL57</f>
        <v>0</v>
      </c>
      <c r="AM60" s="549">
        <f t="shared" si="47"/>
        <v>0</v>
      </c>
      <c r="AN60" s="549">
        <f t="shared" ref="AN60" si="48">AN59-AN57</f>
        <v>0</v>
      </c>
      <c r="AO60" s="549">
        <f t="shared" ref="AO60" si="49">AO59-AO57</f>
        <v>0</v>
      </c>
      <c r="AP60" s="549"/>
      <c r="AQ60" s="549"/>
      <c r="AR60" s="549"/>
      <c r="AS60" s="549"/>
      <c r="AT60" s="634"/>
      <c r="AU60" s="635"/>
      <c r="AV60" s="635"/>
    </row>
    <row r="61" spans="1:48" x14ac:dyDescent="0.25">
      <c r="A61" s="279"/>
      <c r="B61" s="279"/>
      <c r="C61" s="279"/>
      <c r="D61" s="279"/>
      <c r="E61" s="279"/>
      <c r="F61" s="279"/>
      <c r="G61" s="279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624"/>
      <c r="AU61" s="625"/>
      <c r="AV61" s="625"/>
    </row>
    <row r="62" spans="1:48" s="31" customFormat="1" x14ac:dyDescent="0.25">
      <c r="A62" s="249" t="s">
        <v>87</v>
      </c>
      <c r="B62" s="280">
        <v>665.62900000000002</v>
      </c>
      <c r="C62" s="280">
        <v>1113.249</v>
      </c>
      <c r="D62" s="280">
        <v>1177.808</v>
      </c>
      <c r="E62" s="280">
        <v>924.09900000000005</v>
      </c>
      <c r="F62" s="280">
        <v>901.99900000000002</v>
      </c>
      <c r="G62" s="280">
        <v>989.11300000000006</v>
      </c>
      <c r="H62" s="280">
        <v>1159.364</v>
      </c>
      <c r="I62" s="280">
        <v>1515.0630000000001</v>
      </c>
      <c r="J62" s="280">
        <v>1398.646</v>
      </c>
      <c r="K62" s="280">
        <v>1425.24</v>
      </c>
      <c r="L62" s="280">
        <v>1904.981</v>
      </c>
      <c r="M62" s="280">
        <v>1820.904</v>
      </c>
      <c r="N62" s="280">
        <v>1260.8440000000001</v>
      </c>
      <c r="O62" s="280">
        <v>701.62599999999998</v>
      </c>
      <c r="P62" s="280">
        <v>536.45500000000004</v>
      </c>
      <c r="Q62" s="280">
        <v>868.13400000000001</v>
      </c>
      <c r="R62" s="280">
        <v>475.02100000000002</v>
      </c>
      <c r="S62" s="280">
        <v>530.65200000000004</v>
      </c>
      <c r="T62" s="280">
        <v>568.48400000000004</v>
      </c>
      <c r="U62" s="280">
        <v>506.58499999999998</v>
      </c>
      <c r="V62" s="280">
        <v>376.02</v>
      </c>
      <c r="W62" s="280">
        <v>443.60700000000003</v>
      </c>
      <c r="X62" s="280">
        <v>722.47799999999995</v>
      </c>
      <c r="Y62" s="280">
        <v>945.91800000000001</v>
      </c>
      <c r="Z62" s="280">
        <v>949.74800000000005</v>
      </c>
      <c r="AA62" s="280">
        <v>876.18200000000002</v>
      </c>
      <c r="AB62" s="280">
        <v>777.11199999999997</v>
      </c>
      <c r="AC62" s="280">
        <v>491.416</v>
      </c>
      <c r="AD62" s="280">
        <v>546.43899999999996</v>
      </c>
      <c r="AE62" s="280">
        <v>540.1</v>
      </c>
      <c r="AF62" s="280">
        <v>571.19000000000005</v>
      </c>
      <c r="AG62" s="280">
        <v>456.15300000000002</v>
      </c>
      <c r="AH62" s="280">
        <v>305.81799999999998</v>
      </c>
      <c r="AI62" s="280">
        <v>656.505</v>
      </c>
      <c r="AJ62" s="280">
        <v>975.63699999999994</v>
      </c>
      <c r="AK62" s="249">
        <v>862.99800000000005</v>
      </c>
      <c r="AL62" s="249">
        <v>742.62</v>
      </c>
      <c r="AM62" s="249">
        <v>717.88900000000001</v>
      </c>
      <c r="AN62" s="249">
        <v>590.28300000000002</v>
      </c>
      <c r="AO62" s="249">
        <v>752.39400000000001</v>
      </c>
      <c r="AP62" s="249">
        <v>975.60299999999995</v>
      </c>
      <c r="AQ62" s="249">
        <v>1159.278</v>
      </c>
      <c r="AR62" s="249">
        <v>913.52499999999998</v>
      </c>
      <c r="AS62" s="249"/>
      <c r="AT62" s="630">
        <f>AVERAGE(AA62:AG62)</f>
        <v>608.37028571428561</v>
      </c>
      <c r="AU62" s="631">
        <f>AVERAGE(AH62:AP62)</f>
        <v>731.08300000000008</v>
      </c>
      <c r="AV62" s="631">
        <f>AVERAGE(AH62:AQ62)</f>
        <v>773.90250000000003</v>
      </c>
    </row>
    <row r="63" spans="1:48" x14ac:dyDescent="0.25">
      <c r="A63" s="247"/>
      <c r="B63" s="247"/>
      <c r="C63" s="247"/>
      <c r="D63" s="247"/>
      <c r="E63" s="247"/>
      <c r="F63" s="247"/>
      <c r="G63" s="247"/>
      <c r="H63" s="281"/>
      <c r="I63" s="281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624"/>
      <c r="AU63" s="625"/>
      <c r="AV63" s="625"/>
    </row>
    <row r="64" spans="1:48" x14ac:dyDescent="0.25">
      <c r="A64" s="249" t="s">
        <v>77</v>
      </c>
      <c r="B64" s="249"/>
      <c r="C64" s="249"/>
      <c r="D64" s="249"/>
      <c r="E64" s="249"/>
      <c r="F64" s="249"/>
      <c r="G64" s="249"/>
      <c r="H64" s="281"/>
      <c r="I64" s="281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624"/>
      <c r="AU64" s="625"/>
      <c r="AV64" s="625"/>
    </row>
    <row r="65" spans="1:48" x14ac:dyDescent="0.25">
      <c r="A65" s="286" t="s">
        <v>78</v>
      </c>
      <c r="B65" s="256">
        <v>2.4</v>
      </c>
      <c r="C65" s="256">
        <v>2.7</v>
      </c>
      <c r="D65" s="256">
        <v>1.9</v>
      </c>
      <c r="E65" s="256">
        <v>1.9</v>
      </c>
      <c r="F65" s="256">
        <v>2.1</v>
      </c>
      <c r="G65" s="256">
        <v>2.5</v>
      </c>
      <c r="H65" s="256">
        <v>2.8</v>
      </c>
      <c r="I65" s="256">
        <v>7.6</v>
      </c>
      <c r="J65" s="256">
        <v>3.84</v>
      </c>
      <c r="K65" s="256">
        <v>9.44</v>
      </c>
      <c r="L65" s="256">
        <v>16.286000000000001</v>
      </c>
      <c r="M65" s="256">
        <v>21.25</v>
      </c>
      <c r="N65" s="256">
        <v>16.085000000000001</v>
      </c>
      <c r="O65" s="256">
        <v>22.669</v>
      </c>
      <c r="P65" s="256">
        <v>22.466999999999999</v>
      </c>
      <c r="Q65" s="256">
        <v>36.406999999999996</v>
      </c>
      <c r="R65" s="256">
        <v>40.694000000000003</v>
      </c>
      <c r="S65" s="256">
        <v>70.001000000000005</v>
      </c>
      <c r="T65" s="256">
        <v>108.81699999999999</v>
      </c>
      <c r="U65" s="256">
        <v>91.947000000000003</v>
      </c>
      <c r="V65" s="256">
        <v>67.933000000000007</v>
      </c>
      <c r="W65" s="256">
        <v>92.332999999999998</v>
      </c>
      <c r="X65" s="256">
        <v>94.923000000000002</v>
      </c>
      <c r="Y65" s="256">
        <v>102.986</v>
      </c>
      <c r="Z65" s="256">
        <v>94.510999999999996</v>
      </c>
      <c r="AA65" s="256">
        <v>89.825000000000003</v>
      </c>
      <c r="AB65" s="256">
        <v>107.551</v>
      </c>
      <c r="AC65" s="256">
        <v>77.373999999999995</v>
      </c>
      <c r="AD65" s="256">
        <v>63.027000000000001</v>
      </c>
      <c r="AE65" s="256">
        <v>70.569999999999993</v>
      </c>
      <c r="AF65" s="256">
        <v>81.355000000000004</v>
      </c>
      <c r="AG65" s="256">
        <v>121.86199999999999</v>
      </c>
      <c r="AH65" s="256">
        <v>112.631</v>
      </c>
      <c r="AI65" s="256">
        <v>126.971</v>
      </c>
      <c r="AJ65" s="256">
        <v>118.59</v>
      </c>
      <c r="AK65" s="256">
        <v>96.918000000000006</v>
      </c>
      <c r="AL65" s="256">
        <v>113.116</v>
      </c>
      <c r="AM65" s="256">
        <v>124.31699999999999</v>
      </c>
      <c r="AN65" s="256">
        <v>172.46700000000001</v>
      </c>
      <c r="AO65" s="256">
        <v>151.267</v>
      </c>
      <c r="AP65" s="256">
        <v>112.91200000000001</v>
      </c>
      <c r="AQ65" s="256">
        <v>115</v>
      </c>
      <c r="AR65" s="256">
        <v>125</v>
      </c>
      <c r="AS65" s="256"/>
      <c r="AT65" s="628">
        <f t="shared" ref="AT65:AT71" si="50">AVERAGE(AA65:AG65)</f>
        <v>87.366285714285709</v>
      </c>
      <c r="AU65" s="629">
        <f t="shared" ref="AU65:AU71" si="51">AVERAGE(AH65:AP65)</f>
        <v>125.46544444444446</v>
      </c>
      <c r="AV65" s="629">
        <f t="shared" ref="AV65:AV71" si="52">AVERAGE(AH65:AQ65)</f>
        <v>124.41890000000001</v>
      </c>
    </row>
    <row r="66" spans="1:48" x14ac:dyDescent="0.25">
      <c r="A66" s="286" t="s">
        <v>79</v>
      </c>
      <c r="B66" s="257">
        <v>2564.3270000000002</v>
      </c>
      <c r="C66" s="257">
        <v>2817.1090000000004</v>
      </c>
      <c r="D66" s="257">
        <v>3160.6759999999999</v>
      </c>
      <c r="E66" s="257">
        <v>2955.232</v>
      </c>
      <c r="F66" s="257">
        <v>3060.259</v>
      </c>
      <c r="G66" s="257">
        <v>3285.433</v>
      </c>
      <c r="H66" s="257">
        <v>3777.2700000000004</v>
      </c>
      <c r="I66" s="257">
        <v>3931.931</v>
      </c>
      <c r="J66" s="257">
        <v>3938.7270000000003</v>
      </c>
      <c r="K66" s="257">
        <v>4002.8630000000003</v>
      </c>
      <c r="L66" s="257">
        <v>3865.6409999999996</v>
      </c>
      <c r="M66" s="257">
        <v>4016.8010000000004</v>
      </c>
      <c r="N66" s="257">
        <v>3944.674</v>
      </c>
      <c r="O66" s="257">
        <v>3095.7139999999999</v>
      </c>
      <c r="P66" s="257">
        <v>2760.7109999999998</v>
      </c>
      <c r="Q66" s="257">
        <v>3302.64</v>
      </c>
      <c r="R66" s="257">
        <v>2888.9670000000001</v>
      </c>
      <c r="S66" s="257">
        <v>3011.82</v>
      </c>
      <c r="T66" s="257">
        <v>3035.9090000000001</v>
      </c>
      <c r="U66" s="257">
        <v>2981.4120000000003</v>
      </c>
      <c r="V66" s="257">
        <v>2757.2260000000001</v>
      </c>
      <c r="W66" s="257">
        <v>2745.741</v>
      </c>
      <c r="X66" s="257">
        <v>3019.9960000000001</v>
      </c>
      <c r="Y66" s="257">
        <v>3372.7849999999999</v>
      </c>
      <c r="Z66" s="257">
        <v>3335.989</v>
      </c>
      <c r="AA66" s="257">
        <v>3267.7330000000002</v>
      </c>
      <c r="AB66" s="257">
        <v>2931.1860000000001</v>
      </c>
      <c r="AC66" s="257">
        <v>2460.364</v>
      </c>
      <c r="AD66" s="257">
        <v>2898.8580000000002</v>
      </c>
      <c r="AE66" s="257">
        <v>2773.799</v>
      </c>
      <c r="AF66" s="257">
        <v>2724.78</v>
      </c>
      <c r="AG66" s="257">
        <v>2501.4679999999998</v>
      </c>
      <c r="AH66" s="257">
        <v>2619.8719999999998</v>
      </c>
      <c r="AI66" s="257">
        <v>2944.6850000000004</v>
      </c>
      <c r="AJ66" s="257">
        <v>2984.0130000000004</v>
      </c>
      <c r="AK66" s="257">
        <v>3235.578</v>
      </c>
      <c r="AL66" s="257">
        <v>2969.2250000000004</v>
      </c>
      <c r="AM66" s="257">
        <v>3119.2439999999997</v>
      </c>
      <c r="AN66" s="257">
        <v>3025.335</v>
      </c>
      <c r="AO66" s="257">
        <v>2767.8599999999997</v>
      </c>
      <c r="AP66" s="257">
        <v>2927.2449999999994</v>
      </c>
      <c r="AQ66" s="257">
        <v>3400.2780000000002</v>
      </c>
      <c r="AR66" s="257">
        <v>3104.5250000000001</v>
      </c>
      <c r="AS66" s="257"/>
      <c r="AT66" s="632">
        <f t="shared" si="50"/>
        <v>2794.0268571428569</v>
      </c>
      <c r="AU66" s="633">
        <f t="shared" si="51"/>
        <v>2954.7841111111111</v>
      </c>
      <c r="AV66" s="633">
        <f t="shared" si="52"/>
        <v>2999.3334999999997</v>
      </c>
    </row>
    <row r="67" spans="1:48" x14ac:dyDescent="0.25">
      <c r="A67" s="277" t="s">
        <v>53</v>
      </c>
      <c r="B67" s="258">
        <v>588.5</v>
      </c>
      <c r="C67" s="258">
        <v>588</v>
      </c>
      <c r="D67" s="258">
        <v>586.5</v>
      </c>
      <c r="E67" s="258">
        <v>592.4</v>
      </c>
      <c r="F67" s="258">
        <v>596.1</v>
      </c>
      <c r="G67" s="258">
        <v>610.5</v>
      </c>
      <c r="H67" s="258">
        <v>602.4</v>
      </c>
      <c r="I67" s="258">
        <v>616.4</v>
      </c>
      <c r="J67" s="258">
        <v>642.6</v>
      </c>
      <c r="K67" s="258">
        <v>651</v>
      </c>
      <c r="L67" s="258">
        <v>674.32</v>
      </c>
      <c r="M67" s="258">
        <v>712.21799999999996</v>
      </c>
      <c r="N67" s="258">
        <v>720.73900000000003</v>
      </c>
      <c r="O67" s="258">
        <v>725.77499999999998</v>
      </c>
      <c r="P67" s="258">
        <v>748.91800000000001</v>
      </c>
      <c r="Q67" s="258">
        <v>789.79700000000003</v>
      </c>
      <c r="R67" s="258">
        <v>789.47900000000004</v>
      </c>
      <c r="S67" s="258">
        <v>834.84199999999998</v>
      </c>
      <c r="T67" s="258">
        <v>871.66399999999999</v>
      </c>
      <c r="U67" s="258">
        <v>852.98099999999999</v>
      </c>
      <c r="V67" s="258">
        <v>882.87599999999998</v>
      </c>
      <c r="W67" s="258">
        <v>890.71900000000005</v>
      </c>
      <c r="X67" s="258">
        <v>914.11900000000003</v>
      </c>
      <c r="Y67" s="258">
        <v>909.96100000000001</v>
      </c>
      <c r="Z67" s="258">
        <v>928.82799999999997</v>
      </c>
      <c r="AA67" s="258">
        <v>949.59400000000005</v>
      </c>
      <c r="AB67" s="258">
        <v>926.39099999999996</v>
      </c>
      <c r="AC67" s="258">
        <v>918.61500000000001</v>
      </c>
      <c r="AD67" s="258">
        <v>911.93</v>
      </c>
      <c r="AE67" s="258">
        <v>909.55100000000004</v>
      </c>
      <c r="AF67" s="258">
        <v>917.11900000000003</v>
      </c>
      <c r="AG67" s="258">
        <v>937.91099999999994</v>
      </c>
      <c r="AH67" s="258">
        <v>947.86500000000001</v>
      </c>
      <c r="AI67" s="258">
        <v>926.76900000000001</v>
      </c>
      <c r="AJ67" s="258">
        <v>918.92</v>
      </c>
      <c r="AK67" s="258">
        <v>925.64099999999996</v>
      </c>
      <c r="AL67" s="258">
        <v>941.38699999999994</v>
      </c>
      <c r="AM67" s="258">
        <v>950.81200000000001</v>
      </c>
      <c r="AN67" s="258">
        <v>955.10699999999997</v>
      </c>
      <c r="AO67" s="258">
        <v>958.30799999999999</v>
      </c>
      <c r="AP67" s="258">
        <v>957.21699999999998</v>
      </c>
      <c r="AQ67" s="258">
        <v>955</v>
      </c>
      <c r="AR67" s="258">
        <v>955</v>
      </c>
      <c r="AS67" s="258"/>
      <c r="AT67" s="628">
        <f t="shared" si="50"/>
        <v>924.4444285714286</v>
      </c>
      <c r="AU67" s="629">
        <f t="shared" si="51"/>
        <v>942.44733333333329</v>
      </c>
      <c r="AV67" s="629">
        <f t="shared" si="52"/>
        <v>943.70259999999996</v>
      </c>
    </row>
    <row r="68" spans="1:48" x14ac:dyDescent="0.25">
      <c r="A68" s="277" t="s">
        <v>54</v>
      </c>
      <c r="B68" s="258">
        <v>100</v>
      </c>
      <c r="C68" s="258">
        <v>92</v>
      </c>
      <c r="D68" s="258">
        <v>80</v>
      </c>
      <c r="E68" s="258">
        <v>87</v>
      </c>
      <c r="F68" s="258">
        <v>101</v>
      </c>
      <c r="G68" s="258">
        <v>113</v>
      </c>
      <c r="H68" s="258">
        <v>110</v>
      </c>
      <c r="I68" s="258">
        <v>97</v>
      </c>
      <c r="J68" s="258">
        <v>100</v>
      </c>
      <c r="K68" s="258">
        <v>98</v>
      </c>
      <c r="L68" s="258">
        <v>93</v>
      </c>
      <c r="M68" s="258">
        <v>84</v>
      </c>
      <c r="N68" s="258">
        <v>85</v>
      </c>
      <c r="O68" s="258">
        <v>103</v>
      </c>
      <c r="P68" s="258">
        <v>104.27800000000001</v>
      </c>
      <c r="Q68" s="258">
        <v>92.861000000000004</v>
      </c>
      <c r="R68" s="258">
        <v>97.703999999999994</v>
      </c>
      <c r="S68" s="258">
        <v>99.096999999999994</v>
      </c>
      <c r="T68" s="258">
        <v>96.251999999999995</v>
      </c>
      <c r="U68" s="258">
        <v>89.043999999999997</v>
      </c>
      <c r="V68" s="258">
        <v>103.459</v>
      </c>
      <c r="W68" s="258">
        <v>102.3</v>
      </c>
      <c r="X68" s="258">
        <v>92.474000000000004</v>
      </c>
      <c r="Y68" s="258">
        <v>80.429000000000002</v>
      </c>
      <c r="Z68" s="258">
        <v>91.656000000000006</v>
      </c>
      <c r="AA68" s="258">
        <v>79.489999999999995</v>
      </c>
      <c r="AB68" s="258">
        <v>83.385000000000005</v>
      </c>
      <c r="AC68" s="258">
        <v>84.382999999999996</v>
      </c>
      <c r="AD68" s="258">
        <v>79.650000000000006</v>
      </c>
      <c r="AE68" s="258">
        <v>77.608999999999995</v>
      </c>
      <c r="AF68" s="258">
        <v>77.061000000000007</v>
      </c>
      <c r="AG68" s="258">
        <v>81.869</v>
      </c>
      <c r="AH68" s="258">
        <v>87.614999999999995</v>
      </c>
      <c r="AI68" s="258">
        <v>77.733999999999995</v>
      </c>
      <c r="AJ68" s="258">
        <v>67.962999999999994</v>
      </c>
      <c r="AK68" s="258">
        <v>70.661000000000001</v>
      </c>
      <c r="AL68" s="258">
        <v>75.587999999999994</v>
      </c>
      <c r="AM68" s="258">
        <v>73.137</v>
      </c>
      <c r="AN68" s="258">
        <v>75.563000000000002</v>
      </c>
      <c r="AO68" s="258">
        <v>79.414000000000001</v>
      </c>
      <c r="AP68" s="258">
        <v>67.194000000000003</v>
      </c>
      <c r="AQ68" s="258">
        <v>61</v>
      </c>
      <c r="AR68" s="258">
        <v>66</v>
      </c>
      <c r="AS68" s="258"/>
      <c r="AT68" s="628">
        <f t="shared" si="50"/>
        <v>80.492428571428576</v>
      </c>
      <c r="AU68" s="629">
        <f t="shared" si="51"/>
        <v>74.98544444444444</v>
      </c>
      <c r="AV68" s="629">
        <f t="shared" si="52"/>
        <v>73.586899999999986</v>
      </c>
    </row>
    <row r="69" spans="1:48" x14ac:dyDescent="0.25">
      <c r="A69" s="277" t="s">
        <v>11</v>
      </c>
      <c r="B69" s="258">
        <v>1172.8810000000001</v>
      </c>
      <c r="C69" s="258">
        <v>949.53200000000004</v>
      </c>
      <c r="D69" s="258">
        <v>1123.867</v>
      </c>
      <c r="E69" s="258">
        <v>1194.1289999999999</v>
      </c>
      <c r="F69" s="258">
        <v>1375.175</v>
      </c>
      <c r="G69" s="258">
        <v>1513.8340000000001</v>
      </c>
      <c r="H69" s="258">
        <v>1770.73</v>
      </c>
      <c r="I69" s="258">
        <v>1508.6320000000001</v>
      </c>
      <c r="J69" s="258">
        <v>1426.3779999999999</v>
      </c>
      <c r="K69" s="258">
        <v>1421.442</v>
      </c>
      <c r="L69" s="258">
        <v>909.13099999999997</v>
      </c>
      <c r="M69" s="258">
        <v>998.51</v>
      </c>
      <c r="N69" s="258">
        <v>1587.877</v>
      </c>
      <c r="O69" s="258">
        <v>1414.854</v>
      </c>
      <c r="P69" s="258">
        <v>1231.9580000000001</v>
      </c>
      <c r="Q69" s="258">
        <v>1069.452</v>
      </c>
      <c r="R69" s="258">
        <v>1282.3050000000001</v>
      </c>
      <c r="S69" s="258">
        <v>1353.58</v>
      </c>
      <c r="T69" s="258">
        <v>1227.761</v>
      </c>
      <c r="U69" s="258">
        <v>1188.277</v>
      </c>
      <c r="V69" s="258">
        <v>1241.143</v>
      </c>
      <c r="W69" s="258">
        <v>1001.522</v>
      </c>
      <c r="X69" s="258">
        <v>1040.3910000000001</v>
      </c>
      <c r="Y69" s="258">
        <v>1045.7429999999999</v>
      </c>
      <c r="Z69" s="258">
        <v>1086.499</v>
      </c>
      <c r="AA69" s="258">
        <v>1062.0409999999999</v>
      </c>
      <c r="AB69" s="258">
        <v>962.31100000000004</v>
      </c>
      <c r="AC69" s="258">
        <v>850.21100000000001</v>
      </c>
      <c r="AD69" s="258">
        <v>1158.3240000000001</v>
      </c>
      <c r="AE69" s="258">
        <v>1065.9110000000001</v>
      </c>
      <c r="AF69" s="258">
        <v>1002.7809999999999</v>
      </c>
      <c r="AG69" s="258">
        <v>908.476</v>
      </c>
      <c r="AH69" s="258">
        <v>1262.6120000000001</v>
      </c>
      <c r="AI69" s="258">
        <v>1015.415</v>
      </c>
      <c r="AJ69" s="258">
        <v>879.29700000000003</v>
      </c>
      <c r="AK69" s="258">
        <v>1291.4459999999999</v>
      </c>
      <c r="AL69" s="258">
        <v>1051.0909999999999</v>
      </c>
      <c r="AM69" s="258">
        <v>1012.066</v>
      </c>
      <c r="AN69" s="258">
        <v>1176.22</v>
      </c>
      <c r="AO69" s="258">
        <v>864.12099999999998</v>
      </c>
      <c r="AP69" s="258">
        <v>775.07500000000005</v>
      </c>
      <c r="AQ69" s="258">
        <v>1035</v>
      </c>
      <c r="AR69" s="258">
        <v>1000</v>
      </c>
      <c r="AS69" s="258"/>
      <c r="AT69" s="628">
        <f t="shared" si="50"/>
        <v>1001.4364285714286</v>
      </c>
      <c r="AU69" s="629">
        <f t="shared" si="51"/>
        <v>1036.3714444444445</v>
      </c>
      <c r="AV69" s="629">
        <f t="shared" si="52"/>
        <v>1036.2343000000001</v>
      </c>
    </row>
    <row r="70" spans="1:48" s="100" customFormat="1" x14ac:dyDescent="0.25">
      <c r="A70" s="277" t="s">
        <v>36</v>
      </c>
      <c r="B70" s="259">
        <v>37.317</v>
      </c>
      <c r="C70" s="259">
        <v>74.328000000000003</v>
      </c>
      <c r="D70" s="259">
        <v>192.501</v>
      </c>
      <c r="E70" s="259">
        <v>157.60400000000001</v>
      </c>
      <c r="F70" s="259">
        <v>85.984999999999999</v>
      </c>
      <c r="G70" s="259">
        <v>58.985999999999997</v>
      </c>
      <c r="H70" s="259">
        <v>134.77600000000001</v>
      </c>
      <c r="I70" s="259">
        <v>194.83600000000001</v>
      </c>
      <c r="J70" s="259">
        <v>371.10300000000001</v>
      </c>
      <c r="K70" s="259">
        <v>407.18099999999998</v>
      </c>
      <c r="L70" s="259">
        <v>284.209</v>
      </c>
      <c r="M70" s="259">
        <v>401.16899999999998</v>
      </c>
      <c r="N70" s="259">
        <v>290.214</v>
      </c>
      <c r="O70" s="259">
        <v>150.459</v>
      </c>
      <c r="P70" s="259">
        <v>139.102</v>
      </c>
      <c r="Q70" s="259">
        <v>482.39600000000002</v>
      </c>
      <c r="R70" s="259">
        <v>244.458</v>
      </c>
      <c r="S70" s="259">
        <v>193.649</v>
      </c>
      <c r="T70" s="259">
        <v>271.74799999999999</v>
      </c>
      <c r="U70" s="259">
        <v>344.52499999999998</v>
      </c>
      <c r="V70" s="259">
        <v>153.72800000000001</v>
      </c>
      <c r="W70" s="259">
        <v>307.59300000000002</v>
      </c>
      <c r="X70" s="259">
        <v>250.53399999999999</v>
      </c>
      <c r="Y70" s="259">
        <v>390.73399999999998</v>
      </c>
      <c r="Z70" s="259">
        <v>279.25799999999998</v>
      </c>
      <c r="AA70" s="259">
        <v>300.42599999999999</v>
      </c>
      <c r="AB70" s="259">
        <v>181.98699999999999</v>
      </c>
      <c r="AC70" s="259">
        <v>115.739</v>
      </c>
      <c r="AD70" s="259">
        <v>202.51499999999999</v>
      </c>
      <c r="AE70" s="259">
        <v>180.62799999999999</v>
      </c>
      <c r="AF70" s="259">
        <v>156.62899999999999</v>
      </c>
      <c r="AG70" s="259">
        <v>117.059</v>
      </c>
      <c r="AH70" s="259">
        <v>15.962</v>
      </c>
      <c r="AI70" s="259">
        <v>268.262</v>
      </c>
      <c r="AJ70" s="259">
        <v>142.196</v>
      </c>
      <c r="AK70" s="259">
        <v>84.831999999999994</v>
      </c>
      <c r="AL70" s="259">
        <v>158.53899999999999</v>
      </c>
      <c r="AM70" s="259">
        <v>365.34</v>
      </c>
      <c r="AN70" s="259">
        <v>228.16200000000001</v>
      </c>
      <c r="AO70" s="259">
        <v>113.623</v>
      </c>
      <c r="AP70" s="259">
        <v>152.15600000000001</v>
      </c>
      <c r="AQ70" s="259">
        <v>190</v>
      </c>
      <c r="AR70" s="259">
        <v>170</v>
      </c>
      <c r="AS70" s="259"/>
      <c r="AT70" s="745">
        <f t="shared" si="50"/>
        <v>179.28328571428571</v>
      </c>
      <c r="AU70" s="633">
        <f t="shared" si="51"/>
        <v>169.89688888888887</v>
      </c>
      <c r="AV70" s="633">
        <f t="shared" si="52"/>
        <v>171.90719999999999</v>
      </c>
    </row>
    <row r="71" spans="1:48" s="36" customFormat="1" x14ac:dyDescent="0.25">
      <c r="A71" s="287" t="s">
        <v>86</v>
      </c>
      <c r="B71" s="288">
        <v>1898.6980000000001</v>
      </c>
      <c r="C71" s="288">
        <v>1703.86</v>
      </c>
      <c r="D71" s="288">
        <v>1982.8679999999999</v>
      </c>
      <c r="E71" s="288">
        <v>2031.133</v>
      </c>
      <c r="F71" s="288">
        <v>2158.2600000000002</v>
      </c>
      <c r="G71" s="288">
        <v>2296.3200000000002</v>
      </c>
      <c r="H71" s="288">
        <v>2617.9059999999999</v>
      </c>
      <c r="I71" s="288">
        <v>2416.8679999999999</v>
      </c>
      <c r="J71" s="288">
        <v>2540.0810000000001</v>
      </c>
      <c r="K71" s="288">
        <v>2577.623</v>
      </c>
      <c r="L71" s="288">
        <v>1960.66</v>
      </c>
      <c r="M71" s="288">
        <v>2195.8969999999999</v>
      </c>
      <c r="N71" s="288">
        <v>2683.83</v>
      </c>
      <c r="O71" s="288">
        <v>2394.0880000000002</v>
      </c>
      <c r="P71" s="288">
        <v>2224.2559999999999</v>
      </c>
      <c r="Q71" s="288">
        <v>2434.5059999999999</v>
      </c>
      <c r="R71" s="288">
        <v>2413.9459999999999</v>
      </c>
      <c r="S71" s="288">
        <v>2481.1680000000001</v>
      </c>
      <c r="T71" s="288">
        <v>2467.4250000000002</v>
      </c>
      <c r="U71" s="288">
        <v>2474.8270000000002</v>
      </c>
      <c r="V71" s="288">
        <v>2381.2060000000001</v>
      </c>
      <c r="W71" s="288">
        <v>2302.134</v>
      </c>
      <c r="X71" s="288">
        <v>2297.518</v>
      </c>
      <c r="Y71" s="288">
        <v>2426.8670000000002</v>
      </c>
      <c r="Z71" s="288">
        <v>2386.241</v>
      </c>
      <c r="AA71" s="288">
        <v>2391.5509999999999</v>
      </c>
      <c r="AB71" s="288">
        <v>2154.0740000000001</v>
      </c>
      <c r="AC71" s="288">
        <v>1968.9480000000001</v>
      </c>
      <c r="AD71" s="288">
        <v>2352.4189999999999</v>
      </c>
      <c r="AE71" s="288">
        <v>2233.6990000000001</v>
      </c>
      <c r="AF71" s="288">
        <v>2153.59</v>
      </c>
      <c r="AG71" s="288">
        <v>2045.3150000000001</v>
      </c>
      <c r="AH71" s="288">
        <v>2314.0540000000001</v>
      </c>
      <c r="AI71" s="288">
        <v>2288.1799999999998</v>
      </c>
      <c r="AJ71" s="288">
        <v>2008.376</v>
      </c>
      <c r="AK71" s="288">
        <v>2372.58</v>
      </c>
      <c r="AL71" s="288">
        <v>2226.605</v>
      </c>
      <c r="AM71" s="288">
        <v>2401.355</v>
      </c>
      <c r="AN71" s="288">
        <v>2435.0520000000001</v>
      </c>
      <c r="AO71" s="259">
        <v>2015.4659999999999</v>
      </c>
      <c r="AP71" s="259">
        <v>1951.6420000000001</v>
      </c>
      <c r="AQ71" s="259">
        <v>2241</v>
      </c>
      <c r="AR71" s="259">
        <v>2191</v>
      </c>
      <c r="AS71" s="259"/>
      <c r="AT71" s="636">
        <f t="shared" si="50"/>
        <v>2185.6565714285716</v>
      </c>
      <c r="AU71" s="637">
        <f t="shared" si="51"/>
        <v>2223.701111111111</v>
      </c>
      <c r="AV71" s="637">
        <f t="shared" si="52"/>
        <v>2225.4309999999996</v>
      </c>
    </row>
    <row r="72" spans="1:48" ht="15.6" x14ac:dyDescent="0.25">
      <c r="A72" s="897" t="s">
        <v>37</v>
      </c>
      <c r="B72" s="897"/>
      <c r="C72" s="897"/>
      <c r="D72" s="897"/>
      <c r="E72" s="897"/>
      <c r="F72" s="897"/>
      <c r="G72" s="897"/>
      <c r="H72" s="898"/>
      <c r="I72" s="898"/>
      <c r="J72" s="898"/>
      <c r="K72" s="898"/>
      <c r="L72" s="898"/>
    </row>
    <row r="75" spans="1:48" x14ac:dyDescent="0.25">
      <c r="H75" s="27" t="s">
        <v>59</v>
      </c>
    </row>
    <row r="77" spans="1:48" x14ac:dyDescent="0.25">
      <c r="B77" s="24" t="s">
        <v>80</v>
      </c>
      <c r="C77" s="24" t="s">
        <v>81</v>
      </c>
      <c r="D77" s="24" t="s">
        <v>82</v>
      </c>
      <c r="E77" s="24" t="s">
        <v>83</v>
      </c>
      <c r="F77" s="24" t="s">
        <v>84</v>
      </c>
      <c r="G77" s="24" t="s">
        <v>85</v>
      </c>
      <c r="H77" s="25" t="s">
        <v>29</v>
      </c>
      <c r="I77" s="25" t="s">
        <v>13</v>
      </c>
      <c r="J77" s="25" t="s">
        <v>14</v>
      </c>
      <c r="K77" s="25" t="s">
        <v>15</v>
      </c>
      <c r="L77" s="25" t="s">
        <v>16</v>
      </c>
      <c r="M77" s="25" t="s">
        <v>17</v>
      </c>
      <c r="N77" s="25" t="s">
        <v>18</v>
      </c>
      <c r="O77" s="25" t="s">
        <v>19</v>
      </c>
      <c r="P77" s="25" t="s">
        <v>0</v>
      </c>
      <c r="Q77" s="25" t="s">
        <v>1</v>
      </c>
      <c r="R77" s="25" t="s">
        <v>2</v>
      </c>
      <c r="S77" s="25" t="s">
        <v>3</v>
      </c>
      <c r="T77" s="25" t="s">
        <v>4</v>
      </c>
      <c r="U77" s="25" t="s">
        <v>5</v>
      </c>
      <c r="V77" s="26" t="s">
        <v>6</v>
      </c>
      <c r="W77" s="26" t="s">
        <v>7</v>
      </c>
      <c r="X77" s="26" t="s">
        <v>8</v>
      </c>
      <c r="Y77" s="26" t="s">
        <v>12</v>
      </c>
      <c r="Z77" s="25" t="s">
        <v>38</v>
      </c>
      <c r="AA77" s="25" t="s">
        <v>39</v>
      </c>
      <c r="AB77" s="25" t="s">
        <v>40</v>
      </c>
      <c r="AC77" s="25" t="s">
        <v>41</v>
      </c>
      <c r="AD77" s="25" t="s">
        <v>42</v>
      </c>
      <c r="AE77" s="25" t="s">
        <v>43</v>
      </c>
      <c r="AF77" s="25" t="s">
        <v>44</v>
      </c>
      <c r="AG77" s="25" t="s">
        <v>45</v>
      </c>
      <c r="AH77" s="25" t="s">
        <v>46</v>
      </c>
      <c r="AI77" s="25" t="s">
        <v>47</v>
      </c>
      <c r="AJ77" s="25" t="s">
        <v>48</v>
      </c>
      <c r="AK77" s="25" t="s">
        <v>64</v>
      </c>
      <c r="AL77" s="25" t="s">
        <v>266</v>
      </c>
      <c r="AM77" s="25" t="s">
        <v>296</v>
      </c>
      <c r="AN77" s="25" t="s">
        <v>428</v>
      </c>
      <c r="AO77" s="25" t="s">
        <v>436</v>
      </c>
      <c r="AP77" s="25" t="s">
        <v>443</v>
      </c>
      <c r="AQ77" s="25" t="s">
        <v>460</v>
      </c>
      <c r="AR77" s="25" t="s">
        <v>496</v>
      </c>
      <c r="AS77" s="640"/>
    </row>
    <row r="78" spans="1:48" x14ac:dyDescent="0.25">
      <c r="A78" s="18" t="s">
        <v>55</v>
      </c>
      <c r="B78" s="28">
        <f t="shared" ref="B78" si="53">B15</f>
        <v>461.92700000000002</v>
      </c>
      <c r="C78" s="28">
        <f t="shared" ref="C78:AK78" si="54">C15</f>
        <v>430.00900000000001</v>
      </c>
      <c r="D78" s="28">
        <f t="shared" si="54"/>
        <v>527.77599999999995</v>
      </c>
      <c r="E78" s="28">
        <f t="shared" si="54"/>
        <v>593.83199999999999</v>
      </c>
      <c r="F78" s="28">
        <f t="shared" si="54"/>
        <v>563.75900000000001</v>
      </c>
      <c r="G78" s="28">
        <f t="shared" si="54"/>
        <v>569.73299999999995</v>
      </c>
      <c r="H78" s="28">
        <f t="shared" si="54"/>
        <v>719.17</v>
      </c>
      <c r="I78" s="28">
        <f t="shared" si="54"/>
        <v>696.23099999999999</v>
      </c>
      <c r="J78" s="28">
        <f t="shared" si="54"/>
        <v>702.48599999999999</v>
      </c>
      <c r="K78" s="28">
        <f t="shared" si="54"/>
        <v>837.12699999999995</v>
      </c>
      <c r="L78" s="28">
        <f t="shared" si="54"/>
        <v>650.923</v>
      </c>
      <c r="M78" s="28">
        <f t="shared" si="54"/>
        <v>843.34699999999998</v>
      </c>
      <c r="N78" s="28">
        <f t="shared" si="54"/>
        <v>954.83500000000004</v>
      </c>
      <c r="O78" s="28">
        <f t="shared" si="54"/>
        <v>828.077</v>
      </c>
      <c r="P78" s="28">
        <f t="shared" si="54"/>
        <v>826.06700000000001</v>
      </c>
      <c r="Q78" s="28">
        <f t="shared" si="54"/>
        <v>863.14300000000003</v>
      </c>
      <c r="R78" s="28">
        <f t="shared" si="54"/>
        <v>801.34799999999996</v>
      </c>
      <c r="S78" s="28">
        <f t="shared" si="54"/>
        <v>841.39099999999996</v>
      </c>
      <c r="T78" s="28">
        <f t="shared" si="54"/>
        <v>809.08</v>
      </c>
      <c r="U78" s="28">
        <f t="shared" si="54"/>
        <v>850.69299999999998</v>
      </c>
      <c r="V78" s="28">
        <f t="shared" si="54"/>
        <v>830.91700000000003</v>
      </c>
      <c r="W78" s="28">
        <f t="shared" si="54"/>
        <v>944.06299999999999</v>
      </c>
      <c r="X78" s="28">
        <f t="shared" si="54"/>
        <v>871.43899999999996</v>
      </c>
      <c r="Y78" s="28">
        <f t="shared" si="54"/>
        <v>908.85699999999997</v>
      </c>
      <c r="Z78" s="28">
        <f t="shared" si="54"/>
        <v>827.02200000000005</v>
      </c>
      <c r="AA78" s="28">
        <f t="shared" si="54"/>
        <v>845.62699999999995</v>
      </c>
      <c r="AB78" s="28">
        <f t="shared" si="54"/>
        <v>693.53399999999999</v>
      </c>
      <c r="AC78" s="28">
        <f t="shared" si="54"/>
        <v>660.66</v>
      </c>
      <c r="AD78" s="28">
        <f t="shared" si="54"/>
        <v>812.56299999999999</v>
      </c>
      <c r="AE78" s="28">
        <f t="shared" si="54"/>
        <v>782.23699999999997</v>
      </c>
      <c r="AF78" s="28">
        <f t="shared" si="54"/>
        <v>738.70899999999995</v>
      </c>
      <c r="AG78" s="28">
        <f t="shared" si="54"/>
        <v>655.53499999999997</v>
      </c>
      <c r="AH78" s="28">
        <f t="shared" si="54"/>
        <v>820.702</v>
      </c>
      <c r="AI78" s="28">
        <f t="shared" si="54"/>
        <v>987.59500000000003</v>
      </c>
      <c r="AJ78" s="28">
        <f t="shared" si="54"/>
        <v>683.697</v>
      </c>
      <c r="AK78" s="28">
        <f t="shared" si="54"/>
        <v>716.54100000000005</v>
      </c>
      <c r="AL78" s="28">
        <f t="shared" ref="AL78:AM78" si="55">AL15</f>
        <v>730.26099999999997</v>
      </c>
      <c r="AM78" s="28">
        <f t="shared" si="55"/>
        <v>905.32899999999995</v>
      </c>
      <c r="AN78" s="28">
        <f t="shared" ref="AN78:AO78" si="56">AN15</f>
        <v>1018.886</v>
      </c>
      <c r="AO78" s="28">
        <f t="shared" si="56"/>
        <v>753.54100000000005</v>
      </c>
      <c r="AP78" s="28">
        <f t="shared" ref="AP78:AQ78" si="57">AP15</f>
        <v>743.75699999999995</v>
      </c>
      <c r="AQ78" s="28">
        <f t="shared" si="57"/>
        <v>772.90599999999995</v>
      </c>
      <c r="AR78" s="28">
        <f t="shared" ref="AR78" si="58">AR15</f>
        <v>0</v>
      </c>
      <c r="AS78" s="28"/>
    </row>
    <row r="79" spans="1:48" x14ac:dyDescent="0.25">
      <c r="A79" s="18" t="s">
        <v>292</v>
      </c>
      <c r="B79" s="28">
        <f t="shared" ref="B79" si="59">B29</f>
        <v>553.20000000000005</v>
      </c>
      <c r="C79" s="28">
        <f t="shared" ref="C79:AK79" si="60">C29</f>
        <v>491.5</v>
      </c>
      <c r="D79" s="28">
        <f t="shared" si="60"/>
        <v>492.8</v>
      </c>
      <c r="E79" s="28">
        <f t="shared" si="60"/>
        <v>585</v>
      </c>
      <c r="F79" s="28">
        <f t="shared" si="60"/>
        <v>619.6</v>
      </c>
      <c r="G79" s="28">
        <f t="shared" si="60"/>
        <v>622.29999999999995</v>
      </c>
      <c r="H79" s="28">
        <f t="shared" si="60"/>
        <v>718.4</v>
      </c>
      <c r="I79" s="28">
        <f t="shared" si="60"/>
        <v>589.5</v>
      </c>
      <c r="J79" s="28">
        <f t="shared" si="60"/>
        <v>698.33</v>
      </c>
      <c r="K79" s="28">
        <f t="shared" si="60"/>
        <v>823.79100000000005</v>
      </c>
      <c r="L79" s="28">
        <f t="shared" si="60"/>
        <v>565.16600000000005</v>
      </c>
      <c r="M79" s="28">
        <f t="shared" si="60"/>
        <v>486.654</v>
      </c>
      <c r="N79" s="28">
        <f t="shared" si="60"/>
        <v>480.41899999999998</v>
      </c>
      <c r="O79" s="28">
        <f t="shared" si="60"/>
        <v>543.91700000000003</v>
      </c>
      <c r="P79" s="28">
        <f t="shared" si="60"/>
        <v>502.66199999999998</v>
      </c>
      <c r="Q79" s="28">
        <f t="shared" si="60"/>
        <v>514.54300000000001</v>
      </c>
      <c r="R79" s="28">
        <f t="shared" si="60"/>
        <v>614.22500000000002</v>
      </c>
      <c r="S79" s="28">
        <f t="shared" si="60"/>
        <v>545.26300000000003</v>
      </c>
      <c r="T79" s="28">
        <f t="shared" si="60"/>
        <v>576.99400000000003</v>
      </c>
      <c r="U79" s="28">
        <f t="shared" si="60"/>
        <v>599.81299999999999</v>
      </c>
      <c r="V79" s="28">
        <f t="shared" si="60"/>
        <v>559.08399999999995</v>
      </c>
      <c r="W79" s="28">
        <f t="shared" si="60"/>
        <v>526.053</v>
      </c>
      <c r="X79" s="28">
        <f t="shared" si="60"/>
        <v>479.88299999999998</v>
      </c>
      <c r="Y79" s="28">
        <f t="shared" si="60"/>
        <v>513.56299999999999</v>
      </c>
      <c r="Z79" s="28">
        <f t="shared" si="60"/>
        <v>580.75699999999995</v>
      </c>
      <c r="AA79" s="28">
        <f t="shared" si="60"/>
        <v>571.66399999999999</v>
      </c>
      <c r="AB79" s="28">
        <f t="shared" si="60"/>
        <v>561.399</v>
      </c>
      <c r="AC79" s="28">
        <f t="shared" si="60"/>
        <v>452.20499999999998</v>
      </c>
      <c r="AD79" s="28">
        <f t="shared" si="60"/>
        <v>536.43799999999999</v>
      </c>
      <c r="AE79" s="28">
        <f t="shared" si="60"/>
        <v>526.76400000000001</v>
      </c>
      <c r="AF79" s="28">
        <f t="shared" si="60"/>
        <v>514.20500000000004</v>
      </c>
      <c r="AG79" s="28">
        <f t="shared" si="60"/>
        <v>465.34300000000002</v>
      </c>
      <c r="AH79" s="28">
        <f t="shared" si="60"/>
        <v>606.47500000000002</v>
      </c>
      <c r="AI79" s="28">
        <f t="shared" si="60"/>
        <v>463.58600000000001</v>
      </c>
      <c r="AJ79" s="28">
        <f t="shared" si="60"/>
        <v>451.90899999999999</v>
      </c>
      <c r="AK79" s="28">
        <f t="shared" si="60"/>
        <v>540.43399999999997</v>
      </c>
      <c r="AL79" s="28">
        <f t="shared" ref="AL79:AM79" si="61">AL29</f>
        <v>516.41999999999996</v>
      </c>
      <c r="AM79" s="28">
        <f t="shared" si="61"/>
        <v>477.46699999999998</v>
      </c>
      <c r="AN79" s="28">
        <f t="shared" ref="AN79:AO79" si="62">AN29</f>
        <v>442.81099999999998</v>
      </c>
      <c r="AO79" s="28">
        <f t="shared" si="62"/>
        <v>412.14100000000002</v>
      </c>
      <c r="AP79" s="28">
        <f t="shared" ref="AP79:AQ79" si="63">AP29</f>
        <v>378.173</v>
      </c>
      <c r="AQ79" s="28">
        <f t="shared" si="63"/>
        <v>496.88099999999997</v>
      </c>
      <c r="AR79" s="28">
        <f t="shared" ref="AR79" si="64">AR29</f>
        <v>0</v>
      </c>
      <c r="AS79" s="28"/>
    </row>
    <row r="80" spans="1:48" x14ac:dyDescent="0.25">
      <c r="A80" s="18" t="s">
        <v>57</v>
      </c>
      <c r="B80" s="28">
        <f t="shared" ref="B80" si="65">B43</f>
        <v>463.1</v>
      </c>
      <c r="C80" s="28">
        <f t="shared" ref="C80:AK80" si="66">C43</f>
        <v>369.7</v>
      </c>
      <c r="D80" s="28">
        <f t="shared" si="66"/>
        <v>433.2</v>
      </c>
      <c r="E80" s="28">
        <f t="shared" si="66"/>
        <v>407.9</v>
      </c>
      <c r="F80" s="28">
        <f t="shared" si="66"/>
        <v>484</v>
      </c>
      <c r="G80" s="28">
        <f t="shared" si="66"/>
        <v>570.1</v>
      </c>
      <c r="H80" s="28">
        <f t="shared" si="66"/>
        <v>561.5</v>
      </c>
      <c r="I80" s="28">
        <f t="shared" si="66"/>
        <v>573.4</v>
      </c>
      <c r="J80" s="28">
        <f t="shared" si="66"/>
        <v>585.28599999999994</v>
      </c>
      <c r="K80" s="28">
        <f t="shared" si="66"/>
        <v>538.81899999999996</v>
      </c>
      <c r="L80" s="28">
        <f t="shared" si="66"/>
        <v>390.29199999999997</v>
      </c>
      <c r="M80" s="28">
        <f t="shared" si="66"/>
        <v>429.08300000000003</v>
      </c>
      <c r="N80" s="28">
        <f t="shared" si="66"/>
        <v>580.755</v>
      </c>
      <c r="O80" s="28">
        <f t="shared" si="66"/>
        <v>491.85300000000001</v>
      </c>
      <c r="P80" s="28">
        <f t="shared" si="66"/>
        <v>484.03300000000002</v>
      </c>
      <c r="Q80" s="28">
        <f t="shared" si="66"/>
        <v>520.03399999999999</v>
      </c>
      <c r="R80" s="28">
        <f t="shared" si="66"/>
        <v>566.48400000000004</v>
      </c>
      <c r="S80" s="28">
        <f t="shared" si="66"/>
        <v>560.798</v>
      </c>
      <c r="T80" s="28">
        <f t="shared" si="66"/>
        <v>584.60400000000004</v>
      </c>
      <c r="U80" s="28">
        <f t="shared" si="66"/>
        <v>539.55700000000002</v>
      </c>
      <c r="V80" s="28">
        <f t="shared" si="66"/>
        <v>526.56100000000004</v>
      </c>
      <c r="W80" s="28">
        <f t="shared" si="66"/>
        <v>424.07400000000001</v>
      </c>
      <c r="X80" s="28">
        <f t="shared" si="66"/>
        <v>476.44499999999999</v>
      </c>
      <c r="Y80" s="28">
        <f t="shared" si="66"/>
        <v>472.983</v>
      </c>
      <c r="Z80" s="28">
        <f t="shared" si="66"/>
        <v>486.66800000000001</v>
      </c>
      <c r="AA80" s="28">
        <f t="shared" si="66"/>
        <v>489.12700000000001</v>
      </c>
      <c r="AB80" s="28">
        <f t="shared" si="66"/>
        <v>441.23700000000002</v>
      </c>
      <c r="AC80" s="28">
        <f t="shared" si="66"/>
        <v>425.92399999999998</v>
      </c>
      <c r="AD80" s="28">
        <f t="shared" si="66"/>
        <v>512.57299999999998</v>
      </c>
      <c r="AE80" s="28">
        <f t="shared" si="66"/>
        <v>463.709</v>
      </c>
      <c r="AF80" s="28">
        <f t="shared" si="66"/>
        <v>477.30700000000002</v>
      </c>
      <c r="AG80" s="28">
        <f t="shared" si="66"/>
        <v>489.64800000000002</v>
      </c>
      <c r="AH80" s="28">
        <f t="shared" si="66"/>
        <v>446.44299999999998</v>
      </c>
      <c r="AI80" s="28">
        <f t="shared" si="66"/>
        <v>418.42599999999999</v>
      </c>
      <c r="AJ80" s="28">
        <f t="shared" si="66"/>
        <v>455.22199999999998</v>
      </c>
      <c r="AK80" s="28">
        <f t="shared" si="66"/>
        <v>530.94200000000001</v>
      </c>
      <c r="AL80" s="28">
        <f t="shared" ref="AL80:AM80" si="67">AL43</f>
        <v>493.52800000000002</v>
      </c>
      <c r="AM80" s="28">
        <f t="shared" si="67"/>
        <v>470.44400000000002</v>
      </c>
      <c r="AN80" s="28">
        <f t="shared" ref="AN80:AO80" si="68">AN43</f>
        <v>459.92500000000001</v>
      </c>
      <c r="AO80" s="28">
        <f t="shared" si="68"/>
        <v>425.96600000000001</v>
      </c>
      <c r="AP80" s="28">
        <f t="shared" ref="AP80:AQ80" si="69">AP43</f>
        <v>408.74200000000002</v>
      </c>
      <c r="AQ80" s="28">
        <f t="shared" si="69"/>
        <v>446.65100000000001</v>
      </c>
      <c r="AR80" s="28">
        <f t="shared" ref="AR80" si="70">AR43</f>
        <v>0</v>
      </c>
      <c r="AS80" s="28"/>
    </row>
    <row r="81" spans="1:45" x14ac:dyDescent="0.25">
      <c r="A81" s="18" t="s">
        <v>58</v>
      </c>
      <c r="B81" s="28">
        <f t="shared" ref="B81" si="71">B57</f>
        <v>420.471</v>
      </c>
      <c r="C81" s="28">
        <f t="shared" ref="C81:AM81" si="72">C57</f>
        <v>412.65100000000001</v>
      </c>
      <c r="D81" s="28">
        <f t="shared" si="72"/>
        <v>529.09199999999998</v>
      </c>
      <c r="E81" s="28">
        <f t="shared" si="72"/>
        <v>444.40100000000001</v>
      </c>
      <c r="F81" s="28">
        <f t="shared" si="72"/>
        <v>490.90100000000001</v>
      </c>
      <c r="G81" s="28">
        <f t="shared" si="72"/>
        <v>534.18700000000001</v>
      </c>
      <c r="H81" s="28">
        <f t="shared" si="72"/>
        <v>618.83600000000001</v>
      </c>
      <c r="I81" s="28">
        <f t="shared" si="72"/>
        <v>557.73699999999997</v>
      </c>
      <c r="J81" s="28">
        <f t="shared" si="72"/>
        <v>553.97900000000004</v>
      </c>
      <c r="K81" s="28">
        <f t="shared" si="72"/>
        <v>377.88600000000002</v>
      </c>
      <c r="L81" s="28">
        <f t="shared" si="72"/>
        <v>354.279</v>
      </c>
      <c r="M81" s="28">
        <f t="shared" si="72"/>
        <v>436.81299999999999</v>
      </c>
      <c r="N81" s="28">
        <f t="shared" si="72"/>
        <v>667.82100000000003</v>
      </c>
      <c r="O81" s="28">
        <f t="shared" si="72"/>
        <v>530.24099999999999</v>
      </c>
      <c r="P81" s="28">
        <f t="shared" si="72"/>
        <v>411.49400000000003</v>
      </c>
      <c r="Q81" s="28">
        <f t="shared" si="72"/>
        <v>536.78599999999994</v>
      </c>
      <c r="R81" s="28">
        <f t="shared" si="72"/>
        <v>431.88900000000001</v>
      </c>
      <c r="S81" s="28">
        <f t="shared" si="72"/>
        <v>533.71600000000001</v>
      </c>
      <c r="T81" s="28">
        <f t="shared" si="72"/>
        <v>496.74700000000001</v>
      </c>
      <c r="U81" s="28">
        <f t="shared" si="72"/>
        <v>484.76400000000001</v>
      </c>
      <c r="V81" s="28">
        <f t="shared" si="72"/>
        <v>464.64400000000001</v>
      </c>
      <c r="W81" s="28">
        <f t="shared" si="72"/>
        <v>407.94400000000002</v>
      </c>
      <c r="X81" s="28">
        <f t="shared" si="72"/>
        <v>469.75099999999998</v>
      </c>
      <c r="Y81" s="28">
        <f t="shared" si="72"/>
        <v>531.46400000000006</v>
      </c>
      <c r="Z81" s="28">
        <f t="shared" si="72"/>
        <v>491.79399999999998</v>
      </c>
      <c r="AA81" s="28">
        <f t="shared" si="72"/>
        <v>485.13299999999998</v>
      </c>
      <c r="AB81" s="28">
        <f t="shared" si="72"/>
        <v>457.904</v>
      </c>
      <c r="AC81" s="28">
        <f t="shared" si="72"/>
        <v>430.15899999999999</v>
      </c>
      <c r="AD81" s="28">
        <f t="shared" si="72"/>
        <v>490.84500000000003</v>
      </c>
      <c r="AE81" s="28">
        <f t="shared" si="72"/>
        <v>460.98899999999998</v>
      </c>
      <c r="AF81" s="28">
        <f t="shared" si="72"/>
        <v>423.36900000000003</v>
      </c>
      <c r="AG81" s="28">
        <f t="shared" si="72"/>
        <v>434.78899999999999</v>
      </c>
      <c r="AH81" s="28">
        <f t="shared" si="72"/>
        <v>440.43400000000003</v>
      </c>
      <c r="AI81" s="28">
        <f t="shared" si="72"/>
        <v>418.57299999999998</v>
      </c>
      <c r="AJ81" s="28">
        <f t="shared" si="72"/>
        <v>417.548</v>
      </c>
      <c r="AK81" s="28">
        <f t="shared" si="72"/>
        <v>584.66300000000001</v>
      </c>
      <c r="AL81" s="28">
        <f t="shared" si="72"/>
        <v>486.39600000000002</v>
      </c>
      <c r="AM81" s="28">
        <f t="shared" si="72"/>
        <v>548.11500000000001</v>
      </c>
      <c r="AN81" s="28">
        <f t="shared" ref="AN81:AO81" si="73">AN57</f>
        <v>513.42999999999995</v>
      </c>
      <c r="AO81" s="28">
        <f t="shared" si="73"/>
        <v>423.81799999999998</v>
      </c>
      <c r="AP81" s="28">
        <f t="shared" ref="AP81:AQ81" si="74">AP57</f>
        <v>420.97</v>
      </c>
      <c r="AQ81" s="28">
        <f t="shared" si="74"/>
        <v>0</v>
      </c>
      <c r="AR81" s="28">
        <f t="shared" ref="AR81" si="75">AR57</f>
        <v>0</v>
      </c>
      <c r="AS81" s="28"/>
    </row>
    <row r="82" spans="1:45" x14ac:dyDescent="0.25">
      <c r="AL82" s="23"/>
      <c r="AM82" s="23" t="s">
        <v>448</v>
      </c>
      <c r="AN82" s="23" t="s">
        <v>449</v>
      </c>
      <c r="AO82" s="23"/>
      <c r="AP82" s="23"/>
      <c r="AQ82" s="23"/>
      <c r="AR82" s="23"/>
      <c r="AS82" s="23"/>
    </row>
    <row r="83" spans="1:45" x14ac:dyDescent="0.25">
      <c r="AL83" s="44" t="s">
        <v>55</v>
      </c>
      <c r="AM83" s="138">
        <f>AVERAGE(AH78:AL78)</f>
        <v>787.75920000000008</v>
      </c>
      <c r="AN83" s="138">
        <f>MEDIAN(AH78:AL78)</f>
        <v>730.26099999999997</v>
      </c>
      <c r="AO83" s="138"/>
      <c r="AP83" s="138"/>
      <c r="AQ83" s="138"/>
      <c r="AR83" s="138"/>
      <c r="AS83" s="138"/>
    </row>
    <row r="84" spans="1:45" x14ac:dyDescent="0.25">
      <c r="AL84" s="44" t="s">
        <v>56</v>
      </c>
      <c r="AM84" s="138">
        <f>AVERAGE(AH79:AL79)</f>
        <v>515.76480000000015</v>
      </c>
      <c r="AN84" s="138">
        <f>MEDIAN(AH79:AL79)</f>
        <v>516.41999999999996</v>
      </c>
      <c r="AO84" s="138"/>
      <c r="AP84" s="138"/>
      <c r="AQ84" s="138"/>
      <c r="AR84" s="138"/>
      <c r="AS84" s="138"/>
    </row>
    <row r="85" spans="1:45" x14ac:dyDescent="0.25">
      <c r="AL85" s="44" t="s">
        <v>57</v>
      </c>
      <c r="AM85" s="138">
        <f>AVERAGE(AH80:AL80)</f>
        <v>468.91219999999993</v>
      </c>
      <c r="AN85" s="138">
        <f>MEDIAN(AH80:AL80)</f>
        <v>455.22199999999998</v>
      </c>
      <c r="AO85" s="138"/>
      <c r="AP85" s="138"/>
      <c r="AQ85" s="138"/>
      <c r="AR85" s="138"/>
      <c r="AS85" s="138"/>
    </row>
    <row r="86" spans="1:45" x14ac:dyDescent="0.25">
      <c r="AL86" s="44" t="s">
        <v>58</v>
      </c>
      <c r="AM86" s="138">
        <f>AVERAGE(AH81:AL81)</f>
        <v>469.52280000000002</v>
      </c>
      <c r="AN86" s="138">
        <f>MEDIAN(AH81:AL81)</f>
        <v>440.43400000000003</v>
      </c>
      <c r="AO86" s="138"/>
      <c r="AP86" s="138"/>
      <c r="AQ86" s="138"/>
      <c r="AR86" s="138"/>
      <c r="AS86" s="138"/>
    </row>
    <row r="87" spans="1:45" x14ac:dyDescent="0.25">
      <c r="AA87" s="250">
        <f t="shared" ref="AA87:AK87" si="76">SUM(AA78:AA80)</f>
        <v>1906.4179999999999</v>
      </c>
      <c r="AB87" s="250">
        <f t="shared" si="76"/>
        <v>1696.17</v>
      </c>
      <c r="AC87" s="250">
        <f t="shared" si="76"/>
        <v>1538.789</v>
      </c>
      <c r="AD87" s="250">
        <f t="shared" si="76"/>
        <v>1861.5740000000001</v>
      </c>
      <c r="AE87" s="250">
        <f t="shared" si="76"/>
        <v>1772.71</v>
      </c>
      <c r="AF87" s="250">
        <f t="shared" si="76"/>
        <v>1730.221</v>
      </c>
      <c r="AG87" s="250">
        <f t="shared" si="76"/>
        <v>1610.5259999999998</v>
      </c>
      <c r="AH87" s="250">
        <f t="shared" si="76"/>
        <v>1873.6200000000001</v>
      </c>
      <c r="AI87" s="250">
        <f t="shared" si="76"/>
        <v>1869.607</v>
      </c>
      <c r="AJ87" s="250">
        <f t="shared" si="76"/>
        <v>1590.828</v>
      </c>
      <c r="AK87" s="250">
        <f t="shared" si="76"/>
        <v>1787.9169999999999</v>
      </c>
      <c r="AL87" s="250">
        <f>SUM(AL78:AL80)</f>
        <v>1740.2090000000001</v>
      </c>
      <c r="AM87" s="250">
        <f>SUM(AM78:AM80)</f>
        <v>1853.2399999999998</v>
      </c>
      <c r="AN87" s="250">
        <f t="shared" ref="AN87:AO87" si="77">SUM(AN78:AN80)</f>
        <v>1921.6219999999998</v>
      </c>
      <c r="AO87" s="250">
        <f t="shared" si="77"/>
        <v>1591.6480000000001</v>
      </c>
      <c r="AP87" s="250">
        <f t="shared" ref="AP87:AR87" si="78">SUM(AP78:AP80)</f>
        <v>1530.6719999999998</v>
      </c>
      <c r="AQ87" s="250">
        <f t="shared" si="78"/>
        <v>1716.4379999999999</v>
      </c>
      <c r="AR87" s="250">
        <f t="shared" si="78"/>
        <v>0</v>
      </c>
      <c r="AS87" s="250"/>
    </row>
    <row r="88" spans="1:45" x14ac:dyDescent="0.25">
      <c r="AA88" s="39">
        <f>AA87/AA71</f>
        <v>0.79714712335216764</v>
      </c>
      <c r="AB88" s="39">
        <f t="shared" ref="AB88:AL88" si="79">AB87/AB71</f>
        <v>0.78742420176837014</v>
      </c>
      <c r="AC88" s="39">
        <f t="shared" si="79"/>
        <v>0.78152851167222293</v>
      </c>
      <c r="AD88" s="39">
        <f t="shared" si="79"/>
        <v>0.79134456914350726</v>
      </c>
      <c r="AE88" s="39">
        <f t="shared" si="79"/>
        <v>0.7936208056680869</v>
      </c>
      <c r="AF88" s="39">
        <f t="shared" si="79"/>
        <v>0.80341244155108438</v>
      </c>
      <c r="AG88" s="39">
        <f t="shared" si="79"/>
        <v>0.78742198634440164</v>
      </c>
      <c r="AH88" s="39">
        <f t="shared" si="79"/>
        <v>0.80966995584372714</v>
      </c>
      <c r="AI88" s="39">
        <f t="shared" si="79"/>
        <v>0.81707164646137986</v>
      </c>
      <c r="AJ88" s="39">
        <f t="shared" si="79"/>
        <v>0.79209669902448543</v>
      </c>
      <c r="AK88" s="39">
        <f t="shared" si="79"/>
        <v>0.75357501116927561</v>
      </c>
      <c r="AL88" s="39">
        <f t="shared" si="79"/>
        <v>0.78155263281992093</v>
      </c>
      <c r="AM88" s="39">
        <f t="shared" ref="AM88:AO88" si="80">AM87/AM71</f>
        <v>0.7717476174909581</v>
      </c>
      <c r="AN88" s="39">
        <f t="shared" si="80"/>
        <v>0.78915029329969122</v>
      </c>
      <c r="AO88" s="39">
        <f t="shared" si="80"/>
        <v>0.78971711753013951</v>
      </c>
      <c r="AP88" s="39">
        <f t="shared" ref="AP88:AR88" si="81">AP87/AP71</f>
        <v>0.78429957953354135</v>
      </c>
      <c r="AQ88" s="39">
        <f t="shared" si="81"/>
        <v>0.76592503346720209</v>
      </c>
      <c r="AR88" s="39">
        <f t="shared" si="81"/>
        <v>0</v>
      </c>
      <c r="AS88" s="39"/>
    </row>
    <row r="89" spans="1:45" x14ac:dyDescent="0.25">
      <c r="AK89" s="39">
        <f>AVERAGE(AA88:AK88)</f>
        <v>0.79221026836351893</v>
      </c>
    </row>
    <row r="90" spans="1:45" x14ac:dyDescent="0.25">
      <c r="AI90" s="44"/>
      <c r="AJ90" s="16"/>
      <c r="AK90" s="16">
        <f>AVERAGE(AG87:AK87)</f>
        <v>1746.4995999999999</v>
      </c>
    </row>
    <row r="109" spans="1:45" x14ac:dyDescent="0.25">
      <c r="H109" s="27" t="s">
        <v>60</v>
      </c>
    </row>
    <row r="110" spans="1:45" x14ac:dyDescent="0.25">
      <c r="AL110" s="489">
        <f>AVERAGE(AH112:AL112)</f>
        <v>0.35133393427594262</v>
      </c>
    </row>
    <row r="111" spans="1:45" x14ac:dyDescent="0.25">
      <c r="B111" s="24" t="s">
        <v>80</v>
      </c>
      <c r="C111" s="24" t="s">
        <v>81</v>
      </c>
      <c r="D111" s="24" t="s">
        <v>82</v>
      </c>
      <c r="E111" s="24" t="s">
        <v>83</v>
      </c>
      <c r="F111" s="24" t="s">
        <v>84</v>
      </c>
      <c r="G111" s="24" t="s">
        <v>85</v>
      </c>
      <c r="H111" s="25" t="s">
        <v>29</v>
      </c>
      <c r="I111" s="25" t="s">
        <v>13</v>
      </c>
      <c r="J111" s="25" t="s">
        <v>14</v>
      </c>
      <c r="K111" s="25" t="s">
        <v>15</v>
      </c>
      <c r="L111" s="25" t="s">
        <v>16</v>
      </c>
      <c r="M111" s="25" t="s">
        <v>17</v>
      </c>
      <c r="N111" s="25" t="s">
        <v>18</v>
      </c>
      <c r="O111" s="25" t="s">
        <v>19</v>
      </c>
      <c r="P111" s="25" t="s">
        <v>0</v>
      </c>
      <c r="Q111" s="25" t="s">
        <v>1</v>
      </c>
      <c r="R111" s="25" t="s">
        <v>2</v>
      </c>
      <c r="S111" s="25" t="s">
        <v>3</v>
      </c>
      <c r="T111" s="25" t="s">
        <v>4</v>
      </c>
      <c r="U111" s="25" t="s">
        <v>5</v>
      </c>
      <c r="V111" s="26" t="s">
        <v>6</v>
      </c>
      <c r="W111" s="26" t="s">
        <v>7</v>
      </c>
      <c r="X111" s="26" t="s">
        <v>8</v>
      </c>
      <c r="Y111" s="26" t="s">
        <v>12</v>
      </c>
      <c r="Z111" s="25" t="s">
        <v>38</v>
      </c>
      <c r="AA111" s="25" t="s">
        <v>39</v>
      </c>
      <c r="AB111" s="25" t="s">
        <v>40</v>
      </c>
      <c r="AC111" s="25" t="s">
        <v>41</v>
      </c>
      <c r="AD111" s="25" t="s">
        <v>42</v>
      </c>
      <c r="AE111" s="25" t="s">
        <v>43</v>
      </c>
      <c r="AF111" s="25" t="s">
        <v>44</v>
      </c>
      <c r="AG111" s="25" t="s">
        <v>45</v>
      </c>
      <c r="AH111" s="25" t="s">
        <v>46</v>
      </c>
      <c r="AI111" s="25" t="s">
        <v>47</v>
      </c>
      <c r="AJ111" s="25" t="s">
        <v>48</v>
      </c>
      <c r="AK111" s="25" t="s">
        <v>64</v>
      </c>
      <c r="AL111" s="25" t="s">
        <v>266</v>
      </c>
      <c r="AM111" s="25" t="s">
        <v>296</v>
      </c>
      <c r="AN111" s="25" t="s">
        <v>428</v>
      </c>
      <c r="AO111" s="25" t="s">
        <v>436</v>
      </c>
      <c r="AP111" s="25" t="s">
        <v>443</v>
      </c>
      <c r="AQ111" s="25" t="s">
        <v>460</v>
      </c>
      <c r="AR111" s="25" t="s">
        <v>496</v>
      </c>
      <c r="AS111" s="640"/>
    </row>
    <row r="112" spans="1:45" s="489" customFormat="1" x14ac:dyDescent="0.25">
      <c r="A112" s="39" t="s">
        <v>55</v>
      </c>
      <c r="B112" s="39">
        <f t="shared" ref="B112:G112" si="82">B78/B$71</f>
        <v>0.24328618874618291</v>
      </c>
      <c r="C112" s="39">
        <f t="shared" si="82"/>
        <v>0.25237343443710164</v>
      </c>
      <c r="D112" s="39">
        <f t="shared" si="82"/>
        <v>0.26616799504556027</v>
      </c>
      <c r="E112" s="39">
        <f t="shared" si="82"/>
        <v>0.29236490175680274</v>
      </c>
      <c r="F112" s="39">
        <f t="shared" si="82"/>
        <v>0.26120995616839487</v>
      </c>
      <c r="G112" s="39">
        <f t="shared" si="82"/>
        <v>0.24810697115384611</v>
      </c>
      <c r="H112" s="39">
        <f t="shared" ref="H112:AH112" si="83">H78/H$71</f>
        <v>0.27471192624945279</v>
      </c>
      <c r="I112" s="39">
        <f t="shared" si="83"/>
        <v>0.28807158686365991</v>
      </c>
      <c r="J112" s="39">
        <f t="shared" si="83"/>
        <v>0.27656047189046334</v>
      </c>
      <c r="K112" s="39">
        <f t="shared" si="83"/>
        <v>0.32476704312461518</v>
      </c>
      <c r="L112" s="39">
        <f t="shared" si="83"/>
        <v>0.33199177827874288</v>
      </c>
      <c r="M112" s="39">
        <f t="shared" si="83"/>
        <v>0.38405580953933632</v>
      </c>
      <c r="N112" s="39">
        <f t="shared" si="83"/>
        <v>0.355773279231546</v>
      </c>
      <c r="O112" s="39">
        <f t="shared" si="83"/>
        <v>0.34588411119390761</v>
      </c>
      <c r="P112" s="39">
        <f t="shared" si="83"/>
        <v>0.37139025363986883</v>
      </c>
      <c r="Q112" s="39">
        <f t="shared" si="83"/>
        <v>0.35454543960869273</v>
      </c>
      <c r="R112" s="39">
        <f t="shared" si="83"/>
        <v>0.3319660008964575</v>
      </c>
      <c r="S112" s="39">
        <f t="shared" si="83"/>
        <v>0.33911085424284043</v>
      </c>
      <c r="T112" s="39">
        <f t="shared" si="83"/>
        <v>0.3279045968975754</v>
      </c>
      <c r="U112" s="39">
        <f t="shared" si="83"/>
        <v>0.34373837039922384</v>
      </c>
      <c r="V112" s="39">
        <f t="shared" si="83"/>
        <v>0.34894797006222894</v>
      </c>
      <c r="W112" s="39">
        <f t="shared" si="83"/>
        <v>0.41008168942381285</v>
      </c>
      <c r="X112" s="39">
        <f t="shared" si="83"/>
        <v>0.37929583141459605</v>
      </c>
      <c r="Y112" s="39">
        <f t="shared" si="83"/>
        <v>0.37449806684915155</v>
      </c>
      <c r="Z112" s="39">
        <f t="shared" si="83"/>
        <v>0.346579410880963</v>
      </c>
      <c r="AA112" s="39">
        <f t="shared" si="83"/>
        <v>0.35358936522783752</v>
      </c>
      <c r="AB112" s="39">
        <f t="shared" si="83"/>
        <v>0.32196386939353056</v>
      </c>
      <c r="AC112" s="39">
        <f t="shared" si="83"/>
        <v>0.33553958763766234</v>
      </c>
      <c r="AD112" s="39">
        <f t="shared" si="83"/>
        <v>0.34541593143058275</v>
      </c>
      <c r="AE112" s="39">
        <f t="shared" si="83"/>
        <v>0.35019803473968514</v>
      </c>
      <c r="AF112" s="39">
        <f t="shared" si="83"/>
        <v>0.34301282974010833</v>
      </c>
      <c r="AG112" s="39">
        <f t="shared" si="83"/>
        <v>0.32050564338500426</v>
      </c>
      <c r="AH112" s="39">
        <f t="shared" si="83"/>
        <v>0.35465983075589419</v>
      </c>
      <c r="AI112" s="39">
        <f t="shared" ref="AI112:AK112" si="84">AI78/AI$71</f>
        <v>0.43160721621550757</v>
      </c>
      <c r="AJ112" s="39">
        <f t="shared" si="84"/>
        <v>0.34042280927475732</v>
      </c>
      <c r="AK112" s="39">
        <f t="shared" si="84"/>
        <v>0.30200920516905649</v>
      </c>
      <c r="AL112" s="39">
        <f t="shared" ref="AL112:AM112" si="85">AL78/AL$71</f>
        <v>0.32797060996449751</v>
      </c>
      <c r="AM112" s="39">
        <f t="shared" si="85"/>
        <v>0.37700756447922107</v>
      </c>
      <c r="AN112" s="39">
        <f t="shared" ref="AN112:AO112" si="86">AN78/AN$71</f>
        <v>0.41842474000555219</v>
      </c>
      <c r="AO112" s="39">
        <f t="shared" si="86"/>
        <v>0.37387929143929993</v>
      </c>
      <c r="AP112" s="39">
        <f t="shared" ref="AP112:AQ112" si="87">AP78/AP$71</f>
        <v>0.38109294634979157</v>
      </c>
      <c r="AQ112" s="39">
        <f t="shared" si="87"/>
        <v>0.3448933511825078</v>
      </c>
      <c r="AR112" s="39">
        <f t="shared" ref="AR112" si="88">AR78/AR$71</f>
        <v>0</v>
      </c>
      <c r="AS112" s="39"/>
    </row>
    <row r="113" spans="1:45" s="489" customFormat="1" x14ac:dyDescent="0.25">
      <c r="A113" s="39" t="s">
        <v>292</v>
      </c>
      <c r="B113" s="39">
        <f t="shared" ref="B113:G113" si="89">B79/B$71</f>
        <v>0.29135755133254471</v>
      </c>
      <c r="C113" s="39">
        <f t="shared" si="89"/>
        <v>0.28846266712053809</v>
      </c>
      <c r="D113" s="39">
        <f t="shared" si="89"/>
        <v>0.24852889854493593</v>
      </c>
      <c r="E113" s="39">
        <f t="shared" si="89"/>
        <v>0.28801658975556993</v>
      </c>
      <c r="F113" s="39">
        <f t="shared" si="89"/>
        <v>0.28708311324863545</v>
      </c>
      <c r="G113" s="39">
        <f t="shared" si="89"/>
        <v>0.27099881549609806</v>
      </c>
      <c r="H113" s="39">
        <f t="shared" ref="H113:W115" si="90">H79/H$71</f>
        <v>0.2744177980416409</v>
      </c>
      <c r="I113" s="39">
        <f t="shared" si="90"/>
        <v>0.24391071419705174</v>
      </c>
      <c r="J113" s="39">
        <f t="shared" si="90"/>
        <v>0.27492430359504283</v>
      </c>
      <c r="K113" s="39">
        <f t="shared" si="90"/>
        <v>0.31959328420021083</v>
      </c>
      <c r="L113" s="39">
        <f t="shared" si="90"/>
        <v>0.28825293523609397</v>
      </c>
      <c r="M113" s="39">
        <f t="shared" si="90"/>
        <v>0.22161968434767204</v>
      </c>
      <c r="N113" s="39">
        <f t="shared" si="90"/>
        <v>0.17900500404272998</v>
      </c>
      <c r="O113" s="39">
        <f t="shared" si="90"/>
        <v>0.22719173230056705</v>
      </c>
      <c r="P113" s="39">
        <f t="shared" si="90"/>
        <v>0.22599107297001783</v>
      </c>
      <c r="Q113" s="39">
        <f t="shared" si="90"/>
        <v>0.21135417205790416</v>
      </c>
      <c r="R113" s="39">
        <f t="shared" si="90"/>
        <v>0.25444852536055074</v>
      </c>
      <c r="S113" s="39">
        <f t="shared" si="90"/>
        <v>0.21976061274367556</v>
      </c>
      <c r="T113" s="39">
        <f t="shared" si="90"/>
        <v>0.23384459507381175</v>
      </c>
      <c r="U113" s="39">
        <f t="shared" si="90"/>
        <v>0.24236562798126896</v>
      </c>
      <c r="V113" s="39">
        <f t="shared" si="90"/>
        <v>0.23479027014042461</v>
      </c>
      <c r="W113" s="39">
        <f t="shared" si="90"/>
        <v>0.22850668119231982</v>
      </c>
      <c r="X113" s="39">
        <f t="shared" ref="X113:AH113" si="91">X79/X$71</f>
        <v>0.2088701807776914</v>
      </c>
      <c r="Y113" s="39">
        <f t="shared" si="91"/>
        <v>0.21161563447852724</v>
      </c>
      <c r="Z113" s="39">
        <f t="shared" si="91"/>
        <v>0.24337734537291075</v>
      </c>
      <c r="AA113" s="39">
        <f t="shared" si="91"/>
        <v>0.23903483555232566</v>
      </c>
      <c r="AB113" s="39">
        <f t="shared" si="91"/>
        <v>0.2606219656334926</v>
      </c>
      <c r="AC113" s="39">
        <f t="shared" si="91"/>
        <v>0.22966833049933261</v>
      </c>
      <c r="AD113" s="39">
        <f t="shared" si="91"/>
        <v>0.22803675705730994</v>
      </c>
      <c r="AE113" s="39">
        <f t="shared" si="91"/>
        <v>0.23582586552619667</v>
      </c>
      <c r="AF113" s="39">
        <f t="shared" si="91"/>
        <v>0.23876643186493252</v>
      </c>
      <c r="AG113" s="39">
        <f t="shared" si="91"/>
        <v>0.22751654390643986</v>
      </c>
      <c r="AH113" s="39">
        <f t="shared" si="91"/>
        <v>0.26208333945534545</v>
      </c>
      <c r="AI113" s="39">
        <f t="shared" ref="AI113:AJ113" si="92">AI79/AI$71</f>
        <v>0.2026003199049026</v>
      </c>
      <c r="AJ113" s="39">
        <f t="shared" si="92"/>
        <v>0.22501214911948758</v>
      </c>
      <c r="AK113" s="39">
        <f t="shared" ref="AK113:AL113" si="93">AK79/AK$71</f>
        <v>0.2277832570450733</v>
      </c>
      <c r="AL113" s="39">
        <f t="shared" si="93"/>
        <v>0.231931572955239</v>
      </c>
      <c r="AM113" s="39">
        <f t="shared" ref="AM113:AN113" si="94">AM79/AM$71</f>
        <v>0.19883232591599326</v>
      </c>
      <c r="AN113" s="39">
        <f t="shared" si="94"/>
        <v>0.18184868331353907</v>
      </c>
      <c r="AO113" s="39">
        <f t="shared" ref="AO113:AP113" si="95">AO79/AO$71</f>
        <v>0.20448918513137906</v>
      </c>
      <c r="AP113" s="39">
        <f t="shared" si="95"/>
        <v>0.19377170608134073</v>
      </c>
      <c r="AQ113" s="39">
        <f t="shared" ref="AQ113:AR113" si="96">AQ79/AQ$71</f>
        <v>0.22172289156626504</v>
      </c>
      <c r="AR113" s="39">
        <f t="shared" si="96"/>
        <v>0</v>
      </c>
      <c r="AS113" s="39"/>
    </row>
    <row r="114" spans="1:45" s="489" customFormat="1" x14ac:dyDescent="0.25">
      <c r="A114" s="39" t="s">
        <v>57</v>
      </c>
      <c r="B114" s="39">
        <f t="shared" ref="B114:G114" si="97">B80/B$71</f>
        <v>0.24390398051717546</v>
      </c>
      <c r="C114" s="39">
        <f t="shared" si="97"/>
        <v>0.21697792072118602</v>
      </c>
      <c r="D114" s="39">
        <f t="shared" si="97"/>
        <v>0.21847142623714741</v>
      </c>
      <c r="E114" s="39">
        <f t="shared" si="97"/>
        <v>0.20082387514751618</v>
      </c>
      <c r="F114" s="39">
        <f t="shared" si="97"/>
        <v>0.22425472371262034</v>
      </c>
      <c r="G114" s="39">
        <f t="shared" si="97"/>
        <v>0.24826679208472685</v>
      </c>
      <c r="H114" s="39">
        <f t="shared" si="90"/>
        <v>0.21448440089139947</v>
      </c>
      <c r="I114" s="39">
        <f t="shared" ref="I114:AH114" si="98">I80/I$71</f>
        <v>0.23724920020456228</v>
      </c>
      <c r="J114" s="39">
        <f t="shared" si="98"/>
        <v>0.23042021100901897</v>
      </c>
      <c r="K114" s="39">
        <f t="shared" si="98"/>
        <v>0.20903716330898658</v>
      </c>
      <c r="L114" s="39">
        <f t="shared" si="98"/>
        <v>0.19906154050166777</v>
      </c>
      <c r="M114" s="39">
        <f t="shared" si="98"/>
        <v>0.19540215228674207</v>
      </c>
      <c r="N114" s="39">
        <f t="shared" si="98"/>
        <v>0.21639038240126984</v>
      </c>
      <c r="O114" s="39">
        <f t="shared" si="98"/>
        <v>0.20544482909567233</v>
      </c>
      <c r="P114" s="39">
        <f t="shared" si="98"/>
        <v>0.21761568812223056</v>
      </c>
      <c r="Q114" s="39">
        <f t="shared" si="98"/>
        <v>0.21360966044035218</v>
      </c>
      <c r="R114" s="39">
        <f t="shared" si="98"/>
        <v>0.23467136381675482</v>
      </c>
      <c r="S114" s="39">
        <f t="shared" si="98"/>
        <v>0.22602177684058475</v>
      </c>
      <c r="T114" s="39">
        <f t="shared" si="98"/>
        <v>0.23692878202984893</v>
      </c>
      <c r="U114" s="39">
        <f t="shared" si="98"/>
        <v>0.21801806752552805</v>
      </c>
      <c r="V114" s="39">
        <f t="shared" si="98"/>
        <v>0.22113206501243488</v>
      </c>
      <c r="W114" s="39">
        <f t="shared" si="98"/>
        <v>0.18420908600455058</v>
      </c>
      <c r="X114" s="39">
        <f t="shared" si="98"/>
        <v>0.20737378336100087</v>
      </c>
      <c r="Y114" s="39">
        <f t="shared" si="98"/>
        <v>0.19489448741937648</v>
      </c>
      <c r="Z114" s="39">
        <f t="shared" si="98"/>
        <v>0.20394754762825718</v>
      </c>
      <c r="AA114" s="39">
        <f t="shared" si="98"/>
        <v>0.20452292257200455</v>
      </c>
      <c r="AB114" s="39">
        <f t="shared" si="98"/>
        <v>0.20483836674134687</v>
      </c>
      <c r="AC114" s="39">
        <f t="shared" si="98"/>
        <v>0.21632059353522792</v>
      </c>
      <c r="AD114" s="39">
        <f t="shared" si="98"/>
        <v>0.21789188065561449</v>
      </c>
      <c r="AE114" s="39">
        <f t="shared" si="98"/>
        <v>0.20759690540220505</v>
      </c>
      <c r="AF114" s="39">
        <f t="shared" si="98"/>
        <v>0.22163317994604356</v>
      </c>
      <c r="AG114" s="39">
        <f t="shared" si="98"/>
        <v>0.23939979905295761</v>
      </c>
      <c r="AH114" s="39">
        <f t="shared" si="98"/>
        <v>0.19292678563248739</v>
      </c>
      <c r="AI114" s="39">
        <f t="shared" ref="AI114:AJ114" si="99">AI80/AI$71</f>
        <v>0.18286411034096969</v>
      </c>
      <c r="AJ114" s="39">
        <f t="shared" si="99"/>
        <v>0.22666174063024055</v>
      </c>
      <c r="AK114" s="39">
        <f t="shared" ref="AK114:AM115" si="100">AK80/AK$71</f>
        <v>0.22378254895514588</v>
      </c>
      <c r="AL114" s="39">
        <f t="shared" si="100"/>
        <v>0.22165044990018437</v>
      </c>
      <c r="AM114" s="39">
        <f t="shared" ref="AM114:AN114" si="101">AM80/AM$71</f>
        <v>0.19590772709574386</v>
      </c>
      <c r="AN114" s="39">
        <f t="shared" si="101"/>
        <v>0.18887686998059999</v>
      </c>
      <c r="AO114" s="39">
        <f t="shared" ref="AO114:AP114" si="102">AO80/AO$71</f>
        <v>0.21134864095946052</v>
      </c>
      <c r="AP114" s="39">
        <f t="shared" si="102"/>
        <v>0.20943492710240916</v>
      </c>
      <c r="AQ114" s="39">
        <f t="shared" ref="AQ114:AR114" si="103">AQ80/AQ$71</f>
        <v>0.19930879071842927</v>
      </c>
      <c r="AR114" s="39">
        <f t="shared" si="103"/>
        <v>0</v>
      </c>
      <c r="AS114" s="39"/>
    </row>
    <row r="115" spans="1:45" s="489" customFormat="1" x14ac:dyDescent="0.25">
      <c r="A115" s="39" t="s">
        <v>58</v>
      </c>
      <c r="B115" s="39">
        <f t="shared" ref="B115:G115" si="104">B81/B$71</f>
        <v>0.2214522794040969</v>
      </c>
      <c r="C115" s="39">
        <f t="shared" si="104"/>
        <v>0.24218597772117428</v>
      </c>
      <c r="D115" s="39">
        <f t="shared" si="104"/>
        <v>0.26683168017235642</v>
      </c>
      <c r="E115" s="39">
        <f t="shared" si="104"/>
        <v>0.21879463334011115</v>
      </c>
      <c r="F115" s="39">
        <f t="shared" si="104"/>
        <v>0.22745220687034925</v>
      </c>
      <c r="G115" s="39">
        <f t="shared" si="104"/>
        <v>0.23262742126532887</v>
      </c>
      <c r="H115" s="39">
        <f t="shared" si="90"/>
        <v>0.23638587481750684</v>
      </c>
      <c r="I115" s="39">
        <f t="shared" si="90"/>
        <v>0.2307684987347261</v>
      </c>
      <c r="J115" s="39">
        <f t="shared" si="90"/>
        <v>0.21809501350547483</v>
      </c>
      <c r="K115" s="39">
        <f t="shared" si="90"/>
        <v>0.14660250936618738</v>
      </c>
      <c r="L115" s="39">
        <f t="shared" si="90"/>
        <v>0.18069374598349536</v>
      </c>
      <c r="M115" s="39">
        <f t="shared" si="90"/>
        <v>0.19892235382624959</v>
      </c>
      <c r="N115" s="39">
        <f t="shared" si="90"/>
        <v>0.24883133432445426</v>
      </c>
      <c r="O115" s="39">
        <f t="shared" si="90"/>
        <v>0.22147932740985291</v>
      </c>
      <c r="P115" s="39">
        <f t="shared" si="90"/>
        <v>0.18500298526788286</v>
      </c>
      <c r="Q115" s="39">
        <f t="shared" si="90"/>
        <v>0.22049072789305099</v>
      </c>
      <c r="R115" s="39">
        <f t="shared" si="90"/>
        <v>0.17891410992623696</v>
      </c>
      <c r="S115" s="39">
        <f t="shared" si="90"/>
        <v>0.21510675617289921</v>
      </c>
      <c r="T115" s="39">
        <f t="shared" si="90"/>
        <v>0.20132202599876389</v>
      </c>
      <c r="U115" s="39">
        <f t="shared" si="90"/>
        <v>0.19587793409397908</v>
      </c>
      <c r="V115" s="39">
        <f t="shared" si="90"/>
        <v>0.19512969478491149</v>
      </c>
      <c r="W115" s="39">
        <f t="shared" si="90"/>
        <v>0.17720254337931676</v>
      </c>
      <c r="X115" s="39">
        <f t="shared" ref="X115:AH115" si="105">X81/X$71</f>
        <v>0.20446020444671162</v>
      </c>
      <c r="Y115" s="39">
        <f t="shared" si="105"/>
        <v>0.21899181125294465</v>
      </c>
      <c r="Z115" s="39">
        <f t="shared" si="105"/>
        <v>0.20609569611786907</v>
      </c>
      <c r="AA115" s="39">
        <f t="shared" si="105"/>
        <v>0.2028528766478323</v>
      </c>
      <c r="AB115" s="39">
        <f t="shared" si="105"/>
        <v>0.21257579823162992</v>
      </c>
      <c r="AC115" s="39">
        <f t="shared" si="105"/>
        <v>0.21847148832777705</v>
      </c>
      <c r="AD115" s="39">
        <f t="shared" si="105"/>
        <v>0.20865543085649285</v>
      </c>
      <c r="AE115" s="39">
        <f t="shared" si="105"/>
        <v>0.2063791943319131</v>
      </c>
      <c r="AF115" s="39">
        <f t="shared" si="105"/>
        <v>0.19658755844891554</v>
      </c>
      <c r="AG115" s="39">
        <f t="shared" si="105"/>
        <v>0.21257801365559828</v>
      </c>
      <c r="AH115" s="39">
        <f t="shared" si="105"/>
        <v>0.19033004415627294</v>
      </c>
      <c r="AI115" s="39">
        <f t="shared" ref="AI115:AJ115" si="106">AI81/AI$71</f>
        <v>0.18292835353862022</v>
      </c>
      <c r="AJ115" s="39">
        <f t="shared" si="106"/>
        <v>0.20790330097551454</v>
      </c>
      <c r="AK115" s="39">
        <f t="shared" si="100"/>
        <v>0.24642498883072436</v>
      </c>
      <c r="AL115" s="39">
        <f t="shared" si="100"/>
        <v>0.21844736718007909</v>
      </c>
      <c r="AM115" s="39">
        <f t="shared" si="100"/>
        <v>0.22825238250904178</v>
      </c>
      <c r="AN115" s="39">
        <f t="shared" ref="AN115:AO115" si="107">AN81/AN$71</f>
        <v>0.21084970670030861</v>
      </c>
      <c r="AO115" s="39">
        <f t="shared" si="107"/>
        <v>0.21028288246986057</v>
      </c>
      <c r="AP115" s="39">
        <f t="shared" ref="AP115:AQ115" si="108">AP81/AP$71</f>
        <v>0.21570042046645851</v>
      </c>
      <c r="AQ115" s="39">
        <f t="shared" si="108"/>
        <v>0</v>
      </c>
      <c r="AR115" s="39">
        <f t="shared" ref="AR115" si="109">AR81/AR$71</f>
        <v>0</v>
      </c>
      <c r="AS115" s="39"/>
    </row>
    <row r="116" spans="1:45" x14ac:dyDescent="0.25">
      <c r="AL116" s="23"/>
      <c r="AM116" s="23" t="s">
        <v>452</v>
      </c>
      <c r="AN116" s="23" t="s">
        <v>453</v>
      </c>
      <c r="AO116" s="23"/>
      <c r="AP116" s="23"/>
      <c r="AQ116" s="23"/>
      <c r="AR116" s="23"/>
      <c r="AS116" s="23"/>
    </row>
    <row r="117" spans="1:45" x14ac:dyDescent="0.25">
      <c r="AL117" s="44" t="s">
        <v>55</v>
      </c>
      <c r="AM117" s="39">
        <f>AVERAGE(AA112:AL112)</f>
        <v>0.34390791107784358</v>
      </c>
      <c r="AN117" s="39">
        <f>MEDIAN(AA112:AL112)</f>
        <v>0.34171781950743285</v>
      </c>
      <c r="AO117" s="39"/>
      <c r="AP117" s="39"/>
      <c r="AQ117" s="39"/>
      <c r="AR117" s="39"/>
      <c r="AS117" s="39"/>
    </row>
    <row r="118" spans="1:45" x14ac:dyDescent="0.25">
      <c r="AL118" s="44" t="s">
        <v>56</v>
      </c>
      <c r="AM118" s="39">
        <f>AVERAGE(AA113:AL113)</f>
        <v>0.23407344737667313</v>
      </c>
      <c r="AN118" s="39">
        <f>MEDIAN(AA113:AL113)</f>
        <v>0.23079995172728579</v>
      </c>
      <c r="AO118" s="39"/>
      <c r="AP118" s="39"/>
      <c r="AQ118" s="39"/>
      <c r="AR118" s="39"/>
      <c r="AS118" s="39"/>
    </row>
    <row r="119" spans="1:45" x14ac:dyDescent="0.25">
      <c r="AL119" s="44" t="s">
        <v>57</v>
      </c>
      <c r="AM119" s="39">
        <f>AVERAGE(AA114:AL114)</f>
        <v>0.21334077361370232</v>
      </c>
      <c r="AN119" s="39">
        <f>MEDIAN(AA114:AL114)</f>
        <v>0.21710623709542121</v>
      </c>
      <c r="AO119" s="39"/>
      <c r="AP119" s="39"/>
      <c r="AQ119" s="39"/>
      <c r="AR119" s="39"/>
      <c r="AS119" s="39"/>
    </row>
    <row r="120" spans="1:45" x14ac:dyDescent="0.25">
      <c r="AL120" s="44" t="s">
        <v>58</v>
      </c>
      <c r="AM120" s="39">
        <f>AVERAGE(AA115:AL115)</f>
        <v>0.20867786793178086</v>
      </c>
      <c r="AN120" s="39">
        <f>MEDIAN(AA115:AL115)</f>
        <v>0.20827936591600371</v>
      </c>
      <c r="AO120" s="39"/>
      <c r="AP120" s="39"/>
      <c r="AQ120" s="39"/>
      <c r="AR120" s="39"/>
      <c r="AS120" s="39"/>
    </row>
    <row r="142" spans="1:48" x14ac:dyDescent="0.25">
      <c r="B142" s="24" t="s">
        <v>80</v>
      </c>
      <c r="C142" s="24" t="s">
        <v>81</v>
      </c>
      <c r="D142" s="24" t="s">
        <v>82</v>
      </c>
      <c r="E142" s="24" t="s">
        <v>83</v>
      </c>
      <c r="F142" s="24" t="s">
        <v>84</v>
      </c>
      <c r="G142" s="24" t="s">
        <v>85</v>
      </c>
      <c r="H142" s="25" t="s">
        <v>29</v>
      </c>
      <c r="I142" s="25" t="s">
        <v>13</v>
      </c>
      <c r="J142" s="25" t="s">
        <v>14</v>
      </c>
      <c r="K142" s="25" t="s">
        <v>15</v>
      </c>
      <c r="L142" s="25" t="s">
        <v>16</v>
      </c>
      <c r="M142" s="25" t="s">
        <v>17</v>
      </c>
      <c r="N142" s="25" t="s">
        <v>18</v>
      </c>
      <c r="O142" s="25" t="s">
        <v>19</v>
      </c>
      <c r="P142" s="25" t="s">
        <v>0</v>
      </c>
      <c r="Q142" s="25" t="s">
        <v>1</v>
      </c>
      <c r="R142" s="25" t="s">
        <v>2</v>
      </c>
      <c r="S142" s="25" t="s">
        <v>3</v>
      </c>
      <c r="T142" s="25" t="s">
        <v>4</v>
      </c>
      <c r="U142" s="25" t="s">
        <v>5</v>
      </c>
      <c r="V142" s="26" t="s">
        <v>6</v>
      </c>
      <c r="W142" s="26" t="s">
        <v>7</v>
      </c>
      <c r="X142" s="26" t="s">
        <v>8</v>
      </c>
      <c r="Y142" s="26" t="s">
        <v>12</v>
      </c>
      <c r="Z142" s="25" t="s">
        <v>38</v>
      </c>
      <c r="AA142" s="25" t="s">
        <v>39</v>
      </c>
      <c r="AB142" s="25" t="s">
        <v>40</v>
      </c>
      <c r="AC142" s="25" t="s">
        <v>41</v>
      </c>
      <c r="AD142" s="25" t="s">
        <v>42</v>
      </c>
      <c r="AE142" s="25" t="s">
        <v>43</v>
      </c>
      <c r="AF142" s="25" t="s">
        <v>44</v>
      </c>
      <c r="AG142" s="25" t="s">
        <v>45</v>
      </c>
      <c r="AH142" s="25" t="s">
        <v>46</v>
      </c>
      <c r="AI142" s="25" t="s">
        <v>47</v>
      </c>
      <c r="AJ142" s="25" t="s">
        <v>48</v>
      </c>
      <c r="AK142" s="25" t="s">
        <v>64</v>
      </c>
      <c r="AL142" s="25" t="s">
        <v>266</v>
      </c>
      <c r="AM142" s="25" t="s">
        <v>296</v>
      </c>
      <c r="AN142" s="25" t="s">
        <v>428</v>
      </c>
      <c r="AO142" s="25" t="s">
        <v>436</v>
      </c>
      <c r="AP142" s="25" t="s">
        <v>443</v>
      </c>
      <c r="AQ142" s="25" t="s">
        <v>460</v>
      </c>
      <c r="AR142" s="25" t="s">
        <v>496</v>
      </c>
      <c r="AS142" s="640"/>
    </row>
    <row r="143" spans="1:48" s="37" customFormat="1" x14ac:dyDescent="0.25">
      <c r="A143" s="19" t="s">
        <v>298</v>
      </c>
      <c r="B143" s="19">
        <f t="shared" ref="B143:G143" si="110">B6/1000</f>
        <v>2.564327</v>
      </c>
      <c r="C143" s="19">
        <f t="shared" si="110"/>
        <v>2.8171090000000003</v>
      </c>
      <c r="D143" s="19">
        <f t="shared" si="110"/>
        <v>3.160676</v>
      </c>
      <c r="E143" s="19">
        <f t="shared" si="110"/>
        <v>2.9552320000000001</v>
      </c>
      <c r="F143" s="19">
        <f t="shared" si="110"/>
        <v>3.0602589999999998</v>
      </c>
      <c r="G143" s="19">
        <f t="shared" si="110"/>
        <v>3.2854329999999998</v>
      </c>
      <c r="H143" s="19">
        <f>H6/1000</f>
        <v>3.7772700000000006</v>
      </c>
      <c r="I143" s="19">
        <f t="shared" ref="I143:AJ143" si="111">I6/1000</f>
        <v>3.9319310000000001</v>
      </c>
      <c r="J143" s="19">
        <f t="shared" si="111"/>
        <v>3.9387270000000005</v>
      </c>
      <c r="K143" s="19">
        <f t="shared" si="111"/>
        <v>4.0028630000000005</v>
      </c>
      <c r="L143" s="19">
        <f t="shared" si="111"/>
        <v>3.8656409999999997</v>
      </c>
      <c r="M143" s="19">
        <f t="shared" si="111"/>
        <v>4.0168010000000001</v>
      </c>
      <c r="N143" s="19">
        <f t="shared" si="111"/>
        <v>3.944674</v>
      </c>
      <c r="O143" s="19">
        <f t="shared" si="111"/>
        <v>3.0957140000000001</v>
      </c>
      <c r="P143" s="19">
        <f t="shared" si="111"/>
        <v>2.7607109999999997</v>
      </c>
      <c r="Q143" s="19">
        <f t="shared" si="111"/>
        <v>3.3026399999999998</v>
      </c>
      <c r="R143" s="19">
        <f t="shared" si="111"/>
        <v>2.8889670000000001</v>
      </c>
      <c r="S143" s="19">
        <f t="shared" si="111"/>
        <v>3.0118200000000002</v>
      </c>
      <c r="T143" s="19">
        <f t="shared" si="111"/>
        <v>3.0359090000000002</v>
      </c>
      <c r="U143" s="19">
        <f t="shared" si="111"/>
        <v>2.9814120000000002</v>
      </c>
      <c r="V143" s="19">
        <f t="shared" si="111"/>
        <v>2.7572260000000002</v>
      </c>
      <c r="W143" s="19">
        <f t="shared" si="111"/>
        <v>2.7457409999999998</v>
      </c>
      <c r="X143" s="19">
        <f t="shared" si="111"/>
        <v>3.0199959999999999</v>
      </c>
      <c r="Y143" s="41">
        <f t="shared" si="111"/>
        <v>3.3727849999999999</v>
      </c>
      <c r="Z143" s="41">
        <f t="shared" si="111"/>
        <v>3.3359890000000001</v>
      </c>
      <c r="AA143" s="41">
        <f t="shared" si="111"/>
        <v>3.2677330000000002</v>
      </c>
      <c r="AB143" s="19">
        <f t="shared" si="111"/>
        <v>2.9311860000000003</v>
      </c>
      <c r="AC143" s="19">
        <f t="shared" si="111"/>
        <v>2.4603640000000002</v>
      </c>
      <c r="AD143" s="19">
        <f t="shared" si="111"/>
        <v>2.8988580000000002</v>
      </c>
      <c r="AE143" s="19">
        <f t="shared" si="111"/>
        <v>2.7737989999999999</v>
      </c>
      <c r="AF143" s="41">
        <f t="shared" si="111"/>
        <v>2.72478</v>
      </c>
      <c r="AG143" s="41">
        <f t="shared" si="111"/>
        <v>2.501468</v>
      </c>
      <c r="AH143" s="41">
        <f t="shared" si="111"/>
        <v>2.619872</v>
      </c>
      <c r="AI143" s="41">
        <f t="shared" si="111"/>
        <v>2.9446850000000002</v>
      </c>
      <c r="AJ143" s="41">
        <f t="shared" si="111"/>
        <v>2.9840130000000005</v>
      </c>
      <c r="AK143" s="41">
        <f t="shared" ref="AK143:AL143" si="112">AK6/1000</f>
        <v>3.2355779999999998</v>
      </c>
      <c r="AL143" s="41">
        <f t="shared" si="112"/>
        <v>2.9692250000000002</v>
      </c>
      <c r="AM143" s="41">
        <f t="shared" ref="AM143:AN143" si="113">AM6/1000</f>
        <v>3.1192439999999997</v>
      </c>
      <c r="AN143" s="41">
        <f t="shared" si="113"/>
        <v>3.0253350000000001</v>
      </c>
      <c r="AO143" s="41">
        <f t="shared" ref="AO143:AP143" si="114">AO6/1000</f>
        <v>2.7678599999999998</v>
      </c>
      <c r="AP143" s="41">
        <f t="shared" si="114"/>
        <v>2.9272449999999997</v>
      </c>
      <c r="AQ143" s="41">
        <f t="shared" ref="AQ143:AR143" si="115">AQ6/1000</f>
        <v>3.4002780000000001</v>
      </c>
      <c r="AR143" s="41">
        <f t="shared" si="115"/>
        <v>3.1045250000000002</v>
      </c>
      <c r="AS143" s="41"/>
      <c r="AT143" s="250"/>
      <c r="AU143" s="250"/>
      <c r="AV143" s="250"/>
    </row>
    <row r="144" spans="1:48" s="37" customFormat="1" x14ac:dyDescent="0.25">
      <c r="A144" s="38" t="s">
        <v>63</v>
      </c>
      <c r="B144" s="19">
        <f t="shared" ref="B144:G144" si="116">B20/1000</f>
        <v>2.1006999999999998</v>
      </c>
      <c r="C144" s="19">
        <f t="shared" si="116"/>
        <v>2.3851999999999998</v>
      </c>
      <c r="D144" s="19">
        <f t="shared" si="116"/>
        <v>2.6316999999999999</v>
      </c>
      <c r="E144" s="19">
        <f t="shared" si="116"/>
        <v>2.3601000000000001</v>
      </c>
      <c r="F144" s="19">
        <f t="shared" si="116"/>
        <v>2.4950000000000001</v>
      </c>
      <c r="G144" s="19">
        <f t="shared" si="116"/>
        <v>2.714</v>
      </c>
      <c r="H144" s="19">
        <f>H20/1000</f>
        <v>3.056</v>
      </c>
      <c r="I144" s="19">
        <f t="shared" ref="I144:AJ144" si="117">I20/1000</f>
        <v>3.2293000000000003</v>
      </c>
      <c r="J144" s="19">
        <f t="shared" si="117"/>
        <v>3.2330999999999999</v>
      </c>
      <c r="K144" s="19">
        <f t="shared" si="117"/>
        <v>3.1600999999999999</v>
      </c>
      <c r="L144" s="19">
        <f t="shared" si="117"/>
        <v>3.2035</v>
      </c>
      <c r="M144" s="42">
        <f t="shared" si="117"/>
        <v>3.1565050000000001</v>
      </c>
      <c r="N144" s="43">
        <f t="shared" si="117"/>
        <v>2.9764620000000002</v>
      </c>
      <c r="O144" s="19">
        <f t="shared" si="117"/>
        <v>2.253552</v>
      </c>
      <c r="P144" s="19">
        <f t="shared" si="117"/>
        <v>1.9180460000000001</v>
      </c>
      <c r="Q144" s="19">
        <f t="shared" si="117"/>
        <v>2.4110880000000003</v>
      </c>
      <c r="R144" s="19">
        <f t="shared" si="117"/>
        <v>2.0547359999999997</v>
      </c>
      <c r="S144" s="19">
        <f t="shared" si="117"/>
        <v>2.120565</v>
      </c>
      <c r="T144" s="19">
        <f t="shared" si="117"/>
        <v>2.1326070000000001</v>
      </c>
      <c r="U144" s="19">
        <f t="shared" si="117"/>
        <v>2.0694940000000002</v>
      </c>
      <c r="V144" s="19">
        <f t="shared" si="117"/>
        <v>1.8810989999999999</v>
      </c>
      <c r="W144" s="19">
        <f t="shared" si="117"/>
        <v>1.7241959999999998</v>
      </c>
      <c r="X144" s="19">
        <f t="shared" si="117"/>
        <v>2.0763479999999999</v>
      </c>
      <c r="Y144" s="41">
        <f t="shared" si="117"/>
        <v>2.3853149999999999</v>
      </c>
      <c r="Z144" s="43">
        <f t="shared" si="117"/>
        <v>2.4450430000000001</v>
      </c>
      <c r="AA144" s="41">
        <f t="shared" si="117"/>
        <v>2.3526700000000003</v>
      </c>
      <c r="AB144" s="19">
        <f t="shared" si="117"/>
        <v>2.1558139999999999</v>
      </c>
      <c r="AC144" s="19">
        <f t="shared" si="117"/>
        <v>1.7489870000000001</v>
      </c>
      <c r="AD144" s="19">
        <f t="shared" si="117"/>
        <v>2.0389719999999998</v>
      </c>
      <c r="AE144" s="19">
        <f t="shared" si="117"/>
        <v>1.938407</v>
      </c>
      <c r="AF144" s="41">
        <f t="shared" si="117"/>
        <v>1.9232909999999999</v>
      </c>
      <c r="AG144" s="41">
        <f t="shared" si="117"/>
        <v>1.750545</v>
      </c>
      <c r="AH144" s="41">
        <f t="shared" si="117"/>
        <v>1.7169269999999999</v>
      </c>
      <c r="AI144" s="41">
        <f t="shared" si="117"/>
        <v>1.857883</v>
      </c>
      <c r="AJ144" s="41">
        <f t="shared" si="117"/>
        <v>2.2093380000000002</v>
      </c>
      <c r="AK144" s="41">
        <f t="shared" ref="AK144:AL144" si="118">AK20/1000</f>
        <v>2.4496170000000004</v>
      </c>
      <c r="AL144" s="41">
        <f t="shared" si="118"/>
        <v>2.1466689999999997</v>
      </c>
      <c r="AM144" s="41">
        <f t="shared" ref="AM144:AN144" si="119">AM20/1000</f>
        <v>2.1151089999999999</v>
      </c>
      <c r="AN144" s="41">
        <f t="shared" si="119"/>
        <v>1.869637</v>
      </c>
      <c r="AO144" s="41">
        <f t="shared" ref="AO144:AP144" si="120">AO20/1000</f>
        <v>1.9072200000000001</v>
      </c>
      <c r="AP144" s="41">
        <f t="shared" si="120"/>
        <v>2.097089</v>
      </c>
      <c r="AQ144" s="41">
        <f t="shared" ref="AQ144:AR144" si="121">AQ20/1000</f>
        <v>2.5450300000000001</v>
      </c>
      <c r="AR144" s="41">
        <f t="shared" si="121"/>
        <v>0</v>
      </c>
      <c r="AS144" s="41"/>
      <c r="AT144" s="250"/>
      <c r="AU144" s="250"/>
      <c r="AV144" s="250"/>
    </row>
    <row r="145" spans="1:48" s="37" customFormat="1" x14ac:dyDescent="0.25">
      <c r="A145" s="38" t="s">
        <v>61</v>
      </c>
      <c r="B145" s="19">
        <f t="shared" ref="B145:G145" si="122">B34/1000</f>
        <v>1.5483</v>
      </c>
      <c r="C145" s="19">
        <f t="shared" si="122"/>
        <v>1.8942000000000001</v>
      </c>
      <c r="D145" s="19">
        <f t="shared" si="122"/>
        <v>2.1394000000000002</v>
      </c>
      <c r="E145" s="19">
        <f t="shared" si="122"/>
        <v>1.7755999999999998</v>
      </c>
      <c r="F145" s="19">
        <f t="shared" si="122"/>
        <v>1.8759999999999999</v>
      </c>
      <c r="G145" s="19">
        <f t="shared" si="122"/>
        <v>2.0923000000000003</v>
      </c>
      <c r="H145" s="19">
        <f>H34/1000</f>
        <v>2.3384</v>
      </c>
      <c r="I145" s="19">
        <f t="shared" ref="I145:AJ145" si="123">I34/1000</f>
        <v>2.6428000000000003</v>
      </c>
      <c r="J145" s="19">
        <f t="shared" si="123"/>
        <v>2.5356999999999998</v>
      </c>
      <c r="K145" s="19">
        <f t="shared" si="123"/>
        <v>2.3384999999999998</v>
      </c>
      <c r="L145" s="19">
        <f t="shared" si="123"/>
        <v>2.6434000000000002</v>
      </c>
      <c r="M145" s="19">
        <f t="shared" si="123"/>
        <v>2.6734899999999997</v>
      </c>
      <c r="N145" s="43">
        <f t="shared" si="123"/>
        <v>2.5005680000000003</v>
      </c>
      <c r="O145" s="19">
        <f t="shared" si="123"/>
        <v>1.715902</v>
      </c>
      <c r="P145" s="19">
        <f t="shared" si="123"/>
        <v>1.42249</v>
      </c>
      <c r="Q145" s="19">
        <f t="shared" si="123"/>
        <v>1.909934</v>
      </c>
      <c r="R145" s="19">
        <f t="shared" si="123"/>
        <v>1.4478</v>
      </c>
      <c r="S145" s="19">
        <f t="shared" si="123"/>
        <v>1.5917349999999999</v>
      </c>
      <c r="T145" s="19">
        <f t="shared" si="123"/>
        <v>1.585734</v>
      </c>
      <c r="U145" s="19">
        <f t="shared" si="123"/>
        <v>1.491104</v>
      </c>
      <c r="V145" s="19">
        <f t="shared" si="123"/>
        <v>1.3382670000000001</v>
      </c>
      <c r="W145" s="19">
        <f t="shared" si="123"/>
        <v>1.2188099999999999</v>
      </c>
      <c r="X145" s="19">
        <f t="shared" si="123"/>
        <v>1.6192420000000001</v>
      </c>
      <c r="Y145" s="41">
        <f t="shared" si="123"/>
        <v>1.8956809999999999</v>
      </c>
      <c r="Z145" s="41">
        <f t="shared" si="123"/>
        <v>1.8837439999999999</v>
      </c>
      <c r="AA145" s="41">
        <f t="shared" si="123"/>
        <v>1.806125</v>
      </c>
      <c r="AB145" s="19">
        <f t="shared" si="123"/>
        <v>1.6234549999999999</v>
      </c>
      <c r="AC145" s="19">
        <f t="shared" si="123"/>
        <v>1.319869</v>
      </c>
      <c r="AD145" s="19">
        <f t="shared" si="123"/>
        <v>1.5202840000000002</v>
      </c>
      <c r="AE145" s="19">
        <f t="shared" si="123"/>
        <v>1.430326</v>
      </c>
      <c r="AF145" s="41">
        <f t="shared" si="123"/>
        <v>1.429424</v>
      </c>
      <c r="AG145" s="41">
        <f t="shared" si="123"/>
        <v>1.3146579999999999</v>
      </c>
      <c r="AH145" s="41">
        <f t="shared" si="123"/>
        <v>1.1319380000000001</v>
      </c>
      <c r="AI145" s="41">
        <f t="shared" si="123"/>
        <v>1.4220889999999999</v>
      </c>
      <c r="AJ145" s="41">
        <f t="shared" si="123"/>
        <v>1.7816910000000001</v>
      </c>
      <c r="AK145" s="41">
        <f t="shared" ref="AK145:AL145" si="124">AK34/1000</f>
        <v>1.9329459999999998</v>
      </c>
      <c r="AL145" s="41">
        <f t="shared" si="124"/>
        <v>1.6625179999999999</v>
      </c>
      <c r="AM145" s="41">
        <f t="shared" ref="AM145:AN145" si="125">AM34/1000</f>
        <v>1.670579</v>
      </c>
      <c r="AN145" s="41">
        <f t="shared" si="125"/>
        <v>1.4748510000000001</v>
      </c>
      <c r="AO145" s="41">
        <f t="shared" ref="AO145:AP145" si="126">AO34/1000</f>
        <v>1.52963</v>
      </c>
      <c r="AP145" s="41">
        <f t="shared" si="126"/>
        <v>1.7459069999999999</v>
      </c>
      <c r="AQ145" s="41">
        <f t="shared" ref="AQ145:AR145" si="127">AQ34/1000</f>
        <v>2.0773220000000001</v>
      </c>
      <c r="AR145" s="41">
        <f t="shared" si="127"/>
        <v>0</v>
      </c>
      <c r="AS145" s="41"/>
      <c r="AT145" s="250"/>
      <c r="AU145" s="250"/>
      <c r="AV145" s="250"/>
    </row>
    <row r="146" spans="1:48" s="37" customFormat="1" x14ac:dyDescent="0.25">
      <c r="A146" s="38" t="s">
        <v>62</v>
      </c>
      <c r="B146" s="19">
        <f t="shared" ref="B146:G146" si="128">B48/1000</f>
        <v>1.0854999999999999</v>
      </c>
      <c r="C146" s="19">
        <f t="shared" si="128"/>
        <v>1.5249000000000001</v>
      </c>
      <c r="D146" s="19">
        <f t="shared" si="128"/>
        <v>1.7065999999999999</v>
      </c>
      <c r="E146" s="19">
        <f t="shared" si="128"/>
        <v>1.3680999999999999</v>
      </c>
      <c r="F146" s="19">
        <f t="shared" si="128"/>
        <v>1.3925000000000001</v>
      </c>
      <c r="G146" s="19">
        <f t="shared" si="128"/>
        <v>1.5227999999999999</v>
      </c>
      <c r="H146" s="19">
        <f>H48/1000</f>
        <v>1.7775999999999998</v>
      </c>
      <c r="I146" s="19">
        <f t="shared" ref="I146:AJ146" si="129">I48/1000</f>
        <v>2.0720000000000001</v>
      </c>
      <c r="J146" s="19">
        <f t="shared" si="129"/>
        <v>1.9515</v>
      </c>
      <c r="K146" s="19">
        <f t="shared" si="129"/>
        <v>1.8008</v>
      </c>
      <c r="L146" s="19">
        <f t="shared" si="129"/>
        <v>2.2558000000000002</v>
      </c>
      <c r="M146" s="19">
        <f t="shared" si="129"/>
        <v>2.2504299999999997</v>
      </c>
      <c r="N146" s="19">
        <f t="shared" si="129"/>
        <v>1.9235360000000001</v>
      </c>
      <c r="O146" s="19">
        <f t="shared" si="129"/>
        <v>1.227711</v>
      </c>
      <c r="P146" s="19">
        <f t="shared" si="129"/>
        <v>0.94310900000000009</v>
      </c>
      <c r="Q146" s="19">
        <f t="shared" si="129"/>
        <v>1.397681</v>
      </c>
      <c r="R146" s="19">
        <f t="shared" si="129"/>
        <v>0.89197500000000007</v>
      </c>
      <c r="S146" s="19">
        <f t="shared" si="129"/>
        <v>1.0482909999999999</v>
      </c>
      <c r="T146" s="19">
        <f t="shared" si="129"/>
        <v>1.027987</v>
      </c>
      <c r="U146" s="19">
        <f t="shared" si="129"/>
        <v>0.96919899999999992</v>
      </c>
      <c r="V146" s="19">
        <f t="shared" si="129"/>
        <v>0.82346400000000008</v>
      </c>
      <c r="W146" s="19">
        <f t="shared" si="129"/>
        <v>0.82181899999999997</v>
      </c>
      <c r="X146" s="19">
        <f t="shared" si="129"/>
        <v>1.1665640000000002</v>
      </c>
      <c r="Y146" s="43">
        <f t="shared" si="129"/>
        <v>1.4504110000000001</v>
      </c>
      <c r="Z146" s="41">
        <f t="shared" si="129"/>
        <v>1.4165209999999999</v>
      </c>
      <c r="AA146" s="41">
        <f t="shared" si="129"/>
        <v>1.338398</v>
      </c>
      <c r="AB146" s="19">
        <f t="shared" si="129"/>
        <v>1.209768</v>
      </c>
      <c r="AC146" s="19">
        <f t="shared" si="129"/>
        <v>0.90663300000000002</v>
      </c>
      <c r="AD146" s="19">
        <f t="shared" si="129"/>
        <v>1.0206169999999999</v>
      </c>
      <c r="AE146" s="19">
        <f t="shared" si="129"/>
        <v>0.98439100000000002</v>
      </c>
      <c r="AF146" s="41">
        <f t="shared" si="129"/>
        <v>0.97221500000000005</v>
      </c>
      <c r="AG146" s="41">
        <f t="shared" si="129"/>
        <v>0.85672799999999993</v>
      </c>
      <c r="AH146" s="41">
        <f t="shared" si="129"/>
        <v>0.70926999999999996</v>
      </c>
      <c r="AI146" s="41">
        <f t="shared" si="129"/>
        <v>1.0400640000000001</v>
      </c>
      <c r="AJ146" s="41">
        <f t="shared" si="129"/>
        <v>1.356357</v>
      </c>
      <c r="AK146" s="41">
        <f t="shared" ref="AK146:AL146" si="130">AK48/1000</f>
        <v>1.4253019999999998</v>
      </c>
      <c r="AL146" s="41">
        <f t="shared" si="130"/>
        <v>1.1993450000000001</v>
      </c>
      <c r="AM146" s="41">
        <f t="shared" ref="AM146:AN146" si="131">AM48/1000</f>
        <v>1.2348299999999999</v>
      </c>
      <c r="AN146" s="41">
        <f t="shared" si="131"/>
        <v>1.0569649999999999</v>
      </c>
      <c r="AO146" s="41">
        <f t="shared" ref="AO146:AP146" si="132">AO48/1000</f>
        <v>1.1404069999999999</v>
      </c>
      <c r="AP146" s="41">
        <f t="shared" si="132"/>
        <v>1.3716619999999999</v>
      </c>
      <c r="AQ146" s="41">
        <f t="shared" ref="AQ146:AR146" si="133">AQ48/1000</f>
        <v>1.655322</v>
      </c>
      <c r="AR146" s="41">
        <f t="shared" si="133"/>
        <v>0</v>
      </c>
      <c r="AS146" s="41"/>
      <c r="AT146" s="250"/>
      <c r="AU146" s="250"/>
      <c r="AV146" s="250"/>
    </row>
    <row r="147" spans="1:48" s="37" customFormat="1" x14ac:dyDescent="0.25">
      <c r="A147" s="38" t="s">
        <v>294</v>
      </c>
      <c r="B147" s="19">
        <f t="shared" ref="B147:G147" si="134">B62/1000</f>
        <v>0.66562900000000003</v>
      </c>
      <c r="C147" s="19">
        <f t="shared" si="134"/>
        <v>1.1132489999999999</v>
      </c>
      <c r="D147" s="19">
        <f t="shared" si="134"/>
        <v>1.177808</v>
      </c>
      <c r="E147" s="19">
        <f t="shared" si="134"/>
        <v>0.924099</v>
      </c>
      <c r="F147" s="19">
        <f t="shared" si="134"/>
        <v>0.901999</v>
      </c>
      <c r="G147" s="19">
        <f t="shared" si="134"/>
        <v>0.98911300000000002</v>
      </c>
      <c r="H147" s="19">
        <f>H62/1000</f>
        <v>1.1593640000000001</v>
      </c>
      <c r="I147" s="19">
        <f t="shared" ref="I147:AK147" si="135">I62/1000</f>
        <v>1.515063</v>
      </c>
      <c r="J147" s="19">
        <f t="shared" si="135"/>
        <v>1.3986460000000001</v>
      </c>
      <c r="K147" s="19">
        <f t="shared" si="135"/>
        <v>1.4252400000000001</v>
      </c>
      <c r="L147" s="19">
        <f t="shared" si="135"/>
        <v>1.904981</v>
      </c>
      <c r="M147" s="19">
        <f t="shared" si="135"/>
        <v>1.8209040000000001</v>
      </c>
      <c r="N147" s="19">
        <f t="shared" si="135"/>
        <v>1.2608440000000001</v>
      </c>
      <c r="O147" s="19">
        <f t="shared" si="135"/>
        <v>0.70162599999999997</v>
      </c>
      <c r="P147" s="19">
        <f t="shared" si="135"/>
        <v>0.53645500000000002</v>
      </c>
      <c r="Q147" s="19">
        <f t="shared" si="135"/>
        <v>0.86813399999999996</v>
      </c>
      <c r="R147" s="19">
        <f t="shared" si="135"/>
        <v>0.47502100000000003</v>
      </c>
      <c r="S147" s="19">
        <f t="shared" si="135"/>
        <v>0.53065200000000001</v>
      </c>
      <c r="T147" s="19">
        <f t="shared" si="135"/>
        <v>0.56848399999999999</v>
      </c>
      <c r="U147" s="19">
        <f t="shared" si="135"/>
        <v>0.50658499999999995</v>
      </c>
      <c r="V147" s="19">
        <f t="shared" si="135"/>
        <v>0.37601999999999997</v>
      </c>
      <c r="W147" s="19">
        <f t="shared" si="135"/>
        <v>0.44360700000000003</v>
      </c>
      <c r="X147" s="19">
        <f t="shared" si="135"/>
        <v>0.72247799999999995</v>
      </c>
      <c r="Y147" s="41">
        <f t="shared" si="135"/>
        <v>0.94591800000000004</v>
      </c>
      <c r="Z147" s="41">
        <f t="shared" si="135"/>
        <v>0.94974800000000004</v>
      </c>
      <c r="AA147" s="41">
        <f t="shared" si="135"/>
        <v>0.87618200000000002</v>
      </c>
      <c r="AB147" s="19">
        <f t="shared" si="135"/>
        <v>0.77711199999999991</v>
      </c>
      <c r="AC147" s="19">
        <f t="shared" si="135"/>
        <v>0.49141600000000002</v>
      </c>
      <c r="AD147" s="19">
        <f t="shared" si="135"/>
        <v>0.54643900000000001</v>
      </c>
      <c r="AE147" s="19">
        <f t="shared" si="135"/>
        <v>0.54010000000000002</v>
      </c>
      <c r="AF147" s="41">
        <f t="shared" si="135"/>
        <v>0.57119000000000009</v>
      </c>
      <c r="AG147" s="41">
        <f t="shared" si="135"/>
        <v>0.45615300000000003</v>
      </c>
      <c r="AH147" s="41">
        <f t="shared" si="135"/>
        <v>0.30581799999999998</v>
      </c>
      <c r="AI147" s="41">
        <f t="shared" si="135"/>
        <v>0.65650500000000001</v>
      </c>
      <c r="AJ147" s="41">
        <f t="shared" si="135"/>
        <v>0.97563699999999998</v>
      </c>
      <c r="AK147" s="41">
        <f t="shared" si="135"/>
        <v>0.86299800000000004</v>
      </c>
      <c r="AL147" s="41">
        <f t="shared" ref="AL147:AM147" si="136">AL62/1000</f>
        <v>0.74262000000000006</v>
      </c>
      <c r="AM147" s="41">
        <f t="shared" si="136"/>
        <v>0.717889</v>
      </c>
      <c r="AN147" s="41">
        <f t="shared" ref="AN147:AO147" si="137">AN62/1000</f>
        <v>0.590283</v>
      </c>
      <c r="AO147" s="41">
        <f t="shared" si="137"/>
        <v>0.75239400000000001</v>
      </c>
      <c r="AP147" s="41">
        <f t="shared" ref="AP147:AQ147" si="138">AP62/1000</f>
        <v>0.975603</v>
      </c>
      <c r="AQ147" s="41">
        <f t="shared" si="138"/>
        <v>1.159278</v>
      </c>
      <c r="AR147" s="41">
        <f t="shared" ref="AR147" si="139">AR62/1000</f>
        <v>0.91352500000000003</v>
      </c>
      <c r="AS147" s="41"/>
      <c r="AT147" s="250"/>
      <c r="AU147" s="250"/>
      <c r="AV147" s="250"/>
    </row>
    <row r="148" spans="1:48" x14ac:dyDescent="0.25">
      <c r="AL148" s="41"/>
      <c r="AM148" s="41" t="s">
        <v>450</v>
      </c>
      <c r="AN148" s="41" t="s">
        <v>451</v>
      </c>
    </row>
    <row r="149" spans="1:48" x14ac:dyDescent="0.25">
      <c r="AL149" s="45" t="s">
        <v>55</v>
      </c>
      <c r="AM149" s="41">
        <f>AVERAGE(AF144:AJ144)</f>
        <v>1.8915967999999999</v>
      </c>
      <c r="AN149" s="41">
        <f>MEDIAN(AF144:AJ144)</f>
        <v>1.857883</v>
      </c>
    </row>
    <row r="150" spans="1:48" x14ac:dyDescent="0.25">
      <c r="AL150" s="45" t="s">
        <v>56</v>
      </c>
      <c r="AM150" s="41">
        <f>AVERAGE(AF145:AJ145)</f>
        <v>1.4159599999999999</v>
      </c>
      <c r="AN150" s="41">
        <f>MEDIAN(AF145:AJ145)</f>
        <v>1.4220889999999999</v>
      </c>
    </row>
    <row r="151" spans="1:48" x14ac:dyDescent="0.25">
      <c r="AL151" s="45" t="s">
        <v>57</v>
      </c>
      <c r="AM151" s="41">
        <f>AVERAGE(AF146:AJ146)</f>
        <v>0.98692679999999999</v>
      </c>
      <c r="AN151" s="41">
        <f>MEDIAN(AF146:AJ146)</f>
        <v>0.97221500000000005</v>
      </c>
    </row>
    <row r="152" spans="1:48" x14ac:dyDescent="0.25">
      <c r="AL152" s="45" t="s">
        <v>58</v>
      </c>
      <c r="AM152" s="41">
        <f>AVERAGE(AF147:AJ147)</f>
        <v>0.59306060000000005</v>
      </c>
      <c r="AN152" s="41">
        <f>MEDIAN(AF147:AJ147)</f>
        <v>0.57119000000000009</v>
      </c>
    </row>
    <row r="176" spans="8:8" x14ac:dyDescent="0.25">
      <c r="H176" s="17" t="s">
        <v>88</v>
      </c>
    </row>
    <row r="178" spans="1:45" x14ac:dyDescent="0.25">
      <c r="B178" s="24" t="s">
        <v>80</v>
      </c>
      <c r="C178" s="24" t="s">
        <v>81</v>
      </c>
      <c r="D178" s="24" t="s">
        <v>82</v>
      </c>
      <c r="E178" s="24" t="s">
        <v>83</v>
      </c>
      <c r="F178" s="24" t="s">
        <v>84</v>
      </c>
      <c r="G178" s="24" t="s">
        <v>85</v>
      </c>
      <c r="H178" s="25" t="s">
        <v>29</v>
      </c>
      <c r="I178" s="25" t="s">
        <v>13</v>
      </c>
      <c r="J178" s="25" t="s">
        <v>14</v>
      </c>
      <c r="K178" s="25" t="s">
        <v>15</v>
      </c>
      <c r="L178" s="25" t="s">
        <v>16</v>
      </c>
      <c r="M178" s="25" t="s">
        <v>17</v>
      </c>
      <c r="N178" s="25" t="s">
        <v>18</v>
      </c>
      <c r="O178" s="25" t="s">
        <v>19</v>
      </c>
      <c r="P178" s="25" t="s">
        <v>0</v>
      </c>
      <c r="Q178" s="25" t="s">
        <v>1</v>
      </c>
      <c r="R178" s="25" t="s">
        <v>2</v>
      </c>
      <c r="S178" s="25" t="s">
        <v>3</v>
      </c>
      <c r="T178" s="25" t="s">
        <v>4</v>
      </c>
      <c r="U178" s="25" t="s">
        <v>5</v>
      </c>
      <c r="V178" s="26" t="s">
        <v>6</v>
      </c>
      <c r="W178" s="26" t="s">
        <v>7</v>
      </c>
      <c r="X178" s="26" t="s">
        <v>8</v>
      </c>
      <c r="Y178" s="26" t="s">
        <v>12</v>
      </c>
      <c r="Z178" s="25" t="s">
        <v>38</v>
      </c>
      <c r="AA178" s="25" t="s">
        <v>39</v>
      </c>
      <c r="AB178" s="25" t="s">
        <v>40</v>
      </c>
      <c r="AC178" s="25" t="s">
        <v>41</v>
      </c>
      <c r="AD178" s="25" t="s">
        <v>42</v>
      </c>
      <c r="AE178" s="25" t="s">
        <v>43</v>
      </c>
      <c r="AF178" s="25" t="s">
        <v>44</v>
      </c>
      <c r="AG178" s="25" t="s">
        <v>45</v>
      </c>
      <c r="AH178" s="25" t="s">
        <v>46</v>
      </c>
      <c r="AI178" s="25" t="s">
        <v>47</v>
      </c>
      <c r="AJ178" s="25" t="s">
        <v>48</v>
      </c>
      <c r="AK178" s="25" t="s">
        <v>64</v>
      </c>
      <c r="AL178" s="25" t="s">
        <v>266</v>
      </c>
      <c r="AM178" s="25" t="s">
        <v>296</v>
      </c>
      <c r="AN178" s="25" t="s">
        <v>428</v>
      </c>
      <c r="AO178" s="262" t="s">
        <v>436</v>
      </c>
      <c r="AP178" s="262" t="s">
        <v>443</v>
      </c>
      <c r="AQ178" s="262" t="s">
        <v>460</v>
      </c>
      <c r="AR178" s="262" t="s">
        <v>496</v>
      </c>
      <c r="AS178" s="640"/>
    </row>
    <row r="179" spans="1:45" x14ac:dyDescent="0.25">
      <c r="A179" s="19" t="s">
        <v>55</v>
      </c>
      <c r="B179" s="39">
        <f>B15/B6</f>
        <v>0.18013576271668941</v>
      </c>
      <c r="C179" s="39">
        <f t="shared" ref="C179:AK179" si="140">C15/C6</f>
        <v>0.15264194605178569</v>
      </c>
      <c r="D179" s="39">
        <f t="shared" si="140"/>
        <v>0.16698200005315317</v>
      </c>
      <c r="E179" s="39">
        <f t="shared" si="140"/>
        <v>0.20094259943043388</v>
      </c>
      <c r="F179" s="39">
        <f t="shared" si="140"/>
        <v>0.1842193748960464</v>
      </c>
      <c r="G179" s="39">
        <f t="shared" si="140"/>
        <v>0.17341184556190917</v>
      </c>
      <c r="H179" s="39">
        <f t="shared" si="140"/>
        <v>0.19039412062150704</v>
      </c>
      <c r="I179" s="39">
        <f t="shared" si="140"/>
        <v>0.17707101167339914</v>
      </c>
      <c r="J179" s="39">
        <f t="shared" si="140"/>
        <v>0.17835356448923725</v>
      </c>
      <c r="K179" s="39">
        <f t="shared" si="140"/>
        <v>0.20913206372538853</v>
      </c>
      <c r="L179" s="39">
        <f t="shared" si="140"/>
        <v>0.16838682122835516</v>
      </c>
      <c r="M179" s="39">
        <f t="shared" si="140"/>
        <v>0.20995488698593728</v>
      </c>
      <c r="N179" s="39">
        <f t="shared" si="140"/>
        <v>0.24205675804895413</v>
      </c>
      <c r="O179" s="39">
        <f t="shared" si="140"/>
        <v>0.26749144139284187</v>
      </c>
      <c r="P179" s="39">
        <f t="shared" si="140"/>
        <v>0.2992225553489663</v>
      </c>
      <c r="Q179" s="39">
        <f t="shared" si="140"/>
        <v>0.26134940532422551</v>
      </c>
      <c r="R179" s="39">
        <f t="shared" si="140"/>
        <v>0.27738219231995381</v>
      </c>
      <c r="S179" s="39">
        <f t="shared" si="140"/>
        <v>0.27936297653910258</v>
      </c>
      <c r="T179" s="39">
        <f t="shared" si="140"/>
        <v>0.2665033767481173</v>
      </c>
      <c r="U179" s="39">
        <f t="shared" si="140"/>
        <v>0.28533225196651785</v>
      </c>
      <c r="V179" s="39">
        <f t="shared" si="140"/>
        <v>0.30135977246696499</v>
      </c>
      <c r="W179" s="39">
        <f t="shared" si="140"/>
        <v>0.34382813236936766</v>
      </c>
      <c r="X179" s="39">
        <f t="shared" si="140"/>
        <v>0.28855634245873168</v>
      </c>
      <c r="Y179" s="39">
        <f t="shared" si="140"/>
        <v>0.26946781369105949</v>
      </c>
      <c r="Z179" s="39">
        <f t="shared" si="140"/>
        <v>0.24790909082733786</v>
      </c>
      <c r="AA179" s="39">
        <f t="shared" si="140"/>
        <v>0.25878093467244723</v>
      </c>
      <c r="AB179" s="39">
        <f t="shared" si="140"/>
        <v>0.23660525125324697</v>
      </c>
      <c r="AC179" s="39">
        <f t="shared" si="140"/>
        <v>0.2685212431981609</v>
      </c>
      <c r="AD179" s="39">
        <f t="shared" si="140"/>
        <v>0.2803045199178435</v>
      </c>
      <c r="AE179" s="39">
        <f t="shared" si="140"/>
        <v>0.28200925878190886</v>
      </c>
      <c r="AF179" s="39">
        <f t="shared" si="140"/>
        <v>0.27110775915853752</v>
      </c>
      <c r="AG179" s="39">
        <f t="shared" si="140"/>
        <v>0.26206011829853509</v>
      </c>
      <c r="AH179" s="39">
        <f t="shared" si="140"/>
        <v>0.31326034249001478</v>
      </c>
      <c r="AI179" s="39">
        <f t="shared" si="140"/>
        <v>0.33538222254672395</v>
      </c>
      <c r="AJ179" s="39">
        <f t="shared" si="140"/>
        <v>0.22911998037542058</v>
      </c>
      <c r="AK179" s="39">
        <f t="shared" si="140"/>
        <v>0.22145687725655203</v>
      </c>
      <c r="AL179" s="39">
        <f t="shared" ref="AL179:AM179" si="141">AL15/AL6</f>
        <v>0.24594330170330639</v>
      </c>
      <c r="AM179" s="39">
        <f t="shared" si="141"/>
        <v>0.29023987863725953</v>
      </c>
      <c r="AN179" s="39">
        <f t="shared" ref="AN179" si="142">AN15/AN6</f>
        <v>0.33678452138358228</v>
      </c>
      <c r="AO179" s="39">
        <f t="shared" ref="AO179:AQ179" si="143">AO15/AO6</f>
        <v>0.27224678993879753</v>
      </c>
      <c r="AP179" s="39">
        <f t="shared" si="143"/>
        <v>0.25408088492763675</v>
      </c>
      <c r="AQ179" s="39">
        <f t="shared" si="143"/>
        <v>0.2273067084514854</v>
      </c>
      <c r="AR179" s="39">
        <f t="shared" ref="AR179" si="144">AR15/AR6</f>
        <v>0</v>
      </c>
      <c r="AS179" s="39"/>
    </row>
    <row r="180" spans="1:45" x14ac:dyDescent="0.25">
      <c r="A180" s="19" t="s">
        <v>56</v>
      </c>
      <c r="B180" s="39">
        <f>B29/B6</f>
        <v>0.21572911723036883</v>
      </c>
      <c r="C180" s="39">
        <f t="shared" ref="C180:AK180" si="145">C29/C6</f>
        <v>0.1744696424596989</v>
      </c>
      <c r="D180" s="39">
        <f t="shared" si="145"/>
        <v>0.15591601290356874</v>
      </c>
      <c r="E180" s="39">
        <f t="shared" si="145"/>
        <v>0.19795400158092494</v>
      </c>
      <c r="F180" s="39">
        <f t="shared" si="145"/>
        <v>0.20246652325832554</v>
      </c>
      <c r="G180" s="39">
        <f t="shared" si="145"/>
        <v>0.18941186747682875</v>
      </c>
      <c r="H180" s="39">
        <f t="shared" si="145"/>
        <v>0.19019026969213212</v>
      </c>
      <c r="I180" s="39">
        <f t="shared" si="145"/>
        <v>0.14992633390565602</v>
      </c>
      <c r="J180" s="39">
        <f t="shared" si="145"/>
        <v>0.17729840123471366</v>
      </c>
      <c r="K180" s="39">
        <f t="shared" si="145"/>
        <v>0.20580044832910843</v>
      </c>
      <c r="L180" s="39">
        <f t="shared" si="145"/>
        <v>0.14620240213718763</v>
      </c>
      <c r="M180" s="39">
        <f t="shared" si="145"/>
        <v>0.12115462030605946</v>
      </c>
      <c r="N180" s="39">
        <f t="shared" si="145"/>
        <v>0.12178927840424836</v>
      </c>
      <c r="O180" s="39">
        <f t="shared" si="145"/>
        <v>0.17570001621596829</v>
      </c>
      <c r="P180" s="39">
        <f t="shared" si="145"/>
        <v>0.1820770084228302</v>
      </c>
      <c r="Q180" s="39">
        <f t="shared" si="145"/>
        <v>0.15579748322554079</v>
      </c>
      <c r="R180" s="39">
        <f t="shared" si="145"/>
        <v>0.21261059749038325</v>
      </c>
      <c r="S180" s="39">
        <f t="shared" si="145"/>
        <v>0.1810410316685592</v>
      </c>
      <c r="T180" s="39">
        <f t="shared" si="145"/>
        <v>0.19005642132224648</v>
      </c>
      <c r="U180" s="39">
        <f t="shared" si="145"/>
        <v>0.20118420399461728</v>
      </c>
      <c r="V180" s="39">
        <f t="shared" si="145"/>
        <v>0.20277046567818521</v>
      </c>
      <c r="W180" s="39">
        <f t="shared" si="145"/>
        <v>0.19158871867375693</v>
      </c>
      <c r="X180" s="39">
        <f t="shared" si="145"/>
        <v>0.15890186609518686</v>
      </c>
      <c r="Y180" s="39">
        <f t="shared" si="145"/>
        <v>0.15226674691686545</v>
      </c>
      <c r="Z180" s="39">
        <f t="shared" si="145"/>
        <v>0.17408840376871745</v>
      </c>
      <c r="AA180" s="39">
        <f t="shared" si="145"/>
        <v>0.17494207758100186</v>
      </c>
      <c r="AB180" s="39">
        <f t="shared" si="145"/>
        <v>0.19152622863236929</v>
      </c>
      <c r="AC180" s="39">
        <f t="shared" si="145"/>
        <v>0.18379597490452632</v>
      </c>
      <c r="AD180" s="39">
        <f t="shared" si="145"/>
        <v>0.18505149269125978</v>
      </c>
      <c r="AE180" s="39">
        <f t="shared" si="145"/>
        <v>0.1899070552696861</v>
      </c>
      <c r="AF180" s="39">
        <f t="shared" si="145"/>
        <v>0.18871431822018658</v>
      </c>
      <c r="AG180" s="39">
        <f t="shared" si="145"/>
        <v>0.18602796437931648</v>
      </c>
      <c r="AH180" s="39">
        <f t="shared" si="145"/>
        <v>0.23149031708419346</v>
      </c>
      <c r="AI180" s="39">
        <f t="shared" si="145"/>
        <v>0.157431440035182</v>
      </c>
      <c r="AJ180" s="39">
        <f t="shared" si="145"/>
        <v>0.15144337507913</v>
      </c>
      <c r="AK180" s="39">
        <f t="shared" si="145"/>
        <v>0.16702858036493015</v>
      </c>
      <c r="AL180" s="39">
        <f t="shared" ref="AL180:AM180" si="146">AL29/AL6</f>
        <v>0.17392417213245878</v>
      </c>
      <c r="AM180" s="39">
        <f t="shared" si="146"/>
        <v>0.15307138524591216</v>
      </c>
      <c r="AN180" s="39">
        <f t="shared" ref="AN180" si="147">AN29/AN6</f>
        <v>0.14636759234927701</v>
      </c>
      <c r="AO180" s="39">
        <f t="shared" ref="AO180:AQ180" si="148">AO29/AO6</f>
        <v>0.14890240113300532</v>
      </c>
      <c r="AP180" s="39">
        <f t="shared" si="148"/>
        <v>0.1291907578627686</v>
      </c>
      <c r="AQ180" s="39">
        <f t="shared" si="148"/>
        <v>0.14612952235081952</v>
      </c>
      <c r="AR180" s="39">
        <f t="shared" ref="AR180" si="149">AR29/AR6</f>
        <v>0</v>
      </c>
      <c r="AS180" s="39"/>
    </row>
    <row r="181" spans="1:45" x14ac:dyDescent="0.25">
      <c r="A181" s="19" t="s">
        <v>57</v>
      </c>
      <c r="B181" s="39">
        <f>B43/B6</f>
        <v>0.1805931926778449</v>
      </c>
      <c r="C181" s="39">
        <f t="shared" ref="C181:AK181" si="150">C43/C6</f>
        <v>0.13123382872299225</v>
      </c>
      <c r="D181" s="39">
        <f t="shared" si="150"/>
        <v>0.137059287317017</v>
      </c>
      <c r="E181" s="39">
        <f t="shared" si="150"/>
        <v>0.13802638845275092</v>
      </c>
      <c r="F181" s="39">
        <f t="shared" si="150"/>
        <v>0.15815654818758804</v>
      </c>
      <c r="G181" s="39">
        <f t="shared" si="150"/>
        <v>0.17352355077702086</v>
      </c>
      <c r="H181" s="39">
        <f t="shared" si="150"/>
        <v>0.1486523335636584</v>
      </c>
      <c r="I181" s="39">
        <f t="shared" si="150"/>
        <v>0.14583165370908086</v>
      </c>
      <c r="J181" s="39">
        <f t="shared" si="150"/>
        <v>0.1485977576003617</v>
      </c>
      <c r="K181" s="39">
        <f t="shared" si="150"/>
        <v>0.13460840403481206</v>
      </c>
      <c r="L181" s="39">
        <f t="shared" si="150"/>
        <v>0.10096436787585811</v>
      </c>
      <c r="M181" s="39">
        <f t="shared" si="150"/>
        <v>0.10682207059797087</v>
      </c>
      <c r="N181" s="39">
        <f t="shared" si="150"/>
        <v>0.1472250938860854</v>
      </c>
      <c r="O181" s="39">
        <f t="shared" si="150"/>
        <v>0.15888192513907939</v>
      </c>
      <c r="P181" s="39">
        <f t="shared" si="150"/>
        <v>0.17532910905922425</v>
      </c>
      <c r="Q181" s="39">
        <f t="shared" si="150"/>
        <v>0.157460092532035</v>
      </c>
      <c r="R181" s="39">
        <f t="shared" si="150"/>
        <v>0.196085313539407</v>
      </c>
      <c r="S181" s="39">
        <f t="shared" si="150"/>
        <v>0.1861990424394552</v>
      </c>
      <c r="T181" s="39">
        <f t="shared" si="150"/>
        <v>0.19256308407136052</v>
      </c>
      <c r="U181" s="39">
        <f t="shared" si="150"/>
        <v>0.18097364604422334</v>
      </c>
      <c r="V181" s="39">
        <f t="shared" si="150"/>
        <v>0.19097491464247038</v>
      </c>
      <c r="W181" s="39">
        <f t="shared" si="150"/>
        <v>0.15444792498636981</v>
      </c>
      <c r="X181" s="39">
        <f t="shared" si="150"/>
        <v>0.15776345399132979</v>
      </c>
      <c r="Y181" s="39">
        <f t="shared" si="150"/>
        <v>0.14023514691864439</v>
      </c>
      <c r="Z181" s="39">
        <f t="shared" si="150"/>
        <v>0.14588417407851165</v>
      </c>
      <c r="AA181" s="39">
        <f t="shared" si="150"/>
        <v>0.14968389400235577</v>
      </c>
      <c r="AB181" s="39">
        <f t="shared" si="150"/>
        <v>0.15053190073915473</v>
      </c>
      <c r="AC181" s="39">
        <f t="shared" si="150"/>
        <v>0.17311422212323055</v>
      </c>
      <c r="AD181" s="39">
        <f t="shared" si="150"/>
        <v>0.17681894042412563</v>
      </c>
      <c r="AE181" s="39">
        <f t="shared" si="150"/>
        <v>0.16717469434519228</v>
      </c>
      <c r="AF181" s="39">
        <f t="shared" si="150"/>
        <v>0.17517267449115156</v>
      </c>
      <c r="AG181" s="39">
        <f t="shared" si="150"/>
        <v>0.19574425897113218</v>
      </c>
      <c r="AH181" s="39">
        <f t="shared" si="150"/>
        <v>0.17040641680204224</v>
      </c>
      <c r="AI181" s="39">
        <f t="shared" si="150"/>
        <v>0.14209533447550415</v>
      </c>
      <c r="AJ181" s="39">
        <f t="shared" si="150"/>
        <v>0.15255362493393962</v>
      </c>
      <c r="AK181" s="39">
        <f t="shared" si="150"/>
        <v>0.16409494686884385</v>
      </c>
      <c r="AL181" s="39">
        <f t="shared" ref="AL181:AM181" si="151">AL43/AL6</f>
        <v>0.16621441621972063</v>
      </c>
      <c r="AM181" s="39">
        <f t="shared" si="151"/>
        <v>0.15081987814996201</v>
      </c>
      <c r="AN181" s="39">
        <f t="shared" ref="AN181" si="152">AN43/AN6</f>
        <v>0.15202448654446532</v>
      </c>
      <c r="AO181" s="39">
        <f t="shared" ref="AO181:AQ181" si="153">AO43/AO6</f>
        <v>0.1538972346867255</v>
      </c>
      <c r="AP181" s="39">
        <f t="shared" si="153"/>
        <v>0.13963368286562966</v>
      </c>
      <c r="AQ181" s="39">
        <f t="shared" si="153"/>
        <v>0.13135720079358215</v>
      </c>
      <c r="AR181" s="39">
        <f t="shared" ref="AR181" si="154">AR43/AR6</f>
        <v>0</v>
      </c>
      <c r="AS181" s="39"/>
    </row>
    <row r="182" spans="1:45" x14ac:dyDescent="0.25">
      <c r="A182" s="19" t="s">
        <v>58</v>
      </c>
      <c r="B182" s="40">
        <f>B57/B6</f>
        <v>0.16396933776386552</v>
      </c>
      <c r="C182" s="40">
        <f t="shared" ref="C182:AK182" si="155">C57/C6</f>
        <v>0.14648031013354471</v>
      </c>
      <c r="D182" s="40">
        <f t="shared" si="155"/>
        <v>0.16739836667852068</v>
      </c>
      <c r="E182" s="40">
        <f t="shared" si="155"/>
        <v>0.15037770300267458</v>
      </c>
      <c r="F182" s="40">
        <f t="shared" si="155"/>
        <v>0.16041158607817183</v>
      </c>
      <c r="G182" s="40">
        <f t="shared" si="155"/>
        <v>0.16259257151188292</v>
      </c>
      <c r="H182" s="40">
        <f t="shared" si="155"/>
        <v>0.16383155029955496</v>
      </c>
      <c r="I182" s="40">
        <f t="shared" si="155"/>
        <v>0.141848114832127</v>
      </c>
      <c r="J182" s="40">
        <f t="shared" si="155"/>
        <v>0.14064925037962772</v>
      </c>
      <c r="K182" s="40">
        <f t="shared" si="155"/>
        <v>9.4403930386825624E-2</v>
      </c>
      <c r="L182" s="40">
        <f t="shared" si="155"/>
        <v>9.164818978275531E-2</v>
      </c>
      <c r="M182" s="40">
        <f t="shared" si="155"/>
        <v>0.10874648756560257</v>
      </c>
      <c r="N182" s="40">
        <f t="shared" si="155"/>
        <v>0.16929687979285488</v>
      </c>
      <c r="O182" s="40">
        <f t="shared" si="155"/>
        <v>0.1712822954575261</v>
      </c>
      <c r="P182" s="40">
        <f t="shared" si="155"/>
        <v>0.14905363147392106</v>
      </c>
      <c r="Q182" s="40">
        <f t="shared" si="155"/>
        <v>0.16253239832376523</v>
      </c>
      <c r="R182" s="40">
        <f t="shared" si="155"/>
        <v>0.14949599631979182</v>
      </c>
      <c r="S182" s="40">
        <f t="shared" si="155"/>
        <v>0.17720713721271522</v>
      </c>
      <c r="T182" s="40">
        <f t="shared" si="155"/>
        <v>0.16362381085862587</v>
      </c>
      <c r="U182" s="40">
        <f t="shared" si="155"/>
        <v>0.1625954413546333</v>
      </c>
      <c r="V182" s="40">
        <f t="shared" si="155"/>
        <v>0.16851864881587508</v>
      </c>
      <c r="W182" s="40">
        <f t="shared" si="155"/>
        <v>0.14857337236104937</v>
      </c>
      <c r="X182" s="40">
        <f t="shared" si="155"/>
        <v>0.15554689476409903</v>
      </c>
      <c r="Y182" s="40">
        <f t="shared" si="155"/>
        <v>0.15757423019848585</v>
      </c>
      <c r="Z182" s="40">
        <f t="shared" si="155"/>
        <v>0.14742074988856377</v>
      </c>
      <c r="AA182" s="40">
        <f t="shared" si="155"/>
        <v>0.14846163991978537</v>
      </c>
      <c r="AB182" s="40">
        <f t="shared" si="155"/>
        <v>0.15621799503682127</v>
      </c>
      <c r="AC182" s="40">
        <f t="shared" si="155"/>
        <v>0.17483551214373158</v>
      </c>
      <c r="AD182" s="40">
        <f t="shared" si="155"/>
        <v>0.16932357500781342</v>
      </c>
      <c r="AE182" s="40">
        <f t="shared" si="155"/>
        <v>0.16619408976641781</v>
      </c>
      <c r="AF182" s="40">
        <f t="shared" si="155"/>
        <v>0.15537731486578732</v>
      </c>
      <c r="AG182" s="40">
        <f t="shared" si="155"/>
        <v>0.17381353669125491</v>
      </c>
      <c r="AH182" s="40">
        <f t="shared" si="155"/>
        <v>0.16811279329677178</v>
      </c>
      <c r="AI182" s="40">
        <f t="shared" si="155"/>
        <v>0.14214525492539948</v>
      </c>
      <c r="AJ182" s="40">
        <f t="shared" si="155"/>
        <v>0.13992834481619212</v>
      </c>
      <c r="AK182" s="40">
        <f t="shared" si="155"/>
        <v>0.1806981627393931</v>
      </c>
      <c r="AL182" s="40">
        <f t="shared" ref="AL182:AM182" si="156">AL57/AL6</f>
        <v>0.16381244264075642</v>
      </c>
      <c r="AM182" s="40">
        <f t="shared" si="156"/>
        <v>0.17572046303527394</v>
      </c>
      <c r="AN182" s="40">
        <f t="shared" ref="AN182" si="157">AN57/AN6</f>
        <v>0.16971013127471832</v>
      </c>
      <c r="AO182" s="40">
        <f t="shared" ref="AO182:AQ182" si="158">AO57/AO6</f>
        <v>0.15312118387490697</v>
      </c>
      <c r="AP182" s="40">
        <f t="shared" si="158"/>
        <v>0.14381098951403115</v>
      </c>
      <c r="AQ182" s="40">
        <f t="shared" si="158"/>
        <v>0</v>
      </c>
      <c r="AR182" s="40">
        <f t="shared" ref="AR182" si="159">AR57/AR6</f>
        <v>0</v>
      </c>
      <c r="AS182" s="641"/>
    </row>
    <row r="183" spans="1:45" x14ac:dyDescent="0.25">
      <c r="A183" s="19" t="s">
        <v>89</v>
      </c>
      <c r="B183" s="39">
        <f>B62/B6</f>
        <v>0.25957258961123131</v>
      </c>
      <c r="C183" s="39">
        <f t="shared" ref="C183:AK183" si="160">C62/C6</f>
        <v>0.39517427263197835</v>
      </c>
      <c r="D183" s="39">
        <f t="shared" si="160"/>
        <v>0.37264433304774042</v>
      </c>
      <c r="E183" s="39">
        <f t="shared" si="160"/>
        <v>0.31269930753321568</v>
      </c>
      <c r="F183" s="39">
        <f t="shared" si="160"/>
        <v>0.29474596757986826</v>
      </c>
      <c r="G183" s="39">
        <f t="shared" si="160"/>
        <v>0.3010601646723583</v>
      </c>
      <c r="H183" s="39">
        <f t="shared" si="160"/>
        <v>0.30693172582314737</v>
      </c>
      <c r="I183" s="39">
        <f t="shared" si="160"/>
        <v>0.38532288587973695</v>
      </c>
      <c r="J183" s="39">
        <f t="shared" si="160"/>
        <v>0.35510102629605955</v>
      </c>
      <c r="K183" s="39">
        <f t="shared" si="160"/>
        <v>0.3560551535238653</v>
      </c>
      <c r="L183" s="39">
        <f t="shared" si="160"/>
        <v>0.49279821897584392</v>
      </c>
      <c r="M183" s="39">
        <f t="shared" si="160"/>
        <v>0.45332193454442971</v>
      </c>
      <c r="N183" s="39">
        <f t="shared" si="160"/>
        <v>0.31963198986785729</v>
      </c>
      <c r="O183" s="39">
        <f t="shared" si="160"/>
        <v>0.22664432179458438</v>
      </c>
      <c r="P183" s="39">
        <f t="shared" si="160"/>
        <v>0.1943176956950583</v>
      </c>
      <c r="Q183" s="39">
        <f t="shared" si="160"/>
        <v>0.26286062059443355</v>
      </c>
      <c r="R183" s="39">
        <f t="shared" si="160"/>
        <v>0.16442590033046414</v>
      </c>
      <c r="S183" s="39">
        <f t="shared" si="160"/>
        <v>0.17618981214016774</v>
      </c>
      <c r="T183" s="39">
        <f t="shared" si="160"/>
        <v>0.18725330699964987</v>
      </c>
      <c r="U183" s="39">
        <f t="shared" si="160"/>
        <v>0.16991445664000815</v>
      </c>
      <c r="V183" s="39">
        <f t="shared" si="160"/>
        <v>0.13637619839650431</v>
      </c>
      <c r="W183" s="39">
        <f t="shared" si="160"/>
        <v>0.16156185160945627</v>
      </c>
      <c r="X183" s="39">
        <f t="shared" si="160"/>
        <v>0.23923144269065255</v>
      </c>
      <c r="Y183" s="39">
        <f t="shared" si="160"/>
        <v>0.28045606227494491</v>
      </c>
      <c r="Z183" s="39">
        <f t="shared" si="160"/>
        <v>0.28469758143686924</v>
      </c>
      <c r="AA183" s="39">
        <f t="shared" si="160"/>
        <v>0.26813145382440978</v>
      </c>
      <c r="AB183" s="39">
        <f t="shared" si="160"/>
        <v>0.26511862433840772</v>
      </c>
      <c r="AC183" s="39">
        <f t="shared" si="160"/>
        <v>0.19973304763035063</v>
      </c>
      <c r="AD183" s="39">
        <f t="shared" si="160"/>
        <v>0.18850147195895761</v>
      </c>
      <c r="AE183" s="39">
        <f t="shared" si="160"/>
        <v>0.19471490183679496</v>
      </c>
      <c r="AF183" s="39">
        <f t="shared" si="160"/>
        <v>0.20962793326433693</v>
      </c>
      <c r="AG183" s="39">
        <f t="shared" si="160"/>
        <v>0.18235412165976142</v>
      </c>
      <c r="AH183" s="39">
        <f t="shared" si="160"/>
        <v>0.11673013032697781</v>
      </c>
      <c r="AI183" s="39">
        <f t="shared" si="160"/>
        <v>0.22294574801719025</v>
      </c>
      <c r="AJ183" s="39">
        <f t="shared" si="160"/>
        <v>0.32695467479531753</v>
      </c>
      <c r="AK183" s="39">
        <f t="shared" si="160"/>
        <v>0.26672143277028093</v>
      </c>
      <c r="AL183" s="39">
        <f t="shared" ref="AL183:AM183" si="161">AL62/AL6</f>
        <v>0.25010566730375766</v>
      </c>
      <c r="AM183" s="39">
        <f t="shared" si="161"/>
        <v>0.23014839493159242</v>
      </c>
      <c r="AN183" s="39">
        <f t="shared" ref="AN183" si="162">AN62/AN6</f>
        <v>0.19511326844795701</v>
      </c>
      <c r="AO183" s="39">
        <f t="shared" ref="AO183:AQ183" si="163">AO62/AO6</f>
        <v>0.27183239036656481</v>
      </c>
      <c r="AP183" s="39">
        <f t="shared" si="163"/>
        <v>0.33328368482993398</v>
      </c>
      <c r="AQ183" s="39">
        <f t="shared" si="163"/>
        <v>0.34093624109558102</v>
      </c>
      <c r="AR183" s="39">
        <f t="shared" ref="AR183" si="164">AR62/AR6</f>
        <v>0.29425596508322527</v>
      </c>
      <c r="AS183" s="39"/>
    </row>
    <row r="184" spans="1:45" x14ac:dyDescent="0.25">
      <c r="A184" s="19" t="s">
        <v>90</v>
      </c>
      <c r="B184" s="39">
        <f>SUM(B179:B183)</f>
        <v>1</v>
      </c>
      <c r="C184" s="39">
        <f t="shared" ref="C184:AK184" si="165">SUM(C179:C183)</f>
        <v>0.99999999999999989</v>
      </c>
      <c r="D184" s="39">
        <f t="shared" si="165"/>
        <v>1</v>
      </c>
      <c r="E184" s="39">
        <f t="shared" si="165"/>
        <v>1</v>
      </c>
      <c r="F184" s="39">
        <f t="shared" si="165"/>
        <v>1</v>
      </c>
      <c r="G184" s="39">
        <f t="shared" si="165"/>
        <v>1</v>
      </c>
      <c r="H184" s="39">
        <f t="shared" si="165"/>
        <v>1</v>
      </c>
      <c r="I184" s="39">
        <f t="shared" si="165"/>
        <v>0.99999999999999989</v>
      </c>
      <c r="J184" s="39">
        <f t="shared" si="165"/>
        <v>0.99999999999999989</v>
      </c>
      <c r="K184" s="39">
        <f t="shared" si="165"/>
        <v>0.99999999999999989</v>
      </c>
      <c r="L184" s="39">
        <f t="shared" si="165"/>
        <v>1.0000000000000002</v>
      </c>
      <c r="M184" s="39">
        <f t="shared" si="165"/>
        <v>0.99999999999999989</v>
      </c>
      <c r="N184" s="39">
        <f t="shared" si="165"/>
        <v>1</v>
      </c>
      <c r="O184" s="39">
        <f t="shared" si="165"/>
        <v>1</v>
      </c>
      <c r="P184" s="39">
        <f t="shared" si="165"/>
        <v>1</v>
      </c>
      <c r="Q184" s="39">
        <f t="shared" si="165"/>
        <v>1</v>
      </c>
      <c r="R184" s="39">
        <f t="shared" si="165"/>
        <v>1</v>
      </c>
      <c r="S184" s="39">
        <f t="shared" si="165"/>
        <v>0.99999999999999989</v>
      </c>
      <c r="T184" s="39">
        <f t="shared" si="165"/>
        <v>1</v>
      </c>
      <c r="U184" s="39">
        <f t="shared" si="165"/>
        <v>1</v>
      </c>
      <c r="V184" s="39">
        <f t="shared" si="165"/>
        <v>1</v>
      </c>
      <c r="W184" s="39">
        <f t="shared" si="165"/>
        <v>1</v>
      </c>
      <c r="X184" s="39">
        <f t="shared" si="165"/>
        <v>0.99999999999999989</v>
      </c>
      <c r="Y184" s="39">
        <f t="shared" si="165"/>
        <v>1</v>
      </c>
      <c r="Z184" s="39">
        <f t="shared" si="165"/>
        <v>1</v>
      </c>
      <c r="AA184" s="39">
        <f t="shared" si="165"/>
        <v>1</v>
      </c>
      <c r="AB184" s="39">
        <f t="shared" si="165"/>
        <v>0.99999999999999989</v>
      </c>
      <c r="AC184" s="39">
        <f t="shared" si="165"/>
        <v>1</v>
      </c>
      <c r="AD184" s="39">
        <f t="shared" si="165"/>
        <v>0.99999999999999989</v>
      </c>
      <c r="AE184" s="39">
        <f t="shared" si="165"/>
        <v>1</v>
      </c>
      <c r="AF184" s="39">
        <f t="shared" si="165"/>
        <v>0.99999999999999989</v>
      </c>
      <c r="AG184" s="39">
        <f t="shared" si="165"/>
        <v>1</v>
      </c>
      <c r="AH184" s="39">
        <f t="shared" si="165"/>
        <v>1</v>
      </c>
      <c r="AI184" s="39">
        <f t="shared" si="165"/>
        <v>0.99999999999999989</v>
      </c>
      <c r="AJ184" s="39">
        <f t="shared" si="165"/>
        <v>0.99999999999999978</v>
      </c>
      <c r="AK184" s="39">
        <f t="shared" si="165"/>
        <v>1</v>
      </c>
      <c r="AL184" s="39">
        <f t="shared" ref="AL184:AM184" si="166">SUM(AL179:AL183)</f>
        <v>1</v>
      </c>
      <c r="AM184" s="39">
        <f t="shared" si="166"/>
        <v>1</v>
      </c>
      <c r="AN184" s="39">
        <f t="shared" ref="AN184" si="167">SUM(AN179:AN183)</f>
        <v>1</v>
      </c>
      <c r="AO184" s="39">
        <f t="shared" ref="AO184:AQ184" si="168">SUM(AO179:AO183)</f>
        <v>1</v>
      </c>
      <c r="AP184" s="39">
        <f t="shared" si="168"/>
        <v>1</v>
      </c>
      <c r="AQ184" s="39">
        <f t="shared" si="168"/>
        <v>0.84572967269146804</v>
      </c>
      <c r="AR184" s="39">
        <f t="shared" ref="AR184" si="169">SUM(AR179:AR183)</f>
        <v>0.29425596508322527</v>
      </c>
      <c r="AS184" s="39"/>
    </row>
  </sheetData>
  <mergeCells count="3">
    <mergeCell ref="A1:N1"/>
    <mergeCell ref="H3:AA3"/>
    <mergeCell ref="A72:L72"/>
  </mergeCells>
  <phoneticPr fontId="0" type="noConversion"/>
  <printOptions horizontalCentered="1" verticalCentered="1"/>
  <pageMargins left="0.5" right="0.5" top="1" bottom="0.75" header="0" footer="0"/>
  <pageSetup scale="2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2"/>
  <sheetViews>
    <sheetView zoomScaleNormal="100" workbookViewId="0">
      <pane xSplit="1" ySplit="3" topLeftCell="AP4" activePane="bottomRight" state="frozen"/>
      <selection pane="topRight" activeCell="B1" sqref="B1"/>
      <selection pane="bottomLeft" activeCell="A4" sqref="A4"/>
      <selection pane="bottomRight" activeCell="BA11" sqref="BA11"/>
    </sheetView>
  </sheetViews>
  <sheetFormatPr defaultRowHeight="13.2" x14ac:dyDescent="0.25"/>
  <cols>
    <col min="1" max="1" width="39.44140625" bestFit="1" customWidth="1"/>
    <col min="2" max="54" width="8.6640625" customWidth="1"/>
  </cols>
  <sheetData>
    <row r="1" spans="1:54" ht="18" customHeight="1" x14ac:dyDescent="0.3">
      <c r="A1" s="894" t="s">
        <v>259</v>
      </c>
      <c r="B1" s="894"/>
      <c r="C1" s="894"/>
      <c r="D1" s="894"/>
      <c r="E1" s="894"/>
      <c r="F1" s="902"/>
      <c r="G1" s="902"/>
      <c r="H1" s="902"/>
      <c r="I1" s="902"/>
      <c r="J1" s="2"/>
      <c r="K1" s="2"/>
      <c r="L1" s="2"/>
      <c r="M1" s="3"/>
      <c r="N1" s="3"/>
      <c r="O1" s="3"/>
      <c r="P1" s="4"/>
      <c r="Q1" s="4"/>
      <c r="R1" s="4"/>
      <c r="S1" s="4"/>
    </row>
    <row r="2" spans="1:54" ht="18" customHeight="1" x14ac:dyDescent="0.25">
      <c r="A2" s="10"/>
      <c r="B2" s="6">
        <v>1965</v>
      </c>
      <c r="C2" s="6">
        <f>B2+1</f>
        <v>1966</v>
      </c>
      <c r="D2" s="6">
        <f t="shared" ref="D2:AD2" si="0">C2+1</f>
        <v>1967</v>
      </c>
      <c r="E2" s="6">
        <f t="shared" si="0"/>
        <v>1968</v>
      </c>
      <c r="F2" s="6">
        <f t="shared" si="0"/>
        <v>1969</v>
      </c>
      <c r="G2" s="6">
        <f t="shared" si="0"/>
        <v>1970</v>
      </c>
      <c r="H2" s="6">
        <f t="shared" si="0"/>
        <v>1971</v>
      </c>
      <c r="I2" s="6">
        <f t="shared" si="0"/>
        <v>1972</v>
      </c>
      <c r="J2" s="6">
        <f t="shared" si="0"/>
        <v>1973</v>
      </c>
      <c r="K2" s="6">
        <f t="shared" si="0"/>
        <v>1974</v>
      </c>
      <c r="L2" s="6">
        <f t="shared" si="0"/>
        <v>1975</v>
      </c>
      <c r="M2" s="6">
        <f t="shared" si="0"/>
        <v>1976</v>
      </c>
      <c r="N2" s="6">
        <f t="shared" si="0"/>
        <v>1977</v>
      </c>
      <c r="O2" s="6">
        <f t="shared" si="0"/>
        <v>1978</v>
      </c>
      <c r="P2" s="6">
        <f t="shared" si="0"/>
        <v>1979</v>
      </c>
      <c r="Q2" s="6">
        <f t="shared" si="0"/>
        <v>1980</v>
      </c>
      <c r="R2" s="6">
        <f t="shared" si="0"/>
        <v>1981</v>
      </c>
      <c r="S2" s="6">
        <f t="shared" si="0"/>
        <v>1982</v>
      </c>
      <c r="T2" s="6">
        <f t="shared" si="0"/>
        <v>1983</v>
      </c>
      <c r="U2" s="6">
        <f t="shared" si="0"/>
        <v>1984</v>
      </c>
      <c r="V2" s="6">
        <f t="shared" si="0"/>
        <v>1985</v>
      </c>
      <c r="W2" s="6">
        <f t="shared" si="0"/>
        <v>1986</v>
      </c>
      <c r="X2" s="6">
        <f t="shared" si="0"/>
        <v>1987</v>
      </c>
      <c r="Y2" s="6">
        <f t="shared" si="0"/>
        <v>1988</v>
      </c>
      <c r="Z2" s="6">
        <f t="shared" si="0"/>
        <v>1989</v>
      </c>
      <c r="AA2" s="6">
        <f t="shared" si="0"/>
        <v>1990</v>
      </c>
      <c r="AB2" s="6">
        <f t="shared" si="0"/>
        <v>1991</v>
      </c>
      <c r="AC2" s="6">
        <f t="shared" si="0"/>
        <v>1992</v>
      </c>
      <c r="AD2" s="6">
        <f t="shared" si="0"/>
        <v>1993</v>
      </c>
      <c r="AE2" s="6">
        <f t="shared" ref="AE2:BB2" si="1">AD2+1</f>
        <v>1994</v>
      </c>
      <c r="AF2" s="6">
        <f t="shared" si="1"/>
        <v>1995</v>
      </c>
      <c r="AG2" s="6">
        <f t="shared" si="1"/>
        <v>1996</v>
      </c>
      <c r="AH2" s="6">
        <f t="shared" si="1"/>
        <v>1997</v>
      </c>
      <c r="AI2" s="6">
        <f t="shared" si="1"/>
        <v>1998</v>
      </c>
      <c r="AJ2" s="6">
        <f t="shared" si="1"/>
        <v>1999</v>
      </c>
      <c r="AK2" s="6">
        <f t="shared" si="1"/>
        <v>2000</v>
      </c>
      <c r="AL2" s="6">
        <f t="shared" si="1"/>
        <v>2001</v>
      </c>
      <c r="AM2" s="6">
        <f t="shared" si="1"/>
        <v>2002</v>
      </c>
      <c r="AN2" s="6">
        <f t="shared" si="1"/>
        <v>2003</v>
      </c>
      <c r="AO2" s="6">
        <f t="shared" si="1"/>
        <v>2004</v>
      </c>
      <c r="AP2" s="6">
        <f t="shared" si="1"/>
        <v>2005</v>
      </c>
      <c r="AQ2" s="6">
        <f t="shared" si="1"/>
        <v>2006</v>
      </c>
      <c r="AR2" s="6">
        <f t="shared" si="1"/>
        <v>2007</v>
      </c>
      <c r="AS2" s="6">
        <f t="shared" si="1"/>
        <v>2008</v>
      </c>
      <c r="AT2" s="6">
        <f t="shared" si="1"/>
        <v>2009</v>
      </c>
      <c r="AU2" s="6">
        <f t="shared" si="1"/>
        <v>2010</v>
      </c>
      <c r="AV2" s="6">
        <f t="shared" si="1"/>
        <v>2011</v>
      </c>
      <c r="AW2" s="6">
        <f t="shared" si="1"/>
        <v>2012</v>
      </c>
      <c r="AX2" s="6">
        <f t="shared" si="1"/>
        <v>2013</v>
      </c>
      <c r="AY2" s="6">
        <f t="shared" si="1"/>
        <v>2014</v>
      </c>
      <c r="AZ2" s="6">
        <f t="shared" si="1"/>
        <v>2015</v>
      </c>
      <c r="BA2" s="6">
        <f t="shared" si="1"/>
        <v>2016</v>
      </c>
      <c r="BB2" s="6">
        <f t="shared" si="1"/>
        <v>2017</v>
      </c>
    </row>
    <row r="3" spans="1:54" ht="18" customHeight="1" x14ac:dyDescent="0.25">
      <c r="A3" s="1"/>
      <c r="B3" s="899" t="s">
        <v>9</v>
      </c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1"/>
      <c r="N3" s="901"/>
      <c r="O3" s="901"/>
      <c r="P3" s="901"/>
      <c r="Q3" s="901"/>
      <c r="R3" s="901"/>
      <c r="S3" s="901"/>
    </row>
    <row r="4" spans="1:54" s="12" customFormat="1" ht="18" customHeight="1" x14ac:dyDescent="0.25">
      <c r="A4" s="183" t="s">
        <v>238</v>
      </c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82"/>
      <c r="O4" s="182"/>
      <c r="P4" s="182"/>
      <c r="Q4" s="182">
        <v>2275</v>
      </c>
      <c r="R4" s="182">
        <v>2703</v>
      </c>
      <c r="S4" s="182">
        <v>2648</v>
      </c>
      <c r="T4" s="12">
        <v>2353</v>
      </c>
      <c r="U4" s="12">
        <v>2550</v>
      </c>
      <c r="V4" s="12">
        <v>2525</v>
      </c>
      <c r="W4" s="12">
        <v>2178</v>
      </c>
      <c r="X4" s="12">
        <v>2110</v>
      </c>
      <c r="Y4" s="12">
        <v>2170</v>
      </c>
      <c r="Z4" s="12">
        <v>2050</v>
      </c>
      <c r="AA4" s="12">
        <v>2692</v>
      </c>
      <c r="AB4" s="12">
        <v>2071</v>
      </c>
      <c r="AC4" s="12">
        <v>2268</v>
      </c>
      <c r="AD4" s="12">
        <v>2508</v>
      </c>
      <c r="AE4" s="12">
        <v>2358</v>
      </c>
      <c r="AF4" s="12">
        <v>2323</v>
      </c>
      <c r="AG4" s="12">
        <v>2074</v>
      </c>
      <c r="AH4" s="12">
        <v>2261</v>
      </c>
      <c r="AI4" s="12">
        <v>2356</v>
      </c>
      <c r="AJ4" s="12">
        <v>2245</v>
      </c>
      <c r="AK4" s="12">
        <v>2239</v>
      </c>
      <c r="AL4" s="12">
        <v>1961</v>
      </c>
      <c r="AM4" s="12">
        <v>1886</v>
      </c>
      <c r="AN4" s="12">
        <v>2113</v>
      </c>
      <c r="AO4" s="12">
        <v>2080</v>
      </c>
      <c r="AP4" s="12">
        <v>2185</v>
      </c>
      <c r="AQ4" s="12">
        <v>1873</v>
      </c>
      <c r="AR4" s="12">
        <v>2174</v>
      </c>
      <c r="AS4" s="12">
        <v>2392</v>
      </c>
      <c r="AT4" s="12">
        <v>2026</v>
      </c>
      <c r="AU4" s="12">
        <v>2043</v>
      </c>
      <c r="AV4" s="12">
        <v>2043</v>
      </c>
      <c r="AW4" s="12">
        <v>2245</v>
      </c>
      <c r="AX4" s="12">
        <v>2057</v>
      </c>
      <c r="AY4" s="184">
        <v>1963</v>
      </c>
      <c r="AZ4" s="184">
        <v>2087</v>
      </c>
      <c r="BA4" s="184">
        <v>1998</v>
      </c>
      <c r="BB4" s="184">
        <v>1820</v>
      </c>
    </row>
    <row r="5" spans="1:54" s="12" customFormat="1" ht="18" customHeight="1" x14ac:dyDescent="0.25">
      <c r="A5" s="183" t="s">
        <v>219</v>
      </c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82"/>
      <c r="O5" s="182"/>
      <c r="P5" s="182"/>
      <c r="Q5" s="182">
        <v>2275</v>
      </c>
      <c r="R5" s="182">
        <v>2639</v>
      </c>
      <c r="S5" s="182">
        <v>2716</v>
      </c>
      <c r="T5" s="12">
        <v>2343</v>
      </c>
      <c r="U5" s="12">
        <v>2525</v>
      </c>
      <c r="V5" s="12">
        <v>2443</v>
      </c>
      <c r="W5" s="12">
        <v>2153</v>
      </c>
      <c r="X5" s="12">
        <v>2138</v>
      </c>
      <c r="Y5" s="12">
        <v>2120</v>
      </c>
      <c r="Z5" s="12">
        <v>2028</v>
      </c>
      <c r="AA5" s="12">
        <v>2689</v>
      </c>
      <c r="AB5" s="12">
        <v>2024</v>
      </c>
      <c r="AC5" s="12">
        <v>2187</v>
      </c>
      <c r="AD5" s="12">
        <v>2524</v>
      </c>
      <c r="AE5" s="12">
        <v>2375</v>
      </c>
      <c r="AF5" s="12">
        <v>2260</v>
      </c>
      <c r="AG5" s="12">
        <v>2080</v>
      </c>
      <c r="AH5" s="12">
        <v>2304</v>
      </c>
      <c r="AI5" s="12">
        <v>2393</v>
      </c>
      <c r="AJ5" s="12">
        <v>2242</v>
      </c>
      <c r="AK5" s="12">
        <v>2212</v>
      </c>
      <c r="AL5" s="12">
        <v>1941</v>
      </c>
      <c r="AM5" s="12">
        <v>1823</v>
      </c>
      <c r="AN5" s="12">
        <v>2176</v>
      </c>
      <c r="AO5" s="12">
        <v>2061</v>
      </c>
      <c r="AP5" s="12">
        <v>2140</v>
      </c>
      <c r="AQ5" s="12">
        <v>1814</v>
      </c>
      <c r="AR5" s="12">
        <v>2168</v>
      </c>
      <c r="AS5" s="12">
        <v>2432</v>
      </c>
      <c r="AT5" s="12">
        <v>2016</v>
      </c>
      <c r="AU5" s="12">
        <v>2067</v>
      </c>
      <c r="AV5" s="12">
        <v>2058</v>
      </c>
      <c r="AW5" s="12">
        <v>2234</v>
      </c>
      <c r="AX5" s="12">
        <v>2080</v>
      </c>
      <c r="AY5" s="184">
        <v>1942</v>
      </c>
      <c r="AZ5" s="184">
        <v>2121</v>
      </c>
      <c r="BA5" s="184">
        <v>2077</v>
      </c>
      <c r="BB5" s="184"/>
    </row>
    <row r="6" spans="1:54" s="5" customFormat="1" ht="18" customHeight="1" x14ac:dyDescent="0.25">
      <c r="A6" s="9" t="s">
        <v>30</v>
      </c>
      <c r="B6" s="12">
        <v>1354</v>
      </c>
      <c r="C6" s="184" t="s">
        <v>216</v>
      </c>
      <c r="D6" s="12">
        <v>1596</v>
      </c>
      <c r="E6" s="12">
        <v>1588</v>
      </c>
      <c r="F6" s="12">
        <v>1425</v>
      </c>
      <c r="G6" s="12">
        <v>1349</v>
      </c>
      <c r="H6" s="12">
        <v>1548</v>
      </c>
      <c r="I6" s="12">
        <v>1551</v>
      </c>
      <c r="J6" s="12">
        <v>1749</v>
      </c>
      <c r="K6" s="12">
        <v>1925</v>
      </c>
      <c r="L6" s="12">
        <v>2187</v>
      </c>
      <c r="M6" s="12">
        <v>2040</v>
      </c>
      <c r="N6" s="12">
        <v>2044</v>
      </c>
      <c r="O6" s="12">
        <v>1802</v>
      </c>
      <c r="P6" s="12">
        <v>2101</v>
      </c>
      <c r="Q6" s="12">
        <v>2317</v>
      </c>
      <c r="R6" s="12">
        <v>2810</v>
      </c>
      <c r="S6" s="12">
        <v>2710</v>
      </c>
      <c r="T6" s="12">
        <v>2437</v>
      </c>
      <c r="U6" s="12">
        <v>2524</v>
      </c>
      <c r="V6" s="12">
        <v>2400</v>
      </c>
      <c r="W6" s="12">
        <v>2166</v>
      </c>
      <c r="X6" s="12">
        <v>2135</v>
      </c>
      <c r="Y6" s="12">
        <v>1840</v>
      </c>
      <c r="Z6" s="12">
        <v>2117</v>
      </c>
      <c r="AA6" s="12">
        <v>2698</v>
      </c>
      <c r="AB6" s="12">
        <v>2032</v>
      </c>
      <c r="AC6" s="12">
        <v>2232</v>
      </c>
      <c r="AD6" s="12">
        <v>2601</v>
      </c>
      <c r="AE6" s="12">
        <v>2419</v>
      </c>
      <c r="AF6" s="12">
        <v>2188</v>
      </c>
      <c r="AG6" s="12">
        <v>2263</v>
      </c>
      <c r="AH6" s="12">
        <v>2431</v>
      </c>
      <c r="AI6" s="12">
        <v>2522</v>
      </c>
      <c r="AJ6" s="12">
        <v>2333</v>
      </c>
      <c r="AK6" s="12">
        <v>2243</v>
      </c>
      <c r="AL6" s="12">
        <v>1974</v>
      </c>
      <c r="AM6" s="12">
        <v>1749</v>
      </c>
      <c r="AN6" s="12">
        <v>2311</v>
      </c>
      <c r="AO6" s="12">
        <v>2059</v>
      </c>
      <c r="AP6" s="12">
        <v>2208</v>
      </c>
      <c r="AQ6" s="12">
        <v>1806</v>
      </c>
      <c r="AR6" s="12">
        <v>2138</v>
      </c>
      <c r="AS6" s="12">
        <v>2461</v>
      </c>
      <c r="AT6" s="12">
        <v>2112</v>
      </c>
      <c r="AU6" s="12">
        <v>2216</v>
      </c>
      <c r="AV6" s="12">
        <v>2106</v>
      </c>
      <c r="AW6" s="12">
        <v>2224</v>
      </c>
      <c r="AX6" s="12">
        <v>2114</v>
      </c>
      <c r="AY6" s="184">
        <v>1992</v>
      </c>
      <c r="AZ6" s="184">
        <v>2148</v>
      </c>
      <c r="BA6" s="184">
        <v>2261</v>
      </c>
      <c r="BB6" s="184"/>
    </row>
    <row r="7" spans="1:54" s="5" customFormat="1" ht="18" customHeight="1" x14ac:dyDescent="0.25">
      <c r="A7" s="5" t="s">
        <v>31</v>
      </c>
      <c r="B7" s="12">
        <v>1376</v>
      </c>
      <c r="C7" s="12">
        <v>1286</v>
      </c>
      <c r="D7" s="12">
        <v>1511</v>
      </c>
      <c r="E7" s="12">
        <v>1606</v>
      </c>
      <c r="F7" s="12">
        <v>1459</v>
      </c>
      <c r="G7" s="12">
        <v>1357</v>
      </c>
      <c r="H7" s="12">
        <v>1601</v>
      </c>
      <c r="I7" s="12">
        <v>1543</v>
      </c>
      <c r="J7" s="12">
        <v>1717</v>
      </c>
      <c r="K7" s="12">
        <v>1840</v>
      </c>
      <c r="L7" s="12">
        <v>2141</v>
      </c>
      <c r="M7" s="12">
        <v>2096</v>
      </c>
      <c r="N7" s="12">
        <v>2041</v>
      </c>
      <c r="O7" s="12">
        <v>1817</v>
      </c>
      <c r="P7" s="12">
        <v>2133</v>
      </c>
      <c r="Q7" s="12">
        <v>2325</v>
      </c>
      <c r="R7" s="12">
        <v>2747</v>
      </c>
      <c r="S7" s="12">
        <v>2769</v>
      </c>
      <c r="T7" s="12">
        <v>2425</v>
      </c>
      <c r="U7" s="12">
        <v>2527</v>
      </c>
      <c r="V7" s="12">
        <v>2376</v>
      </c>
      <c r="W7" s="12">
        <v>2165</v>
      </c>
      <c r="X7" s="12">
        <v>2125</v>
      </c>
      <c r="Y7" s="12">
        <v>1821</v>
      </c>
      <c r="Z7" s="12">
        <v>2044</v>
      </c>
      <c r="AA7" s="12">
        <v>2706</v>
      </c>
      <c r="AB7" s="12">
        <v>2033</v>
      </c>
      <c r="AC7" s="12">
        <v>2336</v>
      </c>
      <c r="AD7" s="12">
        <v>2556</v>
      </c>
      <c r="AE7" s="12">
        <v>2386</v>
      </c>
      <c r="AF7" s="12">
        <v>2227</v>
      </c>
      <c r="AG7" s="12">
        <v>2249</v>
      </c>
      <c r="AH7" s="12">
        <v>2561</v>
      </c>
      <c r="AI7" s="12">
        <v>2549</v>
      </c>
      <c r="AJ7" s="12">
        <v>2315</v>
      </c>
      <c r="AK7" s="12">
        <v>2263</v>
      </c>
      <c r="AL7" s="12">
        <v>1985</v>
      </c>
      <c r="AM7" s="12">
        <v>1686</v>
      </c>
      <c r="AN7" s="12">
        <v>2292</v>
      </c>
      <c r="AO7" s="12">
        <v>2123</v>
      </c>
      <c r="AP7" s="12">
        <v>2167</v>
      </c>
      <c r="AQ7" s="12">
        <v>1801</v>
      </c>
      <c r="AR7" s="12">
        <v>2114</v>
      </c>
      <c r="AS7" s="12">
        <v>2462</v>
      </c>
      <c r="AT7" s="12">
        <v>2184</v>
      </c>
      <c r="AU7" s="12">
        <v>2265</v>
      </c>
      <c r="AV7" s="12">
        <v>2077</v>
      </c>
      <c r="AW7" s="12">
        <v>2268</v>
      </c>
      <c r="AX7" s="12">
        <v>2114</v>
      </c>
      <c r="AY7" s="184">
        <v>2030</v>
      </c>
      <c r="AZ7" s="184">
        <v>2136</v>
      </c>
      <c r="BA7" s="184">
        <v>2321</v>
      </c>
      <c r="BB7" s="184"/>
    </row>
    <row r="8" spans="1:54" s="5" customFormat="1" ht="18" customHeight="1" x14ac:dyDescent="0.25">
      <c r="A8" s="5" t="s">
        <v>32</v>
      </c>
      <c r="B8" s="12">
        <v>1358</v>
      </c>
      <c r="C8" s="12">
        <v>1296</v>
      </c>
      <c r="D8" s="12">
        <v>1543</v>
      </c>
      <c r="E8" s="12">
        <v>1597</v>
      </c>
      <c r="F8" s="12">
        <v>1457</v>
      </c>
      <c r="G8" s="12">
        <v>1360</v>
      </c>
      <c r="H8" s="12">
        <v>1625</v>
      </c>
      <c r="I8" s="12">
        <v>1560</v>
      </c>
      <c r="J8" s="12">
        <v>1727</v>
      </c>
      <c r="K8" s="12">
        <v>1792</v>
      </c>
      <c r="L8" s="12">
        <v>2136</v>
      </c>
      <c r="M8" s="12">
        <v>2139</v>
      </c>
      <c r="N8" s="12">
        <v>2030</v>
      </c>
      <c r="O8" s="12">
        <v>1788</v>
      </c>
      <c r="P8" s="12">
        <v>2123</v>
      </c>
      <c r="Q8" s="12">
        <v>2354</v>
      </c>
      <c r="R8" s="12">
        <v>2750</v>
      </c>
      <c r="S8" s="12">
        <v>2816</v>
      </c>
      <c r="T8" s="12">
        <v>2408</v>
      </c>
      <c r="U8" s="12">
        <v>2571</v>
      </c>
      <c r="V8" s="12">
        <v>2400</v>
      </c>
      <c r="W8" s="12">
        <v>2121</v>
      </c>
      <c r="X8" s="12">
        <v>2114</v>
      </c>
      <c r="Y8" s="12">
        <v>1810</v>
      </c>
      <c r="Z8" s="12">
        <v>2064</v>
      </c>
      <c r="AA8" s="12">
        <v>2755</v>
      </c>
      <c r="AB8" s="12">
        <v>2013</v>
      </c>
      <c r="AC8" s="12">
        <v>2407</v>
      </c>
      <c r="AD8" s="12">
        <v>2493</v>
      </c>
      <c r="AE8" s="12">
        <v>2361</v>
      </c>
      <c r="AF8" s="12">
        <v>2187</v>
      </c>
      <c r="AG8" s="12">
        <v>2296</v>
      </c>
      <c r="AH8" s="12">
        <v>2507</v>
      </c>
      <c r="AI8" s="12">
        <v>2565</v>
      </c>
      <c r="AJ8" s="12">
        <v>2307</v>
      </c>
      <c r="AK8" s="12">
        <v>2302</v>
      </c>
      <c r="AL8" s="12">
        <v>1991</v>
      </c>
      <c r="AM8" s="12"/>
      <c r="AN8" s="12"/>
      <c r="AO8" s="12"/>
      <c r="AP8" s="12"/>
      <c r="AQ8" s="12"/>
      <c r="AR8" s="12"/>
      <c r="AS8" s="12"/>
      <c r="AT8" s="12"/>
      <c r="AU8" s="12"/>
      <c r="AV8" s="12">
        <v>2076.5340000000001</v>
      </c>
      <c r="AW8" s="12">
        <v>2268</v>
      </c>
      <c r="AX8" s="12">
        <v>2114</v>
      </c>
      <c r="AY8" s="184">
        <v>2030</v>
      </c>
      <c r="AZ8" s="184">
        <v>2136</v>
      </c>
      <c r="BA8" s="184">
        <v>2321</v>
      </c>
      <c r="BB8" s="184"/>
    </row>
    <row r="9" spans="1:54" s="5" customFormat="1" ht="18" customHeight="1" x14ac:dyDescent="0.25">
      <c r="A9" s="5" t="s">
        <v>33</v>
      </c>
      <c r="B9" s="12">
        <v>1354</v>
      </c>
      <c r="C9" s="12">
        <v>1296</v>
      </c>
      <c r="D9" s="12">
        <v>1554</v>
      </c>
      <c r="E9" s="12">
        <v>1598</v>
      </c>
      <c r="F9" s="12">
        <v>1456</v>
      </c>
      <c r="G9" s="12">
        <v>1360</v>
      </c>
      <c r="H9" s="12">
        <v>1628</v>
      </c>
      <c r="I9" s="12">
        <v>1559</v>
      </c>
      <c r="J9" s="12">
        <v>1727</v>
      </c>
      <c r="K9" s="12">
        <v>1781</v>
      </c>
      <c r="L9" s="12">
        <v>2138</v>
      </c>
      <c r="M9" s="12">
        <v>2127</v>
      </c>
      <c r="N9" s="12">
        <v>2027</v>
      </c>
      <c r="O9" s="12">
        <v>1778</v>
      </c>
      <c r="P9" s="12">
        <v>2114</v>
      </c>
      <c r="Q9" s="12">
        <v>2362</v>
      </c>
      <c r="R9" s="12">
        <v>2750</v>
      </c>
      <c r="S9" s="12">
        <v>2811</v>
      </c>
      <c r="T9" s="12">
        <v>2408</v>
      </c>
      <c r="U9" s="12">
        <v>2570</v>
      </c>
      <c r="V9" s="12">
        <v>2419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>
        <v>2008.039</v>
      </c>
      <c r="AW9" s="12">
        <v>2269.1170000000002</v>
      </c>
      <c r="AX9" s="101" t="s">
        <v>96</v>
      </c>
      <c r="AY9" s="184">
        <v>2035</v>
      </c>
      <c r="AZ9" s="184">
        <v>2051.752</v>
      </c>
      <c r="BA9" s="184">
        <v>2310</v>
      </c>
      <c r="BB9" s="184"/>
    </row>
    <row r="10" spans="1:54" s="5" customFormat="1" ht="18" customHeight="1" x14ac:dyDescent="0.25">
      <c r="A10" s="16" t="s">
        <v>444</v>
      </c>
      <c r="B10" s="184" t="s">
        <v>215</v>
      </c>
      <c r="C10" s="12"/>
      <c r="D10" s="18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2142</v>
      </c>
      <c r="Q10" s="12">
        <v>2370</v>
      </c>
      <c r="R10" s="12">
        <v>2793</v>
      </c>
      <c r="S10" s="12">
        <v>2809</v>
      </c>
      <c r="T10" s="12">
        <v>2425</v>
      </c>
      <c r="U10" s="12">
        <v>2595</v>
      </c>
      <c r="V10" s="12">
        <v>2425</v>
      </c>
      <c r="W10" s="12">
        <v>2087</v>
      </c>
      <c r="X10" s="12">
        <v>2105</v>
      </c>
      <c r="Y10" s="12">
        <v>1811</v>
      </c>
      <c r="Z10" s="12">
        <v>2036</v>
      </c>
      <c r="AA10" s="12">
        <v>2739</v>
      </c>
      <c r="AB10" s="12">
        <v>1981</v>
      </c>
      <c r="AC10" s="12">
        <v>2459</v>
      </c>
      <c r="AD10" s="12">
        <v>2402</v>
      </c>
      <c r="AE10" s="12">
        <v>2321</v>
      </c>
      <c r="AF10" s="12"/>
      <c r="AG10" s="12">
        <v>2282</v>
      </c>
      <c r="AH10" s="12">
        <v>2527</v>
      </c>
      <c r="AI10" s="12">
        <v>2550</v>
      </c>
      <c r="AJ10" s="12">
        <v>2302</v>
      </c>
      <c r="AK10" s="12">
        <v>2223</v>
      </c>
      <c r="AL10" s="12">
        <v>1958</v>
      </c>
      <c r="AM10" s="12">
        <v>1616</v>
      </c>
      <c r="AN10" s="12">
        <v>2337</v>
      </c>
      <c r="AO10" s="12">
        <v>2158</v>
      </c>
      <c r="AP10" s="12">
        <v>2105</v>
      </c>
      <c r="AQ10" s="12">
        <v>1812</v>
      </c>
      <c r="AR10" s="12">
        <v>2067</v>
      </c>
      <c r="AS10" s="12">
        <v>2500</v>
      </c>
      <c r="AT10" s="12">
        <v>2216</v>
      </c>
      <c r="AU10" s="12">
        <v>2208</v>
      </c>
      <c r="AV10" s="12">
        <v>1999.347</v>
      </c>
      <c r="AW10" s="12">
        <v>2269.1170000000002</v>
      </c>
      <c r="AX10" s="12">
        <v>2130</v>
      </c>
      <c r="AY10" s="184">
        <v>2026</v>
      </c>
      <c r="AZ10" s="184">
        <v>2051.752</v>
      </c>
      <c r="BA10" s="184">
        <v>2310</v>
      </c>
      <c r="BB10" s="184"/>
    </row>
    <row r="11" spans="1:54" s="5" customFormat="1" ht="18" customHeight="1" x14ac:dyDescent="0.25">
      <c r="A11" s="16" t="s">
        <v>217</v>
      </c>
      <c r="B11" s="184" t="s">
        <v>215</v>
      </c>
      <c r="C11" s="12"/>
      <c r="D11" s="18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2134</v>
      </c>
      <c r="Q11" s="12">
        <v>2374</v>
      </c>
      <c r="R11" s="12">
        <v>2799</v>
      </c>
      <c r="S11" s="12">
        <v>2812</v>
      </c>
      <c r="T11" s="12">
        <v>2420</v>
      </c>
      <c r="U11" s="12">
        <v>2595</v>
      </c>
      <c r="V11" s="12">
        <v>2425</v>
      </c>
      <c r="W11" s="12">
        <v>2092</v>
      </c>
      <c r="X11" s="12">
        <v>2107</v>
      </c>
      <c r="Y11" s="12">
        <v>1812</v>
      </c>
      <c r="Z11" s="12">
        <v>2037</v>
      </c>
      <c r="AA11" s="12">
        <v>2736</v>
      </c>
      <c r="AB11" s="12">
        <v>1981</v>
      </c>
      <c r="AC11" s="12">
        <v>2459</v>
      </c>
      <c r="AD11" s="12">
        <v>2396</v>
      </c>
      <c r="AE11" s="12">
        <v>2321</v>
      </c>
      <c r="AF11" s="12">
        <v>2183</v>
      </c>
      <c r="AG11" s="12">
        <v>2285</v>
      </c>
      <c r="AH11" s="12">
        <v>2527</v>
      </c>
      <c r="AI11" s="12">
        <v>2547</v>
      </c>
      <c r="AJ11" s="12">
        <v>2299</v>
      </c>
      <c r="AK11" s="12">
        <v>2232</v>
      </c>
      <c r="AL11" s="12">
        <v>1957</v>
      </c>
      <c r="AM11" s="12">
        <v>1619</v>
      </c>
      <c r="AN11" s="12">
        <v>2345</v>
      </c>
      <c r="AO11" s="12">
        <v>2158</v>
      </c>
      <c r="AP11" s="12">
        <v>2105</v>
      </c>
      <c r="AQ11" s="12">
        <v>1812</v>
      </c>
      <c r="AR11" s="12">
        <v>2067</v>
      </c>
      <c r="AS11" s="12">
        <v>2499</v>
      </c>
      <c r="AT11" s="12">
        <v>2218</v>
      </c>
      <c r="AU11" s="12">
        <v>2206.9160000000002</v>
      </c>
      <c r="AV11" s="12">
        <v>1999</v>
      </c>
      <c r="AW11" s="184">
        <v>2266</v>
      </c>
      <c r="AX11" s="12">
        <v>2135</v>
      </c>
      <c r="AY11" s="184">
        <v>2026</v>
      </c>
      <c r="AZ11" s="184">
        <v>2051.752</v>
      </c>
      <c r="BA11" s="184">
        <v>2310</v>
      </c>
      <c r="BB11" s="184" t="s">
        <v>215</v>
      </c>
    </row>
    <row r="12" spans="1:54" s="5" customFormat="1" ht="18" customHeight="1" x14ac:dyDescent="0.25">
      <c r="A12" s="14" t="s">
        <v>25</v>
      </c>
      <c r="B12" s="13">
        <v>1316</v>
      </c>
      <c r="C12" s="13">
        <v>1305</v>
      </c>
      <c r="D12" s="13">
        <v>1508</v>
      </c>
      <c r="E12" s="13">
        <v>1557</v>
      </c>
      <c r="F12" s="13">
        <v>1443</v>
      </c>
      <c r="G12" s="13">
        <v>1352</v>
      </c>
      <c r="H12" s="13">
        <v>1619</v>
      </c>
      <c r="I12" s="13">
        <v>1546</v>
      </c>
      <c r="J12" s="13">
        <v>1711</v>
      </c>
      <c r="K12" s="13">
        <v>1782</v>
      </c>
      <c r="L12" s="13">
        <v>2127</v>
      </c>
      <c r="M12" s="13">
        <v>2149</v>
      </c>
      <c r="N12" s="13">
        <v>2046</v>
      </c>
      <c r="O12" s="13">
        <v>1776</v>
      </c>
      <c r="P12" s="13">
        <v>2134</v>
      </c>
      <c r="Q12" s="13">
        <v>2381</v>
      </c>
      <c r="R12" s="13">
        <v>2785</v>
      </c>
      <c r="S12" s="13">
        <v>2765</v>
      </c>
      <c r="T12" s="13">
        <v>2420</v>
      </c>
      <c r="U12" s="13">
        <v>2595</v>
      </c>
      <c r="V12" s="13">
        <v>2424</v>
      </c>
      <c r="W12" s="13">
        <v>2091</v>
      </c>
      <c r="X12" s="13">
        <v>2018</v>
      </c>
      <c r="Y12" s="13">
        <v>1812</v>
      </c>
      <c r="Z12" s="13">
        <v>2037</v>
      </c>
      <c r="AA12" s="13">
        <v>2730</v>
      </c>
      <c r="AB12" s="13">
        <v>1980</v>
      </c>
      <c r="AC12" s="13">
        <v>2467</v>
      </c>
      <c r="AD12" s="13">
        <v>2396</v>
      </c>
      <c r="AE12" s="13">
        <v>2321</v>
      </c>
      <c r="AF12" s="13">
        <v>2183</v>
      </c>
      <c r="AG12" s="13">
        <v>2277</v>
      </c>
      <c r="AH12" s="13">
        <v>2481</v>
      </c>
      <c r="AI12" s="13">
        <v>2547</v>
      </c>
      <c r="AJ12" s="13">
        <v>2296</v>
      </c>
      <c r="AK12" s="13">
        <v>2228</v>
      </c>
      <c r="AL12" s="13">
        <v>1947</v>
      </c>
      <c r="AM12" s="13">
        <v>1606</v>
      </c>
      <c r="AN12" s="13">
        <v>2344</v>
      </c>
      <c r="AO12" s="13">
        <v>2157</v>
      </c>
      <c r="AP12" s="13">
        <v>2103</v>
      </c>
      <c r="AQ12" s="13">
        <v>1808</v>
      </c>
      <c r="AR12" s="13">
        <v>2051</v>
      </c>
      <c r="AS12" s="251">
        <v>2499</v>
      </c>
      <c r="AT12" s="251">
        <v>2218</v>
      </c>
      <c r="AU12" s="251">
        <v>2006.9159999999999</v>
      </c>
      <c r="AV12" s="251">
        <v>1999.347</v>
      </c>
      <c r="AW12" s="251">
        <v>2266</v>
      </c>
      <c r="AX12" s="251">
        <v>2134.9789999999998</v>
      </c>
      <c r="AY12" s="13">
        <v>2026.31</v>
      </c>
      <c r="AZ12" s="13">
        <v>2051.752</v>
      </c>
      <c r="BA12" s="13"/>
      <c r="BB12" s="13"/>
    </row>
    <row r="13" spans="1:54" s="210" customFormat="1" ht="18" customHeight="1" x14ac:dyDescent="0.25">
      <c r="A13" s="209" t="s">
        <v>256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>
        <f t="shared" ref="Q13:AX13" si="2">Q4/Q$7</f>
        <v>0.978494623655914</v>
      </c>
      <c r="R13" s="207">
        <f t="shared" si="2"/>
        <v>0.98398252639242811</v>
      </c>
      <c r="S13" s="207">
        <f t="shared" si="2"/>
        <v>0.95630191404839293</v>
      </c>
      <c r="T13" s="207">
        <f t="shared" si="2"/>
        <v>0.9703092783505155</v>
      </c>
      <c r="U13" s="207">
        <f t="shared" si="2"/>
        <v>1.0091017016224773</v>
      </c>
      <c r="V13" s="207">
        <f t="shared" si="2"/>
        <v>1.0627104377104377</v>
      </c>
      <c r="W13" s="207">
        <f t="shared" si="2"/>
        <v>1.0060046189376444</v>
      </c>
      <c r="X13" s="207">
        <f t="shared" si="2"/>
        <v>0.99294117647058822</v>
      </c>
      <c r="Y13" s="207">
        <f t="shared" si="2"/>
        <v>1.1916529379461833</v>
      </c>
      <c r="Z13" s="207">
        <f t="shared" si="2"/>
        <v>1.0029354207436398</v>
      </c>
      <c r="AA13" s="207">
        <f t="shared" si="2"/>
        <v>0.99482631189948267</v>
      </c>
      <c r="AB13" s="207">
        <f t="shared" si="2"/>
        <v>1.0186915887850467</v>
      </c>
      <c r="AC13" s="207">
        <f t="shared" si="2"/>
        <v>0.97089041095890416</v>
      </c>
      <c r="AD13" s="207">
        <f t="shared" si="2"/>
        <v>0.98122065727699526</v>
      </c>
      <c r="AE13" s="207">
        <f t="shared" si="2"/>
        <v>0.98826487845766975</v>
      </c>
      <c r="AF13" s="207">
        <f t="shared" si="2"/>
        <v>1.0431073192635834</v>
      </c>
      <c r="AG13" s="207">
        <f t="shared" si="2"/>
        <v>0.92218763895064471</v>
      </c>
      <c r="AH13" s="207">
        <f t="shared" si="2"/>
        <v>0.88285825849277622</v>
      </c>
      <c r="AI13" s="207">
        <f t="shared" si="2"/>
        <v>0.92428403295409967</v>
      </c>
      <c r="AJ13" s="207">
        <f t="shared" si="2"/>
        <v>0.96976241900647953</v>
      </c>
      <c r="AK13" s="207">
        <f t="shared" si="2"/>
        <v>0.98939460892620412</v>
      </c>
      <c r="AL13" s="207">
        <f t="shared" si="2"/>
        <v>0.98790931989924435</v>
      </c>
      <c r="AM13" s="207">
        <f t="shared" si="2"/>
        <v>1.1186239620403322</v>
      </c>
      <c r="AN13" s="207">
        <f t="shared" si="2"/>
        <v>0.92190226876090753</v>
      </c>
      <c r="AO13" s="207">
        <f t="shared" si="2"/>
        <v>0.9797456429580782</v>
      </c>
      <c r="AP13" s="207">
        <f t="shared" si="2"/>
        <v>1.0083064143977849</v>
      </c>
      <c r="AQ13" s="207">
        <f t="shared" si="2"/>
        <v>1.0399777901166019</v>
      </c>
      <c r="AR13" s="207">
        <f t="shared" si="2"/>
        <v>1.0283822138126775</v>
      </c>
      <c r="AS13" s="207">
        <f t="shared" si="2"/>
        <v>0.97156783103168154</v>
      </c>
      <c r="AT13" s="207">
        <f t="shared" si="2"/>
        <v>0.92765567765567769</v>
      </c>
      <c r="AU13" s="207">
        <f t="shared" si="2"/>
        <v>0.90198675496688741</v>
      </c>
      <c r="AV13" s="207">
        <f t="shared" si="2"/>
        <v>0.98363023591718823</v>
      </c>
      <c r="AW13" s="207">
        <f t="shared" si="2"/>
        <v>0.98985890652557318</v>
      </c>
      <c r="AX13" s="207">
        <f t="shared" si="2"/>
        <v>0.97303689687795647</v>
      </c>
      <c r="AY13" s="207">
        <f t="shared" ref="AY13:AZ13" si="3">AY4/AY$7</f>
        <v>0.96699507389162564</v>
      </c>
      <c r="AZ13" s="207">
        <f t="shared" si="3"/>
        <v>0.97705992509363293</v>
      </c>
      <c r="BA13" s="207">
        <f t="shared" ref="BA13:BB13" si="4">BA4/BA$7</f>
        <v>0.86083584661783719</v>
      </c>
      <c r="BB13" s="207" t="e">
        <f t="shared" si="4"/>
        <v>#DIV/0!</v>
      </c>
    </row>
    <row r="14" spans="1:54" s="210" customFormat="1" ht="18" customHeight="1" x14ac:dyDescent="0.25">
      <c r="A14" s="209" t="s">
        <v>257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>
        <f t="shared" ref="Q14:AX14" si="5">Q5/Q$7</f>
        <v>0.978494623655914</v>
      </c>
      <c r="R14" s="207">
        <f t="shared" si="5"/>
        <v>0.96068438296323266</v>
      </c>
      <c r="S14" s="207">
        <f t="shared" si="5"/>
        <v>0.9808595160707837</v>
      </c>
      <c r="T14" s="207">
        <f t="shared" si="5"/>
        <v>0.96618556701030933</v>
      </c>
      <c r="U14" s="207">
        <f t="shared" si="5"/>
        <v>0.999208547685002</v>
      </c>
      <c r="V14" s="207">
        <f t="shared" si="5"/>
        <v>1.0281986531986531</v>
      </c>
      <c r="W14" s="207">
        <f t="shared" si="5"/>
        <v>0.99445727482678981</v>
      </c>
      <c r="X14" s="207">
        <f t="shared" si="5"/>
        <v>1.0061176470588236</v>
      </c>
      <c r="Y14" s="207">
        <f t="shared" si="5"/>
        <v>1.1641954969796815</v>
      </c>
      <c r="Z14" s="207">
        <f t="shared" si="5"/>
        <v>0.99217221135029354</v>
      </c>
      <c r="AA14" s="207">
        <f t="shared" si="5"/>
        <v>0.99371766444937182</v>
      </c>
      <c r="AB14" s="207">
        <f t="shared" si="5"/>
        <v>0.99557304476143627</v>
      </c>
      <c r="AC14" s="207">
        <f t="shared" si="5"/>
        <v>0.93621575342465757</v>
      </c>
      <c r="AD14" s="207">
        <f t="shared" si="5"/>
        <v>0.98748043818466358</v>
      </c>
      <c r="AE14" s="207">
        <f t="shared" si="5"/>
        <v>0.99538977367979886</v>
      </c>
      <c r="AF14" s="207">
        <f t="shared" si="5"/>
        <v>1.0148181409968569</v>
      </c>
      <c r="AG14" s="207">
        <f t="shared" si="5"/>
        <v>0.92485549132947975</v>
      </c>
      <c r="AH14" s="207">
        <f t="shared" si="5"/>
        <v>0.89964857477547833</v>
      </c>
      <c r="AI14" s="207">
        <f t="shared" si="5"/>
        <v>0.93879952922714793</v>
      </c>
      <c r="AJ14" s="207">
        <f t="shared" si="5"/>
        <v>0.96846652267818578</v>
      </c>
      <c r="AK14" s="207">
        <f t="shared" si="5"/>
        <v>0.9774635439681838</v>
      </c>
      <c r="AL14" s="207">
        <f t="shared" si="5"/>
        <v>0.97783375314861465</v>
      </c>
      <c r="AM14" s="207">
        <f t="shared" si="5"/>
        <v>1.0812574139976274</v>
      </c>
      <c r="AN14" s="207">
        <f t="shared" si="5"/>
        <v>0.94938917975567194</v>
      </c>
      <c r="AO14" s="207">
        <f t="shared" si="5"/>
        <v>0.97079604333490344</v>
      </c>
      <c r="AP14" s="207">
        <f t="shared" si="5"/>
        <v>0.98754037840332254</v>
      </c>
      <c r="AQ14" s="207">
        <f t="shared" si="5"/>
        <v>1.0072182121043864</v>
      </c>
      <c r="AR14" s="207">
        <f t="shared" si="5"/>
        <v>1.0255439924314096</v>
      </c>
      <c r="AS14" s="207">
        <f t="shared" si="5"/>
        <v>0.98781478472786355</v>
      </c>
      <c r="AT14" s="207">
        <f t="shared" si="5"/>
        <v>0.92307692307692313</v>
      </c>
      <c r="AU14" s="207">
        <f t="shared" si="5"/>
        <v>0.9125827814569536</v>
      </c>
      <c r="AV14" s="207">
        <f t="shared" si="5"/>
        <v>0.99085219065960517</v>
      </c>
      <c r="AW14" s="207">
        <f t="shared" si="5"/>
        <v>0.9850088183421517</v>
      </c>
      <c r="AX14" s="207">
        <f t="shared" si="5"/>
        <v>0.98391674550614949</v>
      </c>
      <c r="AY14" s="207">
        <f t="shared" ref="AY14:AZ14" si="6">AY5/AY$7</f>
        <v>0.95665024630541873</v>
      </c>
      <c r="AZ14" s="207">
        <f t="shared" si="6"/>
        <v>0.9929775280898876</v>
      </c>
      <c r="BA14" s="207">
        <f t="shared" ref="BA14:BB14" si="7">BA5/BA$7</f>
        <v>0.89487289961223615</v>
      </c>
      <c r="BB14" s="207" t="e">
        <f t="shared" si="7"/>
        <v>#DIV/0!</v>
      </c>
    </row>
    <row r="15" spans="1:54" s="212" customFormat="1" ht="18" customHeight="1" x14ac:dyDescent="0.25">
      <c r="A15" s="211" t="s">
        <v>258</v>
      </c>
      <c r="B15" s="208">
        <f>B6/B$7</f>
        <v>0.98401162790697672</v>
      </c>
      <c r="C15" s="208">
        <f t="shared" ref="C15:AX15" si="8">C6/C$7</f>
        <v>0.96423017107309483</v>
      </c>
      <c r="D15" s="208">
        <f t="shared" si="8"/>
        <v>1.056254136333554</v>
      </c>
      <c r="E15" s="208">
        <f t="shared" si="8"/>
        <v>0.98879202988792025</v>
      </c>
      <c r="F15" s="208">
        <f t="shared" si="8"/>
        <v>0.97669636737491428</v>
      </c>
      <c r="G15" s="208">
        <f t="shared" si="8"/>
        <v>0.99410464259395726</v>
      </c>
      <c r="H15" s="208">
        <f t="shared" si="8"/>
        <v>0.96689569019362898</v>
      </c>
      <c r="I15" s="208">
        <f t="shared" si="8"/>
        <v>1.0051847051198963</v>
      </c>
      <c r="J15" s="208">
        <f t="shared" si="8"/>
        <v>1.0186371578334303</v>
      </c>
      <c r="K15" s="208">
        <f t="shared" si="8"/>
        <v>1.0461956521739131</v>
      </c>
      <c r="L15" s="208">
        <f t="shared" si="8"/>
        <v>1.021485287248949</v>
      </c>
      <c r="M15" s="208">
        <f t="shared" si="8"/>
        <v>0.97328244274809161</v>
      </c>
      <c r="N15" s="208">
        <f t="shared" si="8"/>
        <v>1.0014698677119058</v>
      </c>
      <c r="O15" s="208">
        <f t="shared" si="8"/>
        <v>0.99174463401210788</v>
      </c>
      <c r="P15" s="208">
        <f t="shared" si="8"/>
        <v>0.98499765588373178</v>
      </c>
      <c r="Q15" s="208">
        <f t="shared" si="8"/>
        <v>0.99655913978494626</v>
      </c>
      <c r="R15" s="208">
        <f t="shared" si="8"/>
        <v>1.0229341099381144</v>
      </c>
      <c r="S15" s="208">
        <f t="shared" si="8"/>
        <v>0.97869266883351391</v>
      </c>
      <c r="T15" s="208">
        <f t="shared" si="8"/>
        <v>1.0049484536082474</v>
      </c>
      <c r="U15" s="208">
        <f t="shared" si="8"/>
        <v>0.99881282152750295</v>
      </c>
      <c r="V15" s="208">
        <f t="shared" si="8"/>
        <v>1.0101010101010102</v>
      </c>
      <c r="W15" s="208">
        <f t="shared" si="8"/>
        <v>1.0004618937644343</v>
      </c>
      <c r="X15" s="208">
        <f t="shared" si="8"/>
        <v>1.0047058823529411</v>
      </c>
      <c r="Y15" s="208">
        <f t="shared" si="8"/>
        <v>1.0104338275672706</v>
      </c>
      <c r="Z15" s="208">
        <f t="shared" si="8"/>
        <v>1.0357142857142858</v>
      </c>
      <c r="AA15" s="208">
        <f t="shared" si="8"/>
        <v>0.99704360679970438</v>
      </c>
      <c r="AB15" s="208">
        <f t="shared" si="8"/>
        <v>0.99950811608460399</v>
      </c>
      <c r="AC15" s="208">
        <f t="shared" si="8"/>
        <v>0.95547945205479456</v>
      </c>
      <c r="AD15" s="208">
        <f t="shared" si="8"/>
        <v>1.017605633802817</v>
      </c>
      <c r="AE15" s="208">
        <f t="shared" si="8"/>
        <v>1.0138306789606035</v>
      </c>
      <c r="AF15" s="208">
        <f t="shared" si="8"/>
        <v>0.98248765154916928</v>
      </c>
      <c r="AG15" s="208">
        <f t="shared" si="8"/>
        <v>1.0062249888839485</v>
      </c>
      <c r="AH15" s="208">
        <f t="shared" si="8"/>
        <v>0.949238578680203</v>
      </c>
      <c r="AI15" s="208">
        <f t="shared" si="8"/>
        <v>0.98940761082777562</v>
      </c>
      <c r="AJ15" s="208">
        <f t="shared" si="8"/>
        <v>1.0077753779697625</v>
      </c>
      <c r="AK15" s="208">
        <f t="shared" si="8"/>
        <v>0.99116217410517016</v>
      </c>
      <c r="AL15" s="208">
        <f t="shared" si="8"/>
        <v>0.99445843828715363</v>
      </c>
      <c r="AM15" s="208">
        <f t="shared" si="8"/>
        <v>1.0373665480427046</v>
      </c>
      <c r="AN15" s="208">
        <f t="shared" si="8"/>
        <v>1.0082897033158813</v>
      </c>
      <c r="AO15" s="208">
        <f t="shared" si="8"/>
        <v>0.96985398021667457</v>
      </c>
      <c r="AP15" s="208">
        <f t="shared" si="8"/>
        <v>1.0189201661282881</v>
      </c>
      <c r="AQ15" s="208">
        <f t="shared" si="8"/>
        <v>1.002776235424764</v>
      </c>
      <c r="AR15" s="208">
        <f t="shared" si="8"/>
        <v>1.0113528855250709</v>
      </c>
      <c r="AS15" s="208">
        <f t="shared" si="8"/>
        <v>0.9995938261575954</v>
      </c>
      <c r="AT15" s="208">
        <f t="shared" si="8"/>
        <v>0.96703296703296704</v>
      </c>
      <c r="AU15" s="208">
        <f t="shared" si="8"/>
        <v>0.97836644591611477</v>
      </c>
      <c r="AV15" s="208">
        <f t="shared" si="8"/>
        <v>1.0139624458353393</v>
      </c>
      <c r="AW15" s="208">
        <f t="shared" si="8"/>
        <v>0.98059964726631388</v>
      </c>
      <c r="AX15" s="208">
        <f t="shared" si="8"/>
        <v>1</v>
      </c>
      <c r="AY15" s="208">
        <f t="shared" ref="AY15:AZ15" si="9">AY6/AY$7</f>
        <v>0.98128078817733988</v>
      </c>
      <c r="AZ15" s="208">
        <f t="shared" si="9"/>
        <v>1.0056179775280898</v>
      </c>
      <c r="BA15" s="208">
        <f t="shared" ref="BA15:BB15" si="10">BA6/BA$7</f>
        <v>0.97414907367514003</v>
      </c>
      <c r="BB15" s="208" t="e">
        <f t="shared" si="10"/>
        <v>#DIV/0!</v>
      </c>
    </row>
    <row r="16" spans="1:54" s="110" customFormat="1" ht="15" customHeight="1" x14ac:dyDescent="0.25">
      <c r="A16" s="109" t="s">
        <v>248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>
        <f t="shared" ref="Q16:AX16" si="11">Q4/Q12</f>
        <v>0.9554808903821923</v>
      </c>
      <c r="R16" s="198">
        <f t="shared" si="11"/>
        <v>0.97055655296229804</v>
      </c>
      <c r="S16" s="198">
        <f t="shared" si="11"/>
        <v>0.95768535262206145</v>
      </c>
      <c r="T16" s="198">
        <f t="shared" si="11"/>
        <v>0.97231404958677681</v>
      </c>
      <c r="U16" s="198">
        <f t="shared" si="11"/>
        <v>0.98265895953757221</v>
      </c>
      <c r="V16" s="198">
        <f t="shared" si="11"/>
        <v>1.0416666666666667</v>
      </c>
      <c r="W16" s="198">
        <f t="shared" si="11"/>
        <v>1.0416068866571018</v>
      </c>
      <c r="X16" s="198">
        <f t="shared" si="11"/>
        <v>1.045589692765114</v>
      </c>
      <c r="Y16" s="198">
        <f t="shared" si="11"/>
        <v>1.1975717439293598</v>
      </c>
      <c r="Z16" s="198">
        <f t="shared" si="11"/>
        <v>1.0063819342169857</v>
      </c>
      <c r="AA16" s="198">
        <f t="shared" si="11"/>
        <v>0.98608058608058613</v>
      </c>
      <c r="AB16" s="198">
        <f t="shared" si="11"/>
        <v>1.045959595959596</v>
      </c>
      <c r="AC16" s="198">
        <f t="shared" si="11"/>
        <v>0.91933522496959874</v>
      </c>
      <c r="AD16" s="198">
        <f t="shared" si="11"/>
        <v>1.0467445742904842</v>
      </c>
      <c r="AE16" s="198">
        <f t="shared" si="11"/>
        <v>1.015941404566997</v>
      </c>
      <c r="AF16" s="198">
        <f t="shared" si="11"/>
        <v>1.0641319285387083</v>
      </c>
      <c r="AG16" s="198">
        <f t="shared" si="11"/>
        <v>0.91084760649978036</v>
      </c>
      <c r="AH16" s="198">
        <f t="shared" si="11"/>
        <v>0.91132607819427647</v>
      </c>
      <c r="AI16" s="198">
        <f t="shared" si="11"/>
        <v>0.92500981546917938</v>
      </c>
      <c r="AJ16" s="198">
        <f t="shared" si="11"/>
        <v>0.97778745644599308</v>
      </c>
      <c r="AK16" s="198">
        <f t="shared" si="11"/>
        <v>1.0049371633752244</v>
      </c>
      <c r="AL16" s="198">
        <f t="shared" si="11"/>
        <v>1.007190549563431</v>
      </c>
      <c r="AM16" s="198">
        <f t="shared" si="11"/>
        <v>1.174346201743462</v>
      </c>
      <c r="AN16" s="198">
        <f t="shared" si="11"/>
        <v>0.9014505119453925</v>
      </c>
      <c r="AO16" s="198">
        <f t="shared" si="11"/>
        <v>0.96430227167362081</v>
      </c>
      <c r="AP16" s="198">
        <f t="shared" si="11"/>
        <v>1.0389919163100332</v>
      </c>
      <c r="AQ16" s="198">
        <f t="shared" si="11"/>
        <v>1.0359513274336283</v>
      </c>
      <c r="AR16" s="198">
        <f t="shared" si="11"/>
        <v>1.059970745977572</v>
      </c>
      <c r="AS16" s="198">
        <f t="shared" si="11"/>
        <v>0.95718287314925965</v>
      </c>
      <c r="AT16" s="198">
        <f t="shared" si="11"/>
        <v>0.91343552750225432</v>
      </c>
      <c r="AU16" s="198">
        <f t="shared" si="11"/>
        <v>1.0179798257625132</v>
      </c>
      <c r="AV16" s="198">
        <f t="shared" si="11"/>
        <v>1.021833628679764</v>
      </c>
      <c r="AW16" s="198">
        <f t="shared" si="11"/>
        <v>0.99073256840247137</v>
      </c>
      <c r="AX16" s="198">
        <f t="shared" si="11"/>
        <v>0.96347551896295003</v>
      </c>
      <c r="AY16" s="198">
        <f t="shared" ref="AY16:AZ16" si="12">AY4/AY12</f>
        <v>0.96875601462757432</v>
      </c>
      <c r="AZ16" s="198">
        <f t="shared" si="12"/>
        <v>1.0171794641847554</v>
      </c>
      <c r="BA16" s="198" t="e">
        <f t="shared" ref="BA16:BB16" si="13">BA4/BA12</f>
        <v>#DIV/0!</v>
      </c>
      <c r="BB16" s="198" t="e">
        <f t="shared" si="13"/>
        <v>#DIV/0!</v>
      </c>
    </row>
    <row r="17" spans="1:54" s="110" customFormat="1" ht="15" customHeight="1" x14ac:dyDescent="0.25">
      <c r="A17" s="109" t="s">
        <v>223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>
        <f t="shared" ref="Q17:AX17" si="14">Q5/Q12</f>
        <v>0.9554808903821923</v>
      </c>
      <c r="R17" s="198">
        <f t="shared" si="14"/>
        <v>0.94757630161579898</v>
      </c>
      <c r="S17" s="198">
        <f t="shared" si="14"/>
        <v>0.98227848101265824</v>
      </c>
      <c r="T17" s="198">
        <f t="shared" si="14"/>
        <v>0.96818181818181814</v>
      </c>
      <c r="U17" s="198">
        <f t="shared" si="14"/>
        <v>0.97302504816955682</v>
      </c>
      <c r="V17" s="198">
        <f t="shared" si="14"/>
        <v>1.0078382838283828</v>
      </c>
      <c r="W17" s="198">
        <f t="shared" si="14"/>
        <v>1.0296508847441415</v>
      </c>
      <c r="X17" s="198">
        <f t="shared" si="14"/>
        <v>1.0594648166501486</v>
      </c>
      <c r="Y17" s="198">
        <f t="shared" si="14"/>
        <v>1.1699779249448123</v>
      </c>
      <c r="Z17" s="198">
        <f t="shared" si="14"/>
        <v>0.9955817378497791</v>
      </c>
      <c r="AA17" s="198">
        <f t="shared" si="14"/>
        <v>0.98498168498168504</v>
      </c>
      <c r="AB17" s="198">
        <f t="shared" si="14"/>
        <v>1.0222222222222221</v>
      </c>
      <c r="AC17" s="198">
        <f t="shared" si="14"/>
        <v>0.88650182407782729</v>
      </c>
      <c r="AD17" s="198">
        <f t="shared" si="14"/>
        <v>1.0534223706176962</v>
      </c>
      <c r="AE17" s="198">
        <f t="shared" si="14"/>
        <v>1.0232658336923739</v>
      </c>
      <c r="AF17" s="198">
        <f t="shared" si="14"/>
        <v>1.0352725606962896</v>
      </c>
      <c r="AG17" s="198">
        <f t="shared" si="14"/>
        <v>0.91348265261308736</v>
      </c>
      <c r="AH17" s="198">
        <f t="shared" si="14"/>
        <v>0.92865779927448611</v>
      </c>
      <c r="AI17" s="198">
        <f t="shared" si="14"/>
        <v>0.93953670985473103</v>
      </c>
      <c r="AJ17" s="198">
        <f t="shared" si="14"/>
        <v>0.97648083623693382</v>
      </c>
      <c r="AK17" s="198">
        <f t="shared" si="14"/>
        <v>0.99281867145421898</v>
      </c>
      <c r="AL17" s="198">
        <f t="shared" si="14"/>
        <v>0.99691833590138679</v>
      </c>
      <c r="AM17" s="198">
        <f t="shared" si="14"/>
        <v>1.1351183063511832</v>
      </c>
      <c r="AN17" s="198">
        <f t="shared" si="14"/>
        <v>0.92832764505119458</v>
      </c>
      <c r="AO17" s="198">
        <f t="shared" si="14"/>
        <v>0.9554937413073713</v>
      </c>
      <c r="AP17" s="198">
        <f t="shared" si="14"/>
        <v>1.0175939134569663</v>
      </c>
      <c r="AQ17" s="198">
        <f t="shared" si="14"/>
        <v>1.0033185840707965</v>
      </c>
      <c r="AR17" s="198">
        <f t="shared" si="14"/>
        <v>1.0570453437347636</v>
      </c>
      <c r="AS17" s="198">
        <f t="shared" si="14"/>
        <v>0.97318927571028413</v>
      </c>
      <c r="AT17" s="198">
        <f t="shared" si="14"/>
        <v>0.90892696122632999</v>
      </c>
      <c r="AU17" s="198">
        <f t="shared" si="14"/>
        <v>1.0299384727611918</v>
      </c>
      <c r="AV17" s="198">
        <f t="shared" si="14"/>
        <v>1.029336078229542</v>
      </c>
      <c r="AW17" s="198">
        <f t="shared" si="14"/>
        <v>0.98587819947043243</v>
      </c>
      <c r="AX17" s="198">
        <f t="shared" si="14"/>
        <v>0.97424845864994469</v>
      </c>
      <c r="AY17" s="198">
        <f t="shared" ref="AY17:AZ17" si="15">AY5/AY12</f>
        <v>0.95839234865346368</v>
      </c>
      <c r="AZ17" s="198">
        <f t="shared" si="15"/>
        <v>1.033750667722025</v>
      </c>
      <c r="BA17" s="198" t="e">
        <f t="shared" ref="BA17:BB17" si="16">BA5/BA12</f>
        <v>#DIV/0!</v>
      </c>
      <c r="BB17" s="198" t="e">
        <f t="shared" si="16"/>
        <v>#DIV/0!</v>
      </c>
    </row>
    <row r="18" spans="1:54" s="110" customFormat="1" ht="15" customHeight="1" x14ac:dyDescent="0.25">
      <c r="A18" s="109" t="s">
        <v>229</v>
      </c>
      <c r="B18" s="198">
        <f>B6/B$12</f>
        <v>1.0288753799392096</v>
      </c>
      <c r="C18" s="198">
        <f t="shared" ref="C18:AU18" si="17">C6/C$12</f>
        <v>0.95019157088122608</v>
      </c>
      <c r="D18" s="198">
        <f t="shared" si="17"/>
        <v>1.0583554376657824</v>
      </c>
      <c r="E18" s="198">
        <f t="shared" si="17"/>
        <v>1.0199100834938986</v>
      </c>
      <c r="F18" s="198">
        <f t="shared" si="17"/>
        <v>0.98752598752598753</v>
      </c>
      <c r="G18" s="198">
        <f t="shared" si="17"/>
        <v>0.99778106508875741</v>
      </c>
      <c r="H18" s="198">
        <f t="shared" si="17"/>
        <v>0.95614576899320569</v>
      </c>
      <c r="I18" s="198">
        <f t="shared" si="17"/>
        <v>1.0032341526520052</v>
      </c>
      <c r="J18" s="198">
        <f t="shared" si="17"/>
        <v>1.022209234365868</v>
      </c>
      <c r="K18" s="198">
        <f t="shared" si="17"/>
        <v>1.0802469135802468</v>
      </c>
      <c r="L18" s="198">
        <f t="shared" si="17"/>
        <v>1.0282087447108603</v>
      </c>
      <c r="M18" s="198">
        <f t="shared" si="17"/>
        <v>0.94927873429502097</v>
      </c>
      <c r="N18" s="198">
        <f t="shared" si="17"/>
        <v>0.99902248289345064</v>
      </c>
      <c r="O18" s="198">
        <f t="shared" si="17"/>
        <v>1.0146396396396395</v>
      </c>
      <c r="P18" s="198">
        <f t="shared" si="17"/>
        <v>0.98453608247422686</v>
      </c>
      <c r="Q18" s="198">
        <f t="shared" si="17"/>
        <v>0.97312053758924821</v>
      </c>
      <c r="R18" s="198">
        <f t="shared" si="17"/>
        <v>1.0089766606822261</v>
      </c>
      <c r="S18" s="198">
        <f t="shared" si="17"/>
        <v>0.98010849909584086</v>
      </c>
      <c r="T18" s="198">
        <f t="shared" si="17"/>
        <v>1.0070247933884298</v>
      </c>
      <c r="U18" s="198">
        <f t="shared" si="17"/>
        <v>0.97263969171483622</v>
      </c>
      <c r="V18" s="198">
        <f t="shared" si="17"/>
        <v>0.99009900990099009</v>
      </c>
      <c r="W18" s="198">
        <f t="shared" si="17"/>
        <v>1.0358680057388809</v>
      </c>
      <c r="X18" s="198">
        <f t="shared" si="17"/>
        <v>1.057978196233895</v>
      </c>
      <c r="Y18" s="198">
        <f t="shared" si="17"/>
        <v>1.0154525386313467</v>
      </c>
      <c r="Z18" s="198">
        <f t="shared" si="17"/>
        <v>1.0392734413352971</v>
      </c>
      <c r="AA18" s="198">
        <f t="shared" si="17"/>
        <v>0.98827838827838832</v>
      </c>
      <c r="AB18" s="198">
        <f t="shared" si="17"/>
        <v>1.0262626262626262</v>
      </c>
      <c r="AC18" s="198">
        <f t="shared" si="17"/>
        <v>0.90474260235103365</v>
      </c>
      <c r="AD18" s="198">
        <f t="shared" si="17"/>
        <v>1.085559265442404</v>
      </c>
      <c r="AE18" s="198">
        <f t="shared" si="17"/>
        <v>1.0422231796639378</v>
      </c>
      <c r="AF18" s="198">
        <f t="shared" si="17"/>
        <v>1.0022904260192396</v>
      </c>
      <c r="AG18" s="198">
        <f t="shared" si="17"/>
        <v>0.9938515590689504</v>
      </c>
      <c r="AH18" s="198">
        <f t="shared" si="17"/>
        <v>0.97984683595324462</v>
      </c>
      <c r="AI18" s="198">
        <f t="shared" si="17"/>
        <v>0.99018453082057323</v>
      </c>
      <c r="AJ18" s="198">
        <f t="shared" si="17"/>
        <v>1.0161149825783973</v>
      </c>
      <c r="AK18" s="198">
        <f t="shared" si="17"/>
        <v>1.0067324955116697</v>
      </c>
      <c r="AL18" s="198">
        <f t="shared" si="17"/>
        <v>1.0138674884437597</v>
      </c>
      <c r="AM18" s="198">
        <f t="shared" si="17"/>
        <v>1.0890410958904109</v>
      </c>
      <c r="AN18" s="198">
        <f t="shared" si="17"/>
        <v>0.98592150170648463</v>
      </c>
      <c r="AO18" s="198">
        <f t="shared" si="17"/>
        <v>0.95456652758460825</v>
      </c>
      <c r="AP18" s="198">
        <f t="shared" si="17"/>
        <v>1.0499286733238231</v>
      </c>
      <c r="AQ18" s="198">
        <f t="shared" si="17"/>
        <v>0.99889380530973448</v>
      </c>
      <c r="AR18" s="198">
        <f t="shared" si="17"/>
        <v>1.0424183325207217</v>
      </c>
      <c r="AS18" s="198">
        <f t="shared" si="17"/>
        <v>0.98479391756702683</v>
      </c>
      <c r="AT18" s="198">
        <f t="shared" si="17"/>
        <v>0.95220919747520294</v>
      </c>
      <c r="AU18" s="198">
        <f t="shared" si="17"/>
        <v>1.1041817395446547</v>
      </c>
      <c r="AV18" s="198">
        <f t="shared" ref="AV18:AX18" si="18">AV6/AV$12</f>
        <v>1.0533439167888317</v>
      </c>
      <c r="AW18" s="198">
        <f t="shared" si="18"/>
        <v>0.98146513680494263</v>
      </c>
      <c r="AX18" s="198">
        <f t="shared" si="18"/>
        <v>0.9901736738394149</v>
      </c>
      <c r="AY18" s="198">
        <f t="shared" ref="AY18:AZ18" si="19">AY6/AY$12</f>
        <v>0.98306774382991746</v>
      </c>
      <c r="AZ18" s="198">
        <f t="shared" si="19"/>
        <v>1.0469101528839744</v>
      </c>
      <c r="BA18" s="198" t="e">
        <f t="shared" ref="BA18:BB18" si="20">BA6/BA$12</f>
        <v>#DIV/0!</v>
      </c>
      <c r="BB18" s="198" t="e">
        <f t="shared" si="20"/>
        <v>#DIV/0!</v>
      </c>
    </row>
    <row r="19" spans="1:54" s="110" customFormat="1" ht="15" customHeight="1" x14ac:dyDescent="0.25">
      <c r="A19" s="109" t="s">
        <v>226</v>
      </c>
      <c r="B19" s="198">
        <f t="shared" ref="B19:B21" si="21">B7/B$12</f>
        <v>1.0455927051671732</v>
      </c>
      <c r="C19" s="198">
        <f t="shared" ref="C19:AU19" si="22">C7/C$12</f>
        <v>0.98544061302681996</v>
      </c>
      <c r="D19" s="198">
        <f t="shared" si="22"/>
        <v>1.0019893899204244</v>
      </c>
      <c r="E19" s="198">
        <f t="shared" si="22"/>
        <v>1.0314707771355169</v>
      </c>
      <c r="F19" s="198">
        <f t="shared" si="22"/>
        <v>1.0110880110880112</v>
      </c>
      <c r="G19" s="198">
        <f t="shared" si="22"/>
        <v>1.0036982248520709</v>
      </c>
      <c r="H19" s="198">
        <f t="shared" si="22"/>
        <v>0.98888202594193952</v>
      </c>
      <c r="I19" s="198">
        <f t="shared" si="22"/>
        <v>0.99805950840879687</v>
      </c>
      <c r="J19" s="198">
        <f t="shared" si="22"/>
        <v>1.0035067212156634</v>
      </c>
      <c r="K19" s="198">
        <f t="shared" si="22"/>
        <v>1.0325476992143658</v>
      </c>
      <c r="L19" s="198">
        <f t="shared" si="22"/>
        <v>1.0065820404325341</v>
      </c>
      <c r="M19" s="198">
        <f t="shared" si="22"/>
        <v>0.97533736621684508</v>
      </c>
      <c r="N19" s="198">
        <f t="shared" si="22"/>
        <v>0.99755620723362659</v>
      </c>
      <c r="O19" s="198">
        <f t="shared" si="22"/>
        <v>1.0230855855855856</v>
      </c>
      <c r="P19" s="198">
        <f t="shared" si="22"/>
        <v>0.99953139643861288</v>
      </c>
      <c r="Q19" s="198">
        <f t="shared" si="22"/>
        <v>0.97648047039059216</v>
      </c>
      <c r="R19" s="198">
        <f t="shared" si="22"/>
        <v>0.98635547576301619</v>
      </c>
      <c r="S19" s="198">
        <f t="shared" si="22"/>
        <v>1.0014466546112115</v>
      </c>
      <c r="T19" s="198">
        <f t="shared" si="22"/>
        <v>1.0020661157024793</v>
      </c>
      <c r="U19" s="198">
        <f t="shared" si="22"/>
        <v>0.97379576107899812</v>
      </c>
      <c r="V19" s="198">
        <f t="shared" si="22"/>
        <v>0.98019801980198018</v>
      </c>
      <c r="W19" s="198">
        <f t="shared" si="22"/>
        <v>1.0353897656623625</v>
      </c>
      <c r="X19" s="198">
        <f t="shared" si="22"/>
        <v>1.0530227948463826</v>
      </c>
      <c r="Y19" s="198">
        <f t="shared" si="22"/>
        <v>1.0049668874172186</v>
      </c>
      <c r="Z19" s="198">
        <f t="shared" si="22"/>
        <v>1.0034364261168385</v>
      </c>
      <c r="AA19" s="198">
        <f t="shared" si="22"/>
        <v>0.99120879120879124</v>
      </c>
      <c r="AB19" s="198">
        <f t="shared" si="22"/>
        <v>1.0267676767676768</v>
      </c>
      <c r="AC19" s="198">
        <f t="shared" si="22"/>
        <v>0.94689906769355492</v>
      </c>
      <c r="AD19" s="198">
        <f t="shared" si="22"/>
        <v>1.0667779632721202</v>
      </c>
      <c r="AE19" s="198">
        <f t="shared" si="22"/>
        <v>1.028005170185265</v>
      </c>
      <c r="AF19" s="198">
        <f t="shared" si="22"/>
        <v>1.0201557489693083</v>
      </c>
      <c r="AG19" s="198">
        <f t="shared" si="22"/>
        <v>0.98770311813790079</v>
      </c>
      <c r="AH19" s="198">
        <f t="shared" si="22"/>
        <v>1.0322450624748085</v>
      </c>
      <c r="AI19" s="198">
        <f t="shared" si="22"/>
        <v>1.0007852375343542</v>
      </c>
      <c r="AJ19" s="198">
        <f t="shared" si="22"/>
        <v>1.0082752613240418</v>
      </c>
      <c r="AK19" s="198">
        <f t="shared" si="22"/>
        <v>1.0157091561938958</v>
      </c>
      <c r="AL19" s="198">
        <f t="shared" si="22"/>
        <v>1.0195172059578839</v>
      </c>
      <c r="AM19" s="198">
        <f t="shared" si="22"/>
        <v>1.049813200498132</v>
      </c>
      <c r="AN19" s="198">
        <f t="shared" si="22"/>
        <v>0.97781569965870307</v>
      </c>
      <c r="AO19" s="198">
        <f t="shared" si="22"/>
        <v>0.98423736671302731</v>
      </c>
      <c r="AP19" s="198">
        <f t="shared" si="22"/>
        <v>1.0304327151688064</v>
      </c>
      <c r="AQ19" s="198">
        <f t="shared" si="22"/>
        <v>0.9961283185840708</v>
      </c>
      <c r="AR19" s="198">
        <f t="shared" si="22"/>
        <v>1.0307167235494881</v>
      </c>
      <c r="AS19" s="198">
        <f t="shared" si="22"/>
        <v>0.98519407763105238</v>
      </c>
      <c r="AT19" s="198">
        <f t="shared" si="22"/>
        <v>0.98467087466185754</v>
      </c>
      <c r="AU19" s="198">
        <f t="shared" si="22"/>
        <v>1.12859731050029</v>
      </c>
      <c r="AV19" s="198">
        <f t="shared" ref="AV19:AX19" si="23">AV7/AV$12</f>
        <v>1.0388391809925941</v>
      </c>
      <c r="AW19" s="198">
        <f t="shared" si="23"/>
        <v>1.0008826125330981</v>
      </c>
      <c r="AX19" s="198">
        <f t="shared" si="23"/>
        <v>0.9901736738394149</v>
      </c>
      <c r="AY19" s="198">
        <f t="shared" ref="AY19:AZ19" si="24">AY7/AY$12</f>
        <v>1.0018210441640223</v>
      </c>
      <c r="AZ19" s="198">
        <f t="shared" si="24"/>
        <v>1.0410614928119968</v>
      </c>
      <c r="BA19" s="198" t="e">
        <f t="shared" ref="BA19:BB19" si="25">BA7/BA$12</f>
        <v>#DIV/0!</v>
      </c>
      <c r="BB19" s="198" t="e">
        <f t="shared" si="25"/>
        <v>#DIV/0!</v>
      </c>
    </row>
    <row r="20" spans="1:54" s="110" customFormat="1" ht="15" customHeight="1" x14ac:dyDescent="0.25">
      <c r="A20" s="109" t="s">
        <v>227</v>
      </c>
      <c r="B20" s="198">
        <f t="shared" si="21"/>
        <v>1.0319148936170213</v>
      </c>
      <c r="C20" s="198">
        <f t="shared" ref="C20:AL20" si="26">C8/C$12</f>
        <v>0.99310344827586206</v>
      </c>
      <c r="D20" s="198">
        <f t="shared" si="26"/>
        <v>1.023209549071618</v>
      </c>
      <c r="E20" s="198">
        <f t="shared" si="26"/>
        <v>1.0256904303147079</v>
      </c>
      <c r="F20" s="198">
        <f t="shared" si="26"/>
        <v>1.0097020097020097</v>
      </c>
      <c r="G20" s="198">
        <f t="shared" si="26"/>
        <v>1.0059171597633136</v>
      </c>
      <c r="H20" s="198">
        <f t="shared" si="26"/>
        <v>1.0037059913526869</v>
      </c>
      <c r="I20" s="198">
        <f t="shared" si="26"/>
        <v>1.0090556274256144</v>
      </c>
      <c r="J20" s="198">
        <f t="shared" si="26"/>
        <v>1.0093512565751024</v>
      </c>
      <c r="K20" s="198">
        <f t="shared" si="26"/>
        <v>1.005611672278339</v>
      </c>
      <c r="L20" s="198">
        <f t="shared" si="26"/>
        <v>1.004231311706629</v>
      </c>
      <c r="M20" s="198">
        <f t="shared" si="26"/>
        <v>0.99534667287110279</v>
      </c>
      <c r="N20" s="198">
        <f t="shared" si="26"/>
        <v>0.99217986314760509</v>
      </c>
      <c r="O20" s="198">
        <f t="shared" si="26"/>
        <v>1.0067567567567568</v>
      </c>
      <c r="P20" s="198">
        <f t="shared" si="26"/>
        <v>0.99484536082474229</v>
      </c>
      <c r="Q20" s="198">
        <f t="shared" si="26"/>
        <v>0.98866022679546406</v>
      </c>
      <c r="R20" s="198">
        <f t="shared" si="26"/>
        <v>0.9874326750448833</v>
      </c>
      <c r="S20" s="198">
        <f t="shared" si="26"/>
        <v>1.0184448462929476</v>
      </c>
      <c r="T20" s="198">
        <f t="shared" si="26"/>
        <v>0.99504132231404963</v>
      </c>
      <c r="U20" s="198">
        <f t="shared" si="26"/>
        <v>0.99075144508670521</v>
      </c>
      <c r="V20" s="198">
        <f t="shared" si="26"/>
        <v>0.99009900990099009</v>
      </c>
      <c r="W20" s="198">
        <f t="shared" si="26"/>
        <v>1.0143472022955524</v>
      </c>
      <c r="X20" s="198">
        <f t="shared" si="26"/>
        <v>1.047571853320119</v>
      </c>
      <c r="Y20" s="198">
        <f t="shared" si="26"/>
        <v>0.9988962472406181</v>
      </c>
      <c r="Z20" s="198">
        <f t="shared" si="26"/>
        <v>1.0132547864506627</v>
      </c>
      <c r="AA20" s="198">
        <f t="shared" si="26"/>
        <v>1.0091575091575091</v>
      </c>
      <c r="AB20" s="198">
        <f t="shared" si="26"/>
        <v>1.0166666666666666</v>
      </c>
      <c r="AC20" s="198">
        <f t="shared" si="26"/>
        <v>0.97567896230239159</v>
      </c>
      <c r="AD20" s="198">
        <f t="shared" si="26"/>
        <v>1.0404841402337228</v>
      </c>
      <c r="AE20" s="198">
        <f t="shared" si="26"/>
        <v>1.01723395088324</v>
      </c>
      <c r="AF20" s="198">
        <f t="shared" si="26"/>
        <v>1.0018323408153917</v>
      </c>
      <c r="AG20" s="198">
        <f t="shared" si="26"/>
        <v>1.0083443126921388</v>
      </c>
      <c r="AH20" s="198">
        <f t="shared" si="26"/>
        <v>1.0104796453043128</v>
      </c>
      <c r="AI20" s="198">
        <f t="shared" si="26"/>
        <v>1.0070671378091873</v>
      </c>
      <c r="AJ20" s="198">
        <f t="shared" si="26"/>
        <v>1.0047909407665505</v>
      </c>
      <c r="AK20" s="198">
        <f t="shared" si="26"/>
        <v>1.033213644524237</v>
      </c>
      <c r="AL20" s="198">
        <f t="shared" si="26"/>
        <v>1.0225988700564972</v>
      </c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</row>
    <row r="21" spans="1:54" s="110" customFormat="1" ht="15" customHeight="1" x14ac:dyDescent="0.25">
      <c r="A21" s="109" t="s">
        <v>228</v>
      </c>
      <c r="B21" s="198">
        <f t="shared" si="21"/>
        <v>1.0288753799392096</v>
      </c>
      <c r="C21" s="198">
        <f t="shared" ref="C21:V21" si="27">C9/C$12</f>
        <v>0.99310344827586206</v>
      </c>
      <c r="D21" s="198">
        <f t="shared" si="27"/>
        <v>1.0305039787798409</v>
      </c>
      <c r="E21" s="198">
        <f t="shared" si="27"/>
        <v>1.0263326910725754</v>
      </c>
      <c r="F21" s="198">
        <f t="shared" si="27"/>
        <v>1.0090090090090089</v>
      </c>
      <c r="G21" s="198">
        <f t="shared" si="27"/>
        <v>1.0059171597633136</v>
      </c>
      <c r="H21" s="198">
        <f t="shared" si="27"/>
        <v>1.0055589870290302</v>
      </c>
      <c r="I21" s="198">
        <f t="shared" si="27"/>
        <v>1.0084087968952133</v>
      </c>
      <c r="J21" s="198">
        <f t="shared" si="27"/>
        <v>1.0093512565751024</v>
      </c>
      <c r="K21" s="198">
        <f t="shared" si="27"/>
        <v>0.99943883277216605</v>
      </c>
      <c r="L21" s="198">
        <f t="shared" si="27"/>
        <v>1.0051716031969911</v>
      </c>
      <c r="M21" s="198">
        <f t="shared" si="27"/>
        <v>0.98976268031642622</v>
      </c>
      <c r="N21" s="198">
        <f t="shared" si="27"/>
        <v>0.99071358748778104</v>
      </c>
      <c r="O21" s="198">
        <f t="shared" si="27"/>
        <v>1.0011261261261262</v>
      </c>
      <c r="P21" s="198">
        <f t="shared" si="27"/>
        <v>0.99062792877225869</v>
      </c>
      <c r="Q21" s="198">
        <f t="shared" si="27"/>
        <v>0.99202015959680812</v>
      </c>
      <c r="R21" s="198">
        <f t="shared" si="27"/>
        <v>0.9874326750448833</v>
      </c>
      <c r="S21" s="198">
        <f t="shared" si="27"/>
        <v>1.0166365280289331</v>
      </c>
      <c r="T21" s="198">
        <f t="shared" si="27"/>
        <v>0.99504132231404963</v>
      </c>
      <c r="U21" s="198">
        <f t="shared" si="27"/>
        <v>0.99036608863198461</v>
      </c>
      <c r="V21" s="198">
        <f t="shared" si="27"/>
        <v>0.9979372937293729</v>
      </c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</row>
    <row r="22" spans="1:54" s="105" customFormat="1" ht="15" customHeight="1" x14ac:dyDescent="0.25">
      <c r="A22" s="109" t="s">
        <v>230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>
        <f t="shared" ref="P22:AU22" si="28">P10/P$12</f>
        <v>1.0037488284910965</v>
      </c>
      <c r="Q22" s="198">
        <f t="shared" si="28"/>
        <v>0.99538009239815206</v>
      </c>
      <c r="R22" s="198">
        <f t="shared" si="28"/>
        <v>1.0028725314183125</v>
      </c>
      <c r="S22" s="198">
        <f t="shared" si="28"/>
        <v>1.0159132007233274</v>
      </c>
      <c r="T22" s="198">
        <f t="shared" si="28"/>
        <v>1.0020661157024793</v>
      </c>
      <c r="U22" s="198">
        <f t="shared" si="28"/>
        <v>1</v>
      </c>
      <c r="V22" s="198">
        <f t="shared" si="28"/>
        <v>1.0004125412541254</v>
      </c>
      <c r="W22" s="198">
        <f t="shared" si="28"/>
        <v>0.99808703969392631</v>
      </c>
      <c r="X22" s="198">
        <f t="shared" si="28"/>
        <v>1.0431119920713579</v>
      </c>
      <c r="Y22" s="198">
        <f t="shared" si="28"/>
        <v>0.9994481236203091</v>
      </c>
      <c r="Z22" s="198">
        <f t="shared" si="28"/>
        <v>0.99950908198330879</v>
      </c>
      <c r="AA22" s="198">
        <f t="shared" si="28"/>
        <v>1.0032967032967033</v>
      </c>
      <c r="AB22" s="198">
        <f t="shared" si="28"/>
        <v>1.0005050505050506</v>
      </c>
      <c r="AC22" s="198">
        <f t="shared" si="28"/>
        <v>0.99675719497365223</v>
      </c>
      <c r="AD22" s="198">
        <f t="shared" si="28"/>
        <v>1.0025041736227045</v>
      </c>
      <c r="AE22" s="198">
        <f t="shared" si="28"/>
        <v>1</v>
      </c>
      <c r="AF22" s="198"/>
      <c r="AG22" s="198">
        <f t="shared" si="28"/>
        <v>1.0021958717610893</v>
      </c>
      <c r="AH22" s="198">
        <f t="shared" si="28"/>
        <v>1.018540910923015</v>
      </c>
      <c r="AI22" s="198">
        <f t="shared" si="28"/>
        <v>1.0011778563015312</v>
      </c>
      <c r="AJ22" s="198">
        <f t="shared" si="28"/>
        <v>1.0026132404181185</v>
      </c>
      <c r="AK22" s="198">
        <f t="shared" si="28"/>
        <v>0.99775583482944341</v>
      </c>
      <c r="AL22" s="198">
        <f t="shared" si="28"/>
        <v>1.0056497175141244</v>
      </c>
      <c r="AM22" s="198">
        <f t="shared" si="28"/>
        <v>1.0062266500622665</v>
      </c>
      <c r="AN22" s="198">
        <f t="shared" si="28"/>
        <v>0.99701365187713309</v>
      </c>
      <c r="AO22" s="198">
        <f t="shared" si="28"/>
        <v>1.0004636068613815</v>
      </c>
      <c r="AP22" s="198">
        <f t="shared" si="28"/>
        <v>1.0009510223490252</v>
      </c>
      <c r="AQ22" s="198">
        <f t="shared" si="28"/>
        <v>1.002212389380531</v>
      </c>
      <c r="AR22" s="198">
        <f t="shared" si="28"/>
        <v>1.0078010726474891</v>
      </c>
      <c r="AS22" s="198">
        <f t="shared" si="28"/>
        <v>1.0004001600640255</v>
      </c>
      <c r="AT22" s="198">
        <f t="shared" si="28"/>
        <v>0.99909828674481516</v>
      </c>
      <c r="AU22" s="198">
        <f t="shared" si="28"/>
        <v>1.1001955238784284</v>
      </c>
      <c r="AV22" s="198">
        <f t="shared" ref="AV22:AX22" si="29">AV10/AV$12</f>
        <v>1</v>
      </c>
      <c r="AW22" s="198">
        <f t="shared" si="29"/>
        <v>1.0013755516328333</v>
      </c>
      <c r="AX22" s="198">
        <f t="shared" si="29"/>
        <v>0.99766789275210677</v>
      </c>
      <c r="AY22" s="198">
        <f t="shared" ref="AY22:AZ22" si="30">AY10/AY$12</f>
        <v>0.99984701254990604</v>
      </c>
      <c r="AZ22" s="198">
        <f t="shared" si="30"/>
        <v>1</v>
      </c>
      <c r="BA22" s="198" t="e">
        <f t="shared" ref="BA22:BB22" si="31">BA10/BA$12</f>
        <v>#DIV/0!</v>
      </c>
      <c r="BB22" s="198" t="e">
        <f t="shared" si="31"/>
        <v>#DIV/0!</v>
      </c>
    </row>
    <row r="23" spans="1:54" s="107" customFormat="1" ht="15" customHeight="1" x14ac:dyDescent="0.25">
      <c r="A23" s="111" t="s">
        <v>225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>
        <f t="shared" ref="P23:AU23" si="32">P11/P$12</f>
        <v>1</v>
      </c>
      <c r="Q23" s="178">
        <f t="shared" si="32"/>
        <v>0.99706005879882398</v>
      </c>
      <c r="R23" s="178">
        <f t="shared" si="32"/>
        <v>1.0050269299820467</v>
      </c>
      <c r="S23" s="178">
        <f t="shared" si="32"/>
        <v>1.0169981916817359</v>
      </c>
      <c r="T23" s="178">
        <f t="shared" si="32"/>
        <v>1</v>
      </c>
      <c r="U23" s="178">
        <f t="shared" si="32"/>
        <v>1</v>
      </c>
      <c r="V23" s="178">
        <f t="shared" si="32"/>
        <v>1.0004125412541254</v>
      </c>
      <c r="W23" s="178">
        <f t="shared" si="32"/>
        <v>1.0004782400765184</v>
      </c>
      <c r="X23" s="178">
        <f t="shared" si="32"/>
        <v>1.0441030723488602</v>
      </c>
      <c r="Y23" s="178">
        <f t="shared" si="32"/>
        <v>1</v>
      </c>
      <c r="Z23" s="178">
        <f t="shared" si="32"/>
        <v>1</v>
      </c>
      <c r="AA23" s="178">
        <f t="shared" si="32"/>
        <v>1.0021978021978022</v>
      </c>
      <c r="AB23" s="178">
        <f t="shared" si="32"/>
        <v>1.0005050505050506</v>
      </c>
      <c r="AC23" s="178">
        <f t="shared" si="32"/>
        <v>0.99675719497365223</v>
      </c>
      <c r="AD23" s="178">
        <f t="shared" si="32"/>
        <v>1</v>
      </c>
      <c r="AE23" s="178">
        <f t="shared" si="32"/>
        <v>1</v>
      </c>
      <c r="AF23" s="178">
        <f t="shared" si="32"/>
        <v>1</v>
      </c>
      <c r="AG23" s="178">
        <f t="shared" si="32"/>
        <v>1.0035133948177426</v>
      </c>
      <c r="AH23" s="178">
        <f t="shared" si="32"/>
        <v>1.018540910923015</v>
      </c>
      <c r="AI23" s="178">
        <f t="shared" si="32"/>
        <v>1</v>
      </c>
      <c r="AJ23" s="178">
        <f t="shared" si="32"/>
        <v>1.0013066202090593</v>
      </c>
      <c r="AK23" s="178">
        <f t="shared" si="32"/>
        <v>1.0017953321364452</v>
      </c>
      <c r="AL23" s="178">
        <f t="shared" si="32"/>
        <v>1.0051361068310221</v>
      </c>
      <c r="AM23" s="178">
        <f t="shared" si="32"/>
        <v>1.0080946450809465</v>
      </c>
      <c r="AN23" s="178">
        <f t="shared" si="32"/>
        <v>1.0004266211604096</v>
      </c>
      <c r="AO23" s="178">
        <f t="shared" si="32"/>
        <v>1.0004636068613815</v>
      </c>
      <c r="AP23" s="178">
        <f t="shared" si="32"/>
        <v>1.0009510223490252</v>
      </c>
      <c r="AQ23" s="178">
        <f t="shared" si="32"/>
        <v>1.002212389380531</v>
      </c>
      <c r="AR23" s="178">
        <f t="shared" si="32"/>
        <v>1.0078010726474891</v>
      </c>
      <c r="AS23" s="178">
        <f t="shared" si="32"/>
        <v>1</v>
      </c>
      <c r="AT23" s="178">
        <f t="shared" si="32"/>
        <v>1</v>
      </c>
      <c r="AU23" s="178">
        <f t="shared" si="32"/>
        <v>1.0996553916556548</v>
      </c>
      <c r="AV23" s="178">
        <f t="shared" ref="AV23:AX23" si="33">AV11/AV$12</f>
        <v>0.99982644333374848</v>
      </c>
      <c r="AW23" s="178">
        <f t="shared" si="33"/>
        <v>1</v>
      </c>
      <c r="AX23" s="178">
        <f t="shared" si="33"/>
        <v>1.0000098361623231</v>
      </c>
      <c r="AY23" s="178">
        <f t="shared" ref="AY23:AZ23" si="34">AY11/AY$12</f>
        <v>0.99984701254990604</v>
      </c>
      <c r="AZ23" s="178">
        <f t="shared" si="34"/>
        <v>1</v>
      </c>
      <c r="BA23" s="178" t="e">
        <f t="shared" ref="BA23:BB23" si="35">BA11/BA$12</f>
        <v>#DIV/0!</v>
      </c>
      <c r="BB23" s="178" t="e">
        <f t="shared" si="35"/>
        <v>#VALUE!</v>
      </c>
    </row>
    <row r="24" spans="1:54" ht="15" customHeight="1" x14ac:dyDescent="0.25"/>
    <row r="26" spans="1:54" x14ac:dyDescent="0.25">
      <c r="A26" s="213" t="s">
        <v>267</v>
      </c>
    </row>
    <row r="27" spans="1:54" x14ac:dyDescent="0.25">
      <c r="A27" s="217" t="s">
        <v>277</v>
      </c>
      <c r="B27" s="224">
        <f>B7-B12</f>
        <v>60</v>
      </c>
      <c r="C27" s="224">
        <f t="shared" ref="C27:AU27" si="36">C7-C12</f>
        <v>-19</v>
      </c>
      <c r="D27" s="224">
        <f t="shared" si="36"/>
        <v>3</v>
      </c>
      <c r="E27" s="224">
        <f t="shared" si="36"/>
        <v>49</v>
      </c>
      <c r="F27" s="224">
        <f t="shared" si="36"/>
        <v>16</v>
      </c>
      <c r="G27" s="224">
        <f t="shared" si="36"/>
        <v>5</v>
      </c>
      <c r="H27" s="224">
        <f t="shared" si="36"/>
        <v>-18</v>
      </c>
      <c r="I27" s="224">
        <f t="shared" si="36"/>
        <v>-3</v>
      </c>
      <c r="J27" s="224">
        <f t="shared" si="36"/>
        <v>6</v>
      </c>
      <c r="K27" s="224">
        <f t="shared" si="36"/>
        <v>58</v>
      </c>
      <c r="L27" s="224">
        <f t="shared" si="36"/>
        <v>14</v>
      </c>
      <c r="M27" s="224">
        <f t="shared" si="36"/>
        <v>-53</v>
      </c>
      <c r="N27" s="224">
        <f t="shared" si="36"/>
        <v>-5</v>
      </c>
      <c r="O27" s="224">
        <f t="shared" si="36"/>
        <v>41</v>
      </c>
      <c r="P27" s="224">
        <f t="shared" si="36"/>
        <v>-1</v>
      </c>
      <c r="Q27" s="224">
        <f t="shared" si="36"/>
        <v>-56</v>
      </c>
      <c r="R27" s="224">
        <f t="shared" si="36"/>
        <v>-38</v>
      </c>
      <c r="S27" s="224">
        <f t="shared" si="36"/>
        <v>4</v>
      </c>
      <c r="T27" s="224">
        <f t="shared" si="36"/>
        <v>5</v>
      </c>
      <c r="U27" s="224">
        <f t="shared" si="36"/>
        <v>-68</v>
      </c>
      <c r="V27" s="224">
        <f t="shared" si="36"/>
        <v>-48</v>
      </c>
      <c r="W27" s="224">
        <f t="shared" si="36"/>
        <v>74</v>
      </c>
      <c r="X27" s="224">
        <f t="shared" si="36"/>
        <v>107</v>
      </c>
      <c r="Y27" s="224">
        <f t="shared" si="36"/>
        <v>9</v>
      </c>
      <c r="Z27" s="224">
        <f t="shared" si="36"/>
        <v>7</v>
      </c>
      <c r="AA27" s="224">
        <f t="shared" si="36"/>
        <v>-24</v>
      </c>
      <c r="AB27" s="224">
        <f t="shared" si="36"/>
        <v>53</v>
      </c>
      <c r="AC27" s="224">
        <f t="shared" si="36"/>
        <v>-131</v>
      </c>
      <c r="AD27" s="224">
        <f t="shared" si="36"/>
        <v>160</v>
      </c>
      <c r="AE27" s="224">
        <f t="shared" si="36"/>
        <v>65</v>
      </c>
      <c r="AF27" s="224">
        <f t="shared" si="36"/>
        <v>44</v>
      </c>
      <c r="AG27" s="224">
        <f t="shared" si="36"/>
        <v>-28</v>
      </c>
      <c r="AH27" s="224">
        <f t="shared" si="36"/>
        <v>80</v>
      </c>
      <c r="AI27" s="224">
        <f t="shared" si="36"/>
        <v>2</v>
      </c>
      <c r="AJ27" s="224">
        <f t="shared" si="36"/>
        <v>19</v>
      </c>
      <c r="AK27" s="224">
        <f t="shared" si="36"/>
        <v>35</v>
      </c>
      <c r="AL27" s="224">
        <f t="shared" si="36"/>
        <v>38</v>
      </c>
      <c r="AM27" s="224">
        <f t="shared" si="36"/>
        <v>80</v>
      </c>
      <c r="AN27" s="224">
        <f t="shared" si="36"/>
        <v>-52</v>
      </c>
      <c r="AO27" s="224">
        <f t="shared" si="36"/>
        <v>-34</v>
      </c>
      <c r="AP27" s="224">
        <f t="shared" si="36"/>
        <v>64</v>
      </c>
      <c r="AQ27" s="224">
        <f t="shared" si="36"/>
        <v>-7</v>
      </c>
      <c r="AR27" s="224">
        <f t="shared" si="36"/>
        <v>63</v>
      </c>
      <c r="AS27" s="224">
        <f t="shared" si="36"/>
        <v>-37</v>
      </c>
      <c r="AT27" s="224">
        <f t="shared" si="36"/>
        <v>-34</v>
      </c>
      <c r="AU27" s="224">
        <f t="shared" si="36"/>
        <v>258.08400000000006</v>
      </c>
      <c r="AV27" s="224">
        <f t="shared" ref="AV27:AX27" si="37">AV7-AV12</f>
        <v>77.65300000000002</v>
      </c>
      <c r="AW27" s="224">
        <f t="shared" si="37"/>
        <v>2</v>
      </c>
      <c r="AX27" s="224">
        <f t="shared" si="37"/>
        <v>-20.978999999999814</v>
      </c>
      <c r="AY27" s="224">
        <f t="shared" ref="AY27:AZ27" si="38">AY7-AY12</f>
        <v>3.6900000000000546</v>
      </c>
      <c r="AZ27" s="224">
        <f t="shared" si="38"/>
        <v>84.248000000000047</v>
      </c>
      <c r="BA27" s="224">
        <f t="shared" ref="BA27:BB27" si="39">BA7-BA12</f>
        <v>2321</v>
      </c>
      <c r="BB27" s="224">
        <f t="shared" si="39"/>
        <v>0</v>
      </c>
    </row>
    <row r="28" spans="1:54" x14ac:dyDescent="0.25">
      <c r="A28" s="217" t="s">
        <v>278</v>
      </c>
      <c r="B28" s="214">
        <f>(B7-B12)/B12</f>
        <v>4.5592705167173252E-2</v>
      </c>
      <c r="C28" s="214">
        <f t="shared" ref="C28:AX28" si="40">(C7-C12)/C12</f>
        <v>-1.4559386973180077E-2</v>
      </c>
      <c r="D28" s="214">
        <f t="shared" si="40"/>
        <v>1.9893899204244032E-3</v>
      </c>
      <c r="E28" s="214">
        <f t="shared" si="40"/>
        <v>3.147077713551702E-2</v>
      </c>
      <c r="F28" s="214">
        <f t="shared" si="40"/>
        <v>1.1088011088011088E-2</v>
      </c>
      <c r="G28" s="214">
        <f t="shared" si="40"/>
        <v>3.6982248520710057E-3</v>
      </c>
      <c r="H28" s="214">
        <f t="shared" si="40"/>
        <v>-1.1117974058060531E-2</v>
      </c>
      <c r="I28" s="214">
        <f t="shared" si="40"/>
        <v>-1.9404915912031048E-3</v>
      </c>
      <c r="J28" s="214">
        <f t="shared" si="40"/>
        <v>3.5067212156633548E-3</v>
      </c>
      <c r="K28" s="214">
        <f t="shared" si="40"/>
        <v>3.2547699214365879E-2</v>
      </c>
      <c r="L28" s="214">
        <f t="shared" si="40"/>
        <v>6.5820404325340857E-3</v>
      </c>
      <c r="M28" s="214">
        <f t="shared" si="40"/>
        <v>-2.4662633783154957E-2</v>
      </c>
      <c r="N28" s="214">
        <f t="shared" si="40"/>
        <v>-2.4437927663734115E-3</v>
      </c>
      <c r="O28" s="214">
        <f t="shared" si="40"/>
        <v>2.3085585585585586E-2</v>
      </c>
      <c r="P28" s="214">
        <f t="shared" si="40"/>
        <v>-4.6860356138706655E-4</v>
      </c>
      <c r="Q28" s="214">
        <f t="shared" si="40"/>
        <v>-2.3519529609407813E-2</v>
      </c>
      <c r="R28" s="214">
        <f t="shared" si="40"/>
        <v>-1.3644524236983842E-2</v>
      </c>
      <c r="S28" s="214">
        <f t="shared" si="40"/>
        <v>1.4466546112115732E-3</v>
      </c>
      <c r="T28" s="214">
        <f t="shared" si="40"/>
        <v>2.0661157024793389E-3</v>
      </c>
      <c r="U28" s="214">
        <f t="shared" si="40"/>
        <v>-2.6204238921001925E-2</v>
      </c>
      <c r="V28" s="214">
        <f t="shared" si="40"/>
        <v>-1.9801980198019802E-2</v>
      </c>
      <c r="W28" s="214">
        <f t="shared" si="40"/>
        <v>3.5389765662362509E-2</v>
      </c>
      <c r="X28" s="214">
        <f t="shared" si="40"/>
        <v>5.3022794846382559E-2</v>
      </c>
      <c r="Y28" s="214">
        <f t="shared" si="40"/>
        <v>4.9668874172185433E-3</v>
      </c>
      <c r="Z28" s="214">
        <f t="shared" si="40"/>
        <v>3.4364261168384879E-3</v>
      </c>
      <c r="AA28" s="214">
        <f t="shared" si="40"/>
        <v>-8.7912087912087912E-3</v>
      </c>
      <c r="AB28" s="214">
        <f t="shared" si="40"/>
        <v>2.6767676767676767E-2</v>
      </c>
      <c r="AC28" s="214">
        <f t="shared" si="40"/>
        <v>-5.3100932306445074E-2</v>
      </c>
      <c r="AD28" s="214">
        <f t="shared" si="40"/>
        <v>6.6777963272120197E-2</v>
      </c>
      <c r="AE28" s="214">
        <f t="shared" si="40"/>
        <v>2.8005170185264973E-2</v>
      </c>
      <c r="AF28" s="214">
        <f t="shared" si="40"/>
        <v>2.0155748969308291E-2</v>
      </c>
      <c r="AG28" s="214">
        <f t="shared" si="40"/>
        <v>-1.2296881862099254E-2</v>
      </c>
      <c r="AH28" s="214">
        <f t="shared" si="40"/>
        <v>3.2245062474808545E-2</v>
      </c>
      <c r="AI28" s="214">
        <f t="shared" si="40"/>
        <v>7.8523753435414214E-4</v>
      </c>
      <c r="AJ28" s="214">
        <f t="shared" si="40"/>
        <v>8.2752613240418115E-3</v>
      </c>
      <c r="AK28" s="214">
        <f t="shared" si="40"/>
        <v>1.570915619389587E-2</v>
      </c>
      <c r="AL28" s="214">
        <f t="shared" si="40"/>
        <v>1.9517205957883924E-2</v>
      </c>
      <c r="AM28" s="214">
        <f t="shared" si="40"/>
        <v>4.9813200498132003E-2</v>
      </c>
      <c r="AN28" s="214">
        <f t="shared" si="40"/>
        <v>-2.2184300341296929E-2</v>
      </c>
      <c r="AO28" s="214">
        <f t="shared" si="40"/>
        <v>-1.5762633286972649E-2</v>
      </c>
      <c r="AP28" s="214">
        <f t="shared" si="40"/>
        <v>3.0432715168806468E-2</v>
      </c>
      <c r="AQ28" s="214">
        <f t="shared" si="40"/>
        <v>-3.8716814159292035E-3</v>
      </c>
      <c r="AR28" s="214">
        <f t="shared" si="40"/>
        <v>3.0716723549488054E-2</v>
      </c>
      <c r="AS28" s="214">
        <f t="shared" si="40"/>
        <v>-1.4805922368947578E-2</v>
      </c>
      <c r="AT28" s="214">
        <f t="shared" si="40"/>
        <v>-1.5329125338142471E-2</v>
      </c>
      <c r="AU28" s="214">
        <f t="shared" si="40"/>
        <v>0.12859731050029002</v>
      </c>
      <c r="AV28" s="214">
        <f t="shared" si="40"/>
        <v>3.8839180992594091E-2</v>
      </c>
      <c r="AW28" s="214">
        <f t="shared" si="40"/>
        <v>8.8261253309797002E-4</v>
      </c>
      <c r="AX28" s="214">
        <f t="shared" si="40"/>
        <v>-9.8263261605851006E-3</v>
      </c>
      <c r="AY28" s="214">
        <f t="shared" ref="AY28:AZ28" si="41">(AY7-AY12)/AY12</f>
        <v>1.8210441640223137E-3</v>
      </c>
      <c r="AZ28" s="214">
        <f t="shared" si="41"/>
        <v>4.1061492811996794E-2</v>
      </c>
      <c r="BA28" s="214" t="e">
        <f t="shared" ref="BA28:BB28" si="42">(BA7-BA12)/BA12</f>
        <v>#DIV/0!</v>
      </c>
      <c r="BB28" s="214" t="e">
        <f t="shared" si="42"/>
        <v>#DIV/0!</v>
      </c>
    </row>
    <row r="29" spans="1:54" x14ac:dyDescent="0.25">
      <c r="A29" s="215" t="s">
        <v>268</v>
      </c>
      <c r="B29" s="216">
        <f>AVERAGE(B28:AV28)</f>
        <v>1.0043012147801901E-2</v>
      </c>
    </row>
    <row r="30" spans="1:54" x14ac:dyDescent="0.25">
      <c r="A30" s="215" t="s">
        <v>269</v>
      </c>
      <c r="B30" s="216">
        <f>MEDIAN(B28:AV28)</f>
        <v>3.5067212156633548E-3</v>
      </c>
    </row>
    <row r="31" spans="1:54" x14ac:dyDescent="0.25">
      <c r="A31" s="215" t="s">
        <v>270</v>
      </c>
      <c r="B31" s="216">
        <f>_xlfn.STDEV.P(B28:AV28)</f>
        <v>2.9805520025169327E-2</v>
      </c>
    </row>
    <row r="32" spans="1:54" x14ac:dyDescent="0.25">
      <c r="A32" s="215" t="s">
        <v>271</v>
      </c>
      <c r="B32" s="179">
        <f>SKEW(B28:AV28)</f>
        <v>1.31697566532968</v>
      </c>
    </row>
    <row r="33" spans="1:54" x14ac:dyDescent="0.25">
      <c r="A33" s="215" t="s">
        <v>272</v>
      </c>
      <c r="B33" s="179">
        <f>KURT(B28:AV28)</f>
        <v>4.0889697598266679</v>
      </c>
    </row>
    <row r="35" spans="1:54" x14ac:dyDescent="0.25">
      <c r="A35" s="213" t="s">
        <v>273</v>
      </c>
    </row>
    <row r="36" spans="1:54" x14ac:dyDescent="0.25">
      <c r="A36" s="218"/>
    </row>
    <row r="37" spans="1:54" x14ac:dyDescent="0.25">
      <c r="A37" s="219" t="s">
        <v>274</v>
      </c>
    </row>
    <row r="38" spans="1:54" x14ac:dyDescent="0.25">
      <c r="A38" s="220" t="s">
        <v>278</v>
      </c>
      <c r="B38" s="221">
        <f>IF(B27&gt;0,B28," ")</f>
        <v>4.5592705167173252E-2</v>
      </c>
      <c r="C38" s="221" t="str">
        <f t="shared" ref="C38:AX38" si="43">IF(C27&gt;0,C28," ")</f>
        <v xml:space="preserve"> </v>
      </c>
      <c r="D38" s="221">
        <f t="shared" si="43"/>
        <v>1.9893899204244032E-3</v>
      </c>
      <c r="E38" s="221">
        <f t="shared" si="43"/>
        <v>3.147077713551702E-2</v>
      </c>
      <c r="F38" s="221">
        <f t="shared" si="43"/>
        <v>1.1088011088011088E-2</v>
      </c>
      <c r="G38" s="221">
        <f t="shared" si="43"/>
        <v>3.6982248520710057E-3</v>
      </c>
      <c r="H38" s="221" t="str">
        <f t="shared" si="43"/>
        <v xml:space="preserve"> </v>
      </c>
      <c r="I38" s="221" t="str">
        <f t="shared" si="43"/>
        <v xml:space="preserve"> </v>
      </c>
      <c r="J38" s="221">
        <f t="shared" si="43"/>
        <v>3.5067212156633548E-3</v>
      </c>
      <c r="K38" s="221">
        <f t="shared" si="43"/>
        <v>3.2547699214365879E-2</v>
      </c>
      <c r="L38" s="221">
        <f t="shared" si="43"/>
        <v>6.5820404325340857E-3</v>
      </c>
      <c r="M38" s="221" t="str">
        <f t="shared" si="43"/>
        <v xml:space="preserve"> </v>
      </c>
      <c r="N38" s="221" t="str">
        <f t="shared" si="43"/>
        <v xml:space="preserve"> </v>
      </c>
      <c r="O38" s="221">
        <f t="shared" si="43"/>
        <v>2.3085585585585586E-2</v>
      </c>
      <c r="P38" s="221" t="str">
        <f t="shared" si="43"/>
        <v xml:space="preserve"> </v>
      </c>
      <c r="Q38" s="221" t="str">
        <f t="shared" si="43"/>
        <v xml:space="preserve"> </v>
      </c>
      <c r="R38" s="221" t="str">
        <f t="shared" si="43"/>
        <v xml:space="preserve"> </v>
      </c>
      <c r="S38" s="221">
        <f t="shared" si="43"/>
        <v>1.4466546112115732E-3</v>
      </c>
      <c r="T38" s="221">
        <f t="shared" si="43"/>
        <v>2.0661157024793389E-3</v>
      </c>
      <c r="U38" s="221" t="str">
        <f t="shared" si="43"/>
        <v xml:space="preserve"> </v>
      </c>
      <c r="V38" s="221" t="str">
        <f t="shared" si="43"/>
        <v xml:space="preserve"> </v>
      </c>
      <c r="W38" s="221">
        <f t="shared" si="43"/>
        <v>3.5389765662362509E-2</v>
      </c>
      <c r="X38" s="221">
        <f t="shared" si="43"/>
        <v>5.3022794846382559E-2</v>
      </c>
      <c r="Y38" s="221">
        <f t="shared" si="43"/>
        <v>4.9668874172185433E-3</v>
      </c>
      <c r="Z38" s="221">
        <f t="shared" si="43"/>
        <v>3.4364261168384879E-3</v>
      </c>
      <c r="AA38" s="221" t="str">
        <f t="shared" si="43"/>
        <v xml:space="preserve"> </v>
      </c>
      <c r="AB38" s="221">
        <f t="shared" si="43"/>
        <v>2.6767676767676767E-2</v>
      </c>
      <c r="AC38" s="221" t="str">
        <f t="shared" si="43"/>
        <v xml:space="preserve"> </v>
      </c>
      <c r="AD38" s="221">
        <f t="shared" si="43"/>
        <v>6.6777963272120197E-2</v>
      </c>
      <c r="AE38" s="221">
        <f t="shared" si="43"/>
        <v>2.8005170185264973E-2</v>
      </c>
      <c r="AF38" s="221">
        <f t="shared" si="43"/>
        <v>2.0155748969308291E-2</v>
      </c>
      <c r="AG38" s="221" t="str">
        <f t="shared" si="43"/>
        <v xml:space="preserve"> </v>
      </c>
      <c r="AH38" s="221">
        <f t="shared" si="43"/>
        <v>3.2245062474808545E-2</v>
      </c>
      <c r="AI38" s="221">
        <f t="shared" si="43"/>
        <v>7.8523753435414214E-4</v>
      </c>
      <c r="AJ38" s="221">
        <f t="shared" si="43"/>
        <v>8.2752613240418115E-3</v>
      </c>
      <c r="AK38" s="221">
        <f t="shared" si="43"/>
        <v>1.570915619389587E-2</v>
      </c>
      <c r="AL38" s="221">
        <f t="shared" si="43"/>
        <v>1.9517205957883924E-2</v>
      </c>
      <c r="AM38" s="221">
        <f t="shared" si="43"/>
        <v>4.9813200498132003E-2</v>
      </c>
      <c r="AN38" s="221" t="str">
        <f t="shared" si="43"/>
        <v xml:space="preserve"> </v>
      </c>
      <c r="AO38" s="221" t="str">
        <f t="shared" si="43"/>
        <v xml:space="preserve"> </v>
      </c>
      <c r="AP38" s="221">
        <f t="shared" si="43"/>
        <v>3.0432715168806468E-2</v>
      </c>
      <c r="AQ38" s="221" t="str">
        <f t="shared" si="43"/>
        <v xml:space="preserve"> </v>
      </c>
      <c r="AR38" s="221">
        <f t="shared" si="43"/>
        <v>3.0716723549488054E-2</v>
      </c>
      <c r="AS38" s="221" t="str">
        <f t="shared" si="43"/>
        <v xml:space="preserve"> </v>
      </c>
      <c r="AT38" s="221" t="str">
        <f t="shared" si="43"/>
        <v xml:space="preserve"> </v>
      </c>
      <c r="AU38" s="221">
        <f t="shared" si="43"/>
        <v>0.12859731050029002</v>
      </c>
      <c r="AV38" s="221">
        <f t="shared" si="43"/>
        <v>3.8839180992594091E-2</v>
      </c>
      <c r="AW38" s="221">
        <f t="shared" si="43"/>
        <v>8.8261253309797002E-4</v>
      </c>
      <c r="AX38" s="221" t="str">
        <f t="shared" si="43"/>
        <v xml:space="preserve"> </v>
      </c>
      <c r="AY38" s="221">
        <f t="shared" ref="AY38:AZ38" si="44">IF(AY27&gt;0,AY28," ")</f>
        <v>1.8210441640223137E-3</v>
      </c>
      <c r="AZ38" s="221">
        <f t="shared" si="44"/>
        <v>4.1061492811996794E-2</v>
      </c>
      <c r="BA38" s="221" t="e">
        <f t="shared" ref="BA38:BB38" si="45">IF(BA27&gt;0,BA28," ")</f>
        <v>#DIV/0!</v>
      </c>
      <c r="BB38" s="221" t="str">
        <f t="shared" si="45"/>
        <v xml:space="preserve"> </v>
      </c>
    </row>
    <row r="39" spans="1:54" x14ac:dyDescent="0.25">
      <c r="A39" s="222" t="s">
        <v>279</v>
      </c>
      <c r="B39" s="223">
        <f>IF(B27&gt;0,B28," ")</f>
        <v>4.5592705167173252E-2</v>
      </c>
      <c r="C39" s="223" t="str">
        <f t="shared" ref="C39:AX39" si="46">IF(C27&gt;0,C28," ")</f>
        <v xml:space="preserve"> </v>
      </c>
      <c r="D39" s="223">
        <f t="shared" si="46"/>
        <v>1.9893899204244032E-3</v>
      </c>
      <c r="E39" s="223">
        <f t="shared" si="46"/>
        <v>3.147077713551702E-2</v>
      </c>
      <c r="F39" s="223">
        <f t="shared" si="46"/>
        <v>1.1088011088011088E-2</v>
      </c>
      <c r="G39" s="223">
        <f t="shared" si="46"/>
        <v>3.6982248520710057E-3</v>
      </c>
      <c r="H39" s="223" t="str">
        <f t="shared" si="46"/>
        <v xml:space="preserve"> </v>
      </c>
      <c r="I39" s="223" t="str">
        <f t="shared" si="46"/>
        <v xml:space="preserve"> </v>
      </c>
      <c r="J39" s="223">
        <f t="shared" si="46"/>
        <v>3.5067212156633548E-3</v>
      </c>
      <c r="K39" s="223">
        <f t="shared" si="46"/>
        <v>3.2547699214365879E-2</v>
      </c>
      <c r="L39" s="223">
        <f t="shared" si="46"/>
        <v>6.5820404325340857E-3</v>
      </c>
      <c r="M39" s="223" t="str">
        <f t="shared" si="46"/>
        <v xml:space="preserve"> </v>
      </c>
      <c r="N39" s="223" t="str">
        <f t="shared" si="46"/>
        <v xml:space="preserve"> </v>
      </c>
      <c r="O39" s="223">
        <f t="shared" si="46"/>
        <v>2.3085585585585586E-2</v>
      </c>
      <c r="P39" s="223" t="str">
        <f t="shared" si="46"/>
        <v xml:space="preserve"> </v>
      </c>
      <c r="Q39" s="223" t="str">
        <f t="shared" si="46"/>
        <v xml:space="preserve"> </v>
      </c>
      <c r="R39" s="223" t="str">
        <f t="shared" si="46"/>
        <v xml:space="preserve"> </v>
      </c>
      <c r="S39" s="223">
        <f t="shared" si="46"/>
        <v>1.4466546112115732E-3</v>
      </c>
      <c r="T39" s="223">
        <f t="shared" si="46"/>
        <v>2.0661157024793389E-3</v>
      </c>
      <c r="U39" s="223" t="str">
        <f t="shared" si="46"/>
        <v xml:space="preserve"> </v>
      </c>
      <c r="V39" s="223" t="str">
        <f t="shared" si="46"/>
        <v xml:space="preserve"> </v>
      </c>
      <c r="W39" s="223">
        <f t="shared" si="46"/>
        <v>3.5389765662362509E-2</v>
      </c>
      <c r="X39" s="223">
        <f t="shared" si="46"/>
        <v>5.3022794846382559E-2</v>
      </c>
      <c r="Y39" s="223">
        <f t="shared" si="46"/>
        <v>4.9668874172185433E-3</v>
      </c>
      <c r="Z39" s="223">
        <f t="shared" si="46"/>
        <v>3.4364261168384879E-3</v>
      </c>
      <c r="AA39" s="223" t="str">
        <f t="shared" si="46"/>
        <v xml:space="preserve"> </v>
      </c>
      <c r="AB39" s="223">
        <f t="shared" si="46"/>
        <v>2.6767676767676767E-2</v>
      </c>
      <c r="AC39" s="223" t="str">
        <f t="shared" si="46"/>
        <v xml:space="preserve"> </v>
      </c>
      <c r="AD39" s="223">
        <f t="shared" si="46"/>
        <v>6.6777963272120197E-2</v>
      </c>
      <c r="AE39" s="223">
        <f t="shared" si="46"/>
        <v>2.8005170185264973E-2</v>
      </c>
      <c r="AF39" s="223">
        <f t="shared" si="46"/>
        <v>2.0155748969308291E-2</v>
      </c>
      <c r="AG39" s="223" t="str">
        <f t="shared" si="46"/>
        <v xml:space="preserve"> </v>
      </c>
      <c r="AH39" s="223">
        <f t="shared" si="46"/>
        <v>3.2245062474808545E-2</v>
      </c>
      <c r="AI39" s="223">
        <f t="shared" si="46"/>
        <v>7.8523753435414214E-4</v>
      </c>
      <c r="AJ39" s="223">
        <f t="shared" si="46"/>
        <v>8.2752613240418115E-3</v>
      </c>
      <c r="AK39" s="223">
        <f t="shared" si="46"/>
        <v>1.570915619389587E-2</v>
      </c>
      <c r="AL39" s="223">
        <f t="shared" si="46"/>
        <v>1.9517205957883924E-2</v>
      </c>
      <c r="AM39" s="223">
        <f t="shared" si="46"/>
        <v>4.9813200498132003E-2</v>
      </c>
      <c r="AN39" s="223" t="str">
        <f t="shared" si="46"/>
        <v xml:space="preserve"> </v>
      </c>
      <c r="AO39" s="223" t="str">
        <f t="shared" si="46"/>
        <v xml:space="preserve"> </v>
      </c>
      <c r="AP39" s="223">
        <f t="shared" si="46"/>
        <v>3.0432715168806468E-2</v>
      </c>
      <c r="AQ39" s="223" t="str">
        <f t="shared" si="46"/>
        <v xml:space="preserve"> </v>
      </c>
      <c r="AR39" s="223">
        <f t="shared" si="46"/>
        <v>3.0716723549488054E-2</v>
      </c>
      <c r="AS39" s="223" t="str">
        <f t="shared" si="46"/>
        <v xml:space="preserve"> </v>
      </c>
      <c r="AT39" s="223" t="str">
        <f t="shared" si="46"/>
        <v xml:space="preserve"> </v>
      </c>
      <c r="AU39" s="223">
        <f t="shared" si="46"/>
        <v>0.12859731050029002</v>
      </c>
      <c r="AV39" s="223">
        <f t="shared" si="46"/>
        <v>3.8839180992594091E-2</v>
      </c>
      <c r="AW39" s="223">
        <f t="shared" si="46"/>
        <v>8.8261253309797002E-4</v>
      </c>
      <c r="AX39" s="223" t="str">
        <f t="shared" si="46"/>
        <v xml:space="preserve"> </v>
      </c>
      <c r="AY39" s="223">
        <f t="shared" ref="AY39:AZ39" si="47">IF(AY27&gt;0,AY28," ")</f>
        <v>1.8210441640223137E-3</v>
      </c>
      <c r="AZ39" s="223">
        <f t="shared" si="47"/>
        <v>4.1061492811996794E-2</v>
      </c>
      <c r="BA39" s="223" t="e">
        <f t="shared" ref="BA39:BB39" si="48">IF(BA27&gt;0,BA28," ")</f>
        <v>#DIV/0!</v>
      </c>
      <c r="BB39" s="223" t="str">
        <f t="shared" si="48"/>
        <v xml:space="preserve"> </v>
      </c>
    </row>
    <row r="40" spans="1:54" x14ac:dyDescent="0.25">
      <c r="A40" s="215" t="s">
        <v>290</v>
      </c>
      <c r="B40" s="216">
        <f>AVERAGE(B38:AX38)</f>
        <v>2.524700082965339E-2</v>
      </c>
    </row>
    <row r="41" spans="1:54" x14ac:dyDescent="0.25">
      <c r="A41" s="215" t="s">
        <v>281</v>
      </c>
      <c r="B41" s="216">
        <f>MEDIAN(B38:AX38)</f>
        <v>2.1620667277446937E-2</v>
      </c>
    </row>
    <row r="42" spans="1:54" x14ac:dyDescent="0.25">
      <c r="A42" s="215" t="s">
        <v>275</v>
      </c>
      <c r="B42" s="216">
        <f>_xlfn.STDEV.P(B38:AX39)</f>
        <v>2.6039970230161535E-2</v>
      </c>
    </row>
    <row r="43" spans="1:54" x14ac:dyDescent="0.25">
      <c r="A43" s="215" t="s">
        <v>272</v>
      </c>
      <c r="B43" s="179">
        <f>KURT(B38:AX39)</f>
        <v>6.3868014193659643</v>
      </c>
    </row>
    <row r="44" spans="1:54" x14ac:dyDescent="0.25">
      <c r="A44" s="215" t="s">
        <v>283</v>
      </c>
      <c r="B44">
        <f>COUNTIF(C38:AX38,"&gt;0")</f>
        <v>29</v>
      </c>
    </row>
    <row r="45" spans="1:54" x14ac:dyDescent="0.25">
      <c r="A45" s="219" t="s">
        <v>276</v>
      </c>
    </row>
    <row r="46" spans="1:54" x14ac:dyDescent="0.25">
      <c r="A46" s="220" t="s">
        <v>278</v>
      </c>
      <c r="B46" s="221" t="str">
        <f>IF(B27&lt;0,B28," ")</f>
        <v xml:space="preserve"> </v>
      </c>
      <c r="C46" s="221">
        <f t="shared" ref="C46:AX46" si="49">IF(C27&lt;0,C28," ")</f>
        <v>-1.4559386973180077E-2</v>
      </c>
      <c r="D46" s="221" t="str">
        <f t="shared" si="49"/>
        <v xml:space="preserve"> </v>
      </c>
      <c r="E46" s="221" t="str">
        <f t="shared" si="49"/>
        <v xml:space="preserve"> </v>
      </c>
      <c r="F46" s="221" t="str">
        <f t="shared" si="49"/>
        <v xml:space="preserve"> </v>
      </c>
      <c r="G46" s="221" t="str">
        <f t="shared" si="49"/>
        <v xml:space="preserve"> </v>
      </c>
      <c r="H46" s="221">
        <f t="shared" si="49"/>
        <v>-1.1117974058060531E-2</v>
      </c>
      <c r="I46" s="221">
        <f t="shared" si="49"/>
        <v>-1.9404915912031048E-3</v>
      </c>
      <c r="J46" s="221" t="str">
        <f t="shared" si="49"/>
        <v xml:space="preserve"> </v>
      </c>
      <c r="K46" s="221" t="str">
        <f t="shared" si="49"/>
        <v xml:space="preserve"> </v>
      </c>
      <c r="L46" s="221" t="str">
        <f t="shared" si="49"/>
        <v xml:space="preserve"> </v>
      </c>
      <c r="M46" s="221">
        <f t="shared" si="49"/>
        <v>-2.4662633783154957E-2</v>
      </c>
      <c r="N46" s="221">
        <f t="shared" si="49"/>
        <v>-2.4437927663734115E-3</v>
      </c>
      <c r="O46" s="221" t="str">
        <f t="shared" si="49"/>
        <v xml:space="preserve"> </v>
      </c>
      <c r="P46" s="221">
        <f t="shared" si="49"/>
        <v>-4.6860356138706655E-4</v>
      </c>
      <c r="Q46" s="221">
        <f t="shared" si="49"/>
        <v>-2.3519529609407813E-2</v>
      </c>
      <c r="R46" s="221">
        <f t="shared" si="49"/>
        <v>-1.3644524236983842E-2</v>
      </c>
      <c r="S46" s="221" t="str">
        <f t="shared" si="49"/>
        <v xml:space="preserve"> </v>
      </c>
      <c r="T46" s="221" t="str">
        <f t="shared" si="49"/>
        <v xml:space="preserve"> </v>
      </c>
      <c r="U46" s="221">
        <f t="shared" si="49"/>
        <v>-2.6204238921001925E-2</v>
      </c>
      <c r="V46" s="221">
        <f t="shared" si="49"/>
        <v>-1.9801980198019802E-2</v>
      </c>
      <c r="W46" s="221" t="str">
        <f t="shared" si="49"/>
        <v xml:space="preserve"> </v>
      </c>
      <c r="X46" s="221" t="str">
        <f t="shared" si="49"/>
        <v xml:space="preserve"> </v>
      </c>
      <c r="Y46" s="221" t="str">
        <f t="shared" si="49"/>
        <v xml:space="preserve"> </v>
      </c>
      <c r="Z46" s="221" t="str">
        <f t="shared" si="49"/>
        <v xml:space="preserve"> </v>
      </c>
      <c r="AA46" s="221">
        <f t="shared" si="49"/>
        <v>-8.7912087912087912E-3</v>
      </c>
      <c r="AB46" s="221" t="str">
        <f t="shared" si="49"/>
        <v xml:space="preserve"> </v>
      </c>
      <c r="AC46" s="221">
        <f t="shared" si="49"/>
        <v>-5.3100932306445074E-2</v>
      </c>
      <c r="AD46" s="221" t="str">
        <f t="shared" si="49"/>
        <v xml:space="preserve"> </v>
      </c>
      <c r="AE46" s="221" t="str">
        <f t="shared" si="49"/>
        <v xml:space="preserve"> </v>
      </c>
      <c r="AF46" s="221" t="str">
        <f t="shared" si="49"/>
        <v xml:space="preserve"> </v>
      </c>
      <c r="AG46" s="221">
        <f t="shared" si="49"/>
        <v>-1.2296881862099254E-2</v>
      </c>
      <c r="AH46" s="221" t="str">
        <f t="shared" si="49"/>
        <v xml:space="preserve"> </v>
      </c>
      <c r="AI46" s="221" t="str">
        <f t="shared" si="49"/>
        <v xml:space="preserve"> </v>
      </c>
      <c r="AJ46" s="221" t="str">
        <f t="shared" si="49"/>
        <v xml:space="preserve"> </v>
      </c>
      <c r="AK46" s="221" t="str">
        <f t="shared" si="49"/>
        <v xml:space="preserve"> </v>
      </c>
      <c r="AL46" s="221" t="str">
        <f t="shared" si="49"/>
        <v xml:space="preserve"> </v>
      </c>
      <c r="AM46" s="221" t="str">
        <f t="shared" si="49"/>
        <v xml:space="preserve"> </v>
      </c>
      <c r="AN46" s="221">
        <f t="shared" si="49"/>
        <v>-2.2184300341296929E-2</v>
      </c>
      <c r="AO46" s="221">
        <f t="shared" si="49"/>
        <v>-1.5762633286972649E-2</v>
      </c>
      <c r="AP46" s="221" t="str">
        <f t="shared" si="49"/>
        <v xml:space="preserve"> </v>
      </c>
      <c r="AQ46" s="221">
        <f t="shared" si="49"/>
        <v>-3.8716814159292035E-3</v>
      </c>
      <c r="AR46" s="221" t="str">
        <f t="shared" si="49"/>
        <v xml:space="preserve"> </v>
      </c>
      <c r="AS46" s="221">
        <f t="shared" si="49"/>
        <v>-1.4805922368947578E-2</v>
      </c>
      <c r="AT46" s="221">
        <f t="shared" si="49"/>
        <v>-1.5329125338142471E-2</v>
      </c>
      <c r="AU46" s="221" t="str">
        <f t="shared" si="49"/>
        <v xml:space="preserve"> </v>
      </c>
      <c r="AV46" s="221" t="str">
        <f t="shared" si="49"/>
        <v xml:space="preserve"> </v>
      </c>
      <c r="AW46" s="221" t="str">
        <f t="shared" si="49"/>
        <v xml:space="preserve"> </v>
      </c>
      <c r="AX46" s="221">
        <f t="shared" si="49"/>
        <v>-9.8263261605851006E-3</v>
      </c>
      <c r="AY46" s="221" t="str">
        <f t="shared" ref="AY46:AZ46" si="50">IF(AY27&lt;0,AY28," ")</f>
        <v xml:space="preserve"> </v>
      </c>
      <c r="AZ46" s="221" t="str">
        <f t="shared" si="50"/>
        <v xml:space="preserve"> </v>
      </c>
      <c r="BA46" s="221" t="str">
        <f t="shared" ref="BA46:BB46" si="51">IF(BA27&lt;0,BA28," ")</f>
        <v xml:space="preserve"> </v>
      </c>
      <c r="BB46" s="221" t="str">
        <f t="shared" si="51"/>
        <v xml:space="preserve"> </v>
      </c>
    </row>
    <row r="47" spans="1:54" x14ac:dyDescent="0.25">
      <c r="A47" s="222" t="s">
        <v>279</v>
      </c>
      <c r="B47" s="223" t="str">
        <f>IF(B27&lt;0,-B28," ")</f>
        <v xml:space="preserve"> </v>
      </c>
      <c r="C47" s="223">
        <f t="shared" ref="C47:AX47" si="52">IF(C27&lt;0,-C28," ")</f>
        <v>1.4559386973180077E-2</v>
      </c>
      <c r="D47" s="223" t="str">
        <f t="shared" si="52"/>
        <v xml:space="preserve"> </v>
      </c>
      <c r="E47" s="223" t="str">
        <f t="shared" si="52"/>
        <v xml:space="preserve"> </v>
      </c>
      <c r="F47" s="223" t="str">
        <f t="shared" si="52"/>
        <v xml:space="preserve"> </v>
      </c>
      <c r="G47" s="223" t="str">
        <f t="shared" si="52"/>
        <v xml:space="preserve"> </v>
      </c>
      <c r="H47" s="223">
        <f t="shared" si="52"/>
        <v>1.1117974058060531E-2</v>
      </c>
      <c r="I47" s="223">
        <f t="shared" si="52"/>
        <v>1.9404915912031048E-3</v>
      </c>
      <c r="J47" s="223" t="str">
        <f t="shared" si="52"/>
        <v xml:space="preserve"> </v>
      </c>
      <c r="K47" s="223" t="str">
        <f t="shared" si="52"/>
        <v xml:space="preserve"> </v>
      </c>
      <c r="L47" s="223" t="str">
        <f t="shared" si="52"/>
        <v xml:space="preserve"> </v>
      </c>
      <c r="M47" s="223">
        <f t="shared" si="52"/>
        <v>2.4662633783154957E-2</v>
      </c>
      <c r="N47" s="223">
        <f t="shared" si="52"/>
        <v>2.4437927663734115E-3</v>
      </c>
      <c r="O47" s="223" t="str">
        <f t="shared" si="52"/>
        <v xml:space="preserve"> </v>
      </c>
      <c r="P47" s="223">
        <f t="shared" si="52"/>
        <v>4.6860356138706655E-4</v>
      </c>
      <c r="Q47" s="223">
        <f t="shared" si="52"/>
        <v>2.3519529609407813E-2</v>
      </c>
      <c r="R47" s="223">
        <f t="shared" si="52"/>
        <v>1.3644524236983842E-2</v>
      </c>
      <c r="S47" s="223" t="str">
        <f t="shared" si="52"/>
        <v xml:space="preserve"> </v>
      </c>
      <c r="T47" s="223" t="str">
        <f t="shared" si="52"/>
        <v xml:space="preserve"> </v>
      </c>
      <c r="U47" s="223">
        <f t="shared" si="52"/>
        <v>2.6204238921001925E-2</v>
      </c>
      <c r="V47" s="223">
        <f t="shared" si="52"/>
        <v>1.9801980198019802E-2</v>
      </c>
      <c r="W47" s="223" t="str">
        <f t="shared" si="52"/>
        <v xml:space="preserve"> </v>
      </c>
      <c r="X47" s="223" t="str">
        <f t="shared" si="52"/>
        <v xml:space="preserve"> </v>
      </c>
      <c r="Y47" s="223" t="str">
        <f t="shared" si="52"/>
        <v xml:space="preserve"> </v>
      </c>
      <c r="Z47" s="223" t="str">
        <f t="shared" si="52"/>
        <v xml:space="preserve"> </v>
      </c>
      <c r="AA47" s="223">
        <f t="shared" si="52"/>
        <v>8.7912087912087912E-3</v>
      </c>
      <c r="AB47" s="223" t="str">
        <f t="shared" si="52"/>
        <v xml:space="preserve"> </v>
      </c>
      <c r="AC47" s="223">
        <f t="shared" si="52"/>
        <v>5.3100932306445074E-2</v>
      </c>
      <c r="AD47" s="223" t="str">
        <f t="shared" si="52"/>
        <v xml:space="preserve"> </v>
      </c>
      <c r="AE47" s="223" t="str">
        <f t="shared" si="52"/>
        <v xml:space="preserve"> </v>
      </c>
      <c r="AF47" s="223" t="str">
        <f t="shared" si="52"/>
        <v xml:space="preserve"> </v>
      </c>
      <c r="AG47" s="223">
        <f t="shared" si="52"/>
        <v>1.2296881862099254E-2</v>
      </c>
      <c r="AH47" s="223" t="str">
        <f t="shared" si="52"/>
        <v xml:space="preserve"> </v>
      </c>
      <c r="AI47" s="223" t="str">
        <f t="shared" si="52"/>
        <v xml:space="preserve"> </v>
      </c>
      <c r="AJ47" s="223" t="str">
        <f t="shared" si="52"/>
        <v xml:space="preserve"> </v>
      </c>
      <c r="AK47" s="223" t="str">
        <f t="shared" si="52"/>
        <v xml:space="preserve"> </v>
      </c>
      <c r="AL47" s="223" t="str">
        <f t="shared" si="52"/>
        <v xml:space="preserve"> </v>
      </c>
      <c r="AM47" s="223" t="str">
        <f t="shared" si="52"/>
        <v xml:space="preserve"> </v>
      </c>
      <c r="AN47" s="223">
        <f t="shared" si="52"/>
        <v>2.2184300341296929E-2</v>
      </c>
      <c r="AO47" s="223">
        <f t="shared" si="52"/>
        <v>1.5762633286972649E-2</v>
      </c>
      <c r="AP47" s="223" t="str">
        <f t="shared" si="52"/>
        <v xml:space="preserve"> </v>
      </c>
      <c r="AQ47" s="223">
        <f t="shared" si="52"/>
        <v>3.8716814159292035E-3</v>
      </c>
      <c r="AR47" s="223" t="str">
        <f t="shared" si="52"/>
        <v xml:space="preserve"> </v>
      </c>
      <c r="AS47" s="223">
        <f t="shared" si="52"/>
        <v>1.4805922368947578E-2</v>
      </c>
      <c r="AT47" s="223">
        <f t="shared" si="52"/>
        <v>1.5329125338142471E-2</v>
      </c>
      <c r="AU47" s="223" t="str">
        <f t="shared" si="52"/>
        <v xml:space="preserve"> </v>
      </c>
      <c r="AV47" s="223" t="str">
        <f t="shared" si="52"/>
        <v xml:space="preserve"> </v>
      </c>
      <c r="AW47" s="223" t="str">
        <f t="shared" si="52"/>
        <v xml:space="preserve"> </v>
      </c>
      <c r="AX47" s="223">
        <f t="shared" si="52"/>
        <v>9.8263261605851006E-3</v>
      </c>
      <c r="AY47" s="223" t="str">
        <f t="shared" ref="AY47:AZ47" si="53">IF(AY27&lt;0,-AY28," ")</f>
        <v xml:space="preserve"> </v>
      </c>
      <c r="AZ47" s="223" t="str">
        <f t="shared" si="53"/>
        <v xml:space="preserve"> </v>
      </c>
      <c r="BA47" s="223" t="str">
        <f t="shared" ref="BA47:BB47" si="54">IF(BA27&lt;0,-BA28," ")</f>
        <v xml:space="preserve"> </v>
      </c>
      <c r="BB47" s="223" t="str">
        <f t="shared" si="54"/>
        <v xml:space="preserve"> </v>
      </c>
    </row>
    <row r="48" spans="1:54" x14ac:dyDescent="0.25">
      <c r="A48" s="215" t="s">
        <v>291</v>
      </c>
      <c r="B48" s="216">
        <f>AVERAGE(B46:AX46)</f>
        <v>-1.5491166714231555E-2</v>
      </c>
    </row>
    <row r="49" spans="1:2" x14ac:dyDescent="0.25">
      <c r="A49" s="215" t="s">
        <v>282</v>
      </c>
      <c r="B49" s="216">
        <f>MEDIAN(B46:AX46)</f>
        <v>-1.4559386973180077E-2</v>
      </c>
    </row>
    <row r="50" spans="1:2" x14ac:dyDescent="0.25">
      <c r="A50" s="215" t="s">
        <v>280</v>
      </c>
      <c r="B50" s="216">
        <f>_xlfn.STDEV.P(B46:AX47)</f>
        <v>1.9366907714421622E-2</v>
      </c>
    </row>
    <row r="51" spans="1:2" x14ac:dyDescent="0.25">
      <c r="A51" s="215" t="s">
        <v>272</v>
      </c>
      <c r="B51" s="179">
        <f>KURT(B46:AX47)</f>
        <v>0.93608052734993397</v>
      </c>
    </row>
    <row r="52" spans="1:2" x14ac:dyDescent="0.25">
      <c r="A52" s="215" t="s">
        <v>283</v>
      </c>
      <c r="B52">
        <f>COUNTIF(C46:AX46,"&lt;0")</f>
        <v>19</v>
      </c>
    </row>
  </sheetData>
  <mergeCells count="2">
    <mergeCell ref="B3:S3"/>
    <mergeCell ref="A1:I1"/>
  </mergeCells>
  <phoneticPr fontId="7" type="noConversion"/>
  <printOptions horizontalCentered="1" verticalCentered="1"/>
  <pageMargins left="0.25" right="0.25" top="1" bottom="1" header="0.5" footer="0.5"/>
  <pageSetup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73"/>
  <sheetViews>
    <sheetView workbookViewId="0">
      <pane xSplit="1" ySplit="3" topLeftCell="AW52" activePane="bottomRight" state="frozen"/>
      <selection pane="topRight" activeCell="B1" sqref="B1"/>
      <selection pane="bottomLeft" activeCell="A4" sqref="A4"/>
      <selection pane="bottomRight" activeCell="BF69" sqref="BF69"/>
    </sheetView>
  </sheetViews>
  <sheetFormatPr defaultRowHeight="13.2" x14ac:dyDescent="0.25"/>
  <cols>
    <col min="1" max="1" width="15.6640625" customWidth="1"/>
    <col min="2" max="2" width="12.6640625" style="800" customWidth="1"/>
    <col min="3" max="3" width="12.6640625" style="801" customWidth="1"/>
    <col min="4" max="4" width="12.6640625" style="802" customWidth="1"/>
    <col min="5" max="5" width="12.6640625" style="795" customWidth="1"/>
    <col min="6" max="6" width="12.6640625" style="801" customWidth="1"/>
    <col min="7" max="7" width="12.6640625" style="822" customWidth="1"/>
    <col min="8" max="8" width="12.6640625" style="812" customWidth="1"/>
    <col min="9" max="9" width="12.6640625" style="813" customWidth="1"/>
    <col min="10" max="10" width="12.6640625" style="814" customWidth="1"/>
    <col min="11" max="11" width="12.6640625" style="812" customWidth="1"/>
    <col min="12" max="12" width="12.6640625" style="803" customWidth="1"/>
    <col min="13" max="13" width="12.6640625" style="793" customWidth="1"/>
    <col min="14" max="14" width="12.6640625" style="794" customWidth="1"/>
    <col min="15" max="15" width="12.6640625" style="795" customWidth="1"/>
    <col min="16" max="16" width="12.6640625" style="793" customWidth="1"/>
    <col min="17" max="17" width="12.6640625" style="822" customWidth="1"/>
    <col min="18" max="18" width="12.6640625" style="812" customWidth="1"/>
    <col min="19" max="19" width="12.6640625" style="813" customWidth="1"/>
    <col min="20" max="20" width="12.6640625" style="814" customWidth="1"/>
    <col min="21" max="21" width="12.6640625" style="812" customWidth="1"/>
    <col min="22" max="22" width="12.6640625" style="803" customWidth="1"/>
    <col min="23" max="23" width="12.6640625" style="793" customWidth="1"/>
    <col min="24" max="24" width="12.6640625" style="794" customWidth="1"/>
    <col min="25" max="25" width="12.6640625" style="795" customWidth="1"/>
    <col min="26" max="26" width="12.6640625" style="793" customWidth="1"/>
    <col min="27" max="27" width="12.6640625" style="822" customWidth="1"/>
    <col min="28" max="28" width="12.6640625" style="812" customWidth="1"/>
    <col min="29" max="29" width="12.6640625" style="813" customWidth="1"/>
    <col min="30" max="30" width="12.6640625" style="814" customWidth="1"/>
    <col min="31" max="31" width="12.6640625" style="812" customWidth="1"/>
    <col min="32" max="32" width="12.6640625" style="803" customWidth="1"/>
    <col min="33" max="33" width="12.6640625" style="793" customWidth="1"/>
    <col min="34" max="34" width="12.6640625" style="794" customWidth="1"/>
    <col min="35" max="35" width="12.6640625" style="795" customWidth="1"/>
    <col min="36" max="36" width="12.6640625" style="793" customWidth="1"/>
    <col min="37" max="37" width="12.6640625" style="822" customWidth="1"/>
    <col min="38" max="38" width="12.6640625" style="812" customWidth="1"/>
    <col min="39" max="39" width="12.6640625" style="813" customWidth="1"/>
    <col min="40" max="40" width="12.6640625" style="814" customWidth="1"/>
    <col min="41" max="41" width="12.6640625" style="812" customWidth="1"/>
    <col min="42" max="42" width="12.6640625" style="803" customWidth="1"/>
    <col min="43" max="43" width="12.6640625" style="793" customWidth="1"/>
    <col min="44" max="44" width="12.6640625" style="794" customWidth="1"/>
    <col min="45" max="45" width="12.6640625" style="795" customWidth="1"/>
    <col min="46" max="46" width="12.6640625" style="793" customWidth="1"/>
    <col min="47" max="47" width="12.6640625" style="822" customWidth="1"/>
    <col min="48" max="48" width="12.6640625" style="812" customWidth="1"/>
    <col min="49" max="49" width="12.6640625" style="813" customWidth="1"/>
    <col min="50" max="50" width="12.6640625" style="814" customWidth="1"/>
    <col min="51" max="51" width="12.6640625" style="812" customWidth="1"/>
    <col min="52" max="52" width="8.88671875" style="331"/>
    <col min="53" max="53" width="18.6640625" style="791" customWidth="1"/>
    <col min="54" max="58" width="15.6640625" style="793" customWidth="1"/>
    <col min="59" max="59" width="15.6640625" style="829" customWidth="1"/>
  </cols>
  <sheetData>
    <row r="2" spans="1:59" ht="15.6" x14ac:dyDescent="0.3">
      <c r="B2" s="869" t="s">
        <v>475</v>
      </c>
      <c r="G2" s="811" t="s">
        <v>476</v>
      </c>
      <c r="L2" s="792" t="s">
        <v>478</v>
      </c>
      <c r="Q2" s="811" t="s">
        <v>479</v>
      </c>
      <c r="V2" s="792" t="s">
        <v>480</v>
      </c>
      <c r="AA2" s="811" t="s">
        <v>481</v>
      </c>
      <c r="AF2" s="792" t="s">
        <v>482</v>
      </c>
      <c r="AK2" s="811" t="s">
        <v>483</v>
      </c>
      <c r="AP2" s="792" t="s">
        <v>484</v>
      </c>
      <c r="AU2" s="811" t="s">
        <v>485</v>
      </c>
      <c r="BB2" s="833" t="s">
        <v>486</v>
      </c>
    </row>
    <row r="3" spans="1:59" s="788" customFormat="1" ht="39.6" x14ac:dyDescent="0.25">
      <c r="A3" s="787" t="s">
        <v>28</v>
      </c>
      <c r="B3" s="870" t="s">
        <v>464</v>
      </c>
      <c r="C3" s="871" t="s">
        <v>465</v>
      </c>
      <c r="D3" s="873" t="s">
        <v>474</v>
      </c>
      <c r="E3" s="799" t="s">
        <v>462</v>
      </c>
      <c r="F3" s="871" t="s">
        <v>463</v>
      </c>
      <c r="G3" s="815" t="s">
        <v>464</v>
      </c>
      <c r="H3" s="816" t="s">
        <v>465</v>
      </c>
      <c r="I3" s="817" t="s">
        <v>474</v>
      </c>
      <c r="J3" s="818" t="s">
        <v>462</v>
      </c>
      <c r="K3" s="816" t="s">
        <v>463</v>
      </c>
      <c r="L3" s="796" t="s">
        <v>464</v>
      </c>
      <c r="M3" s="797" t="s">
        <v>465</v>
      </c>
      <c r="N3" s="798" t="s">
        <v>474</v>
      </c>
      <c r="O3" s="799" t="s">
        <v>462</v>
      </c>
      <c r="P3" s="797" t="s">
        <v>463</v>
      </c>
      <c r="Q3" s="815" t="s">
        <v>464</v>
      </c>
      <c r="R3" s="816" t="s">
        <v>465</v>
      </c>
      <c r="S3" s="817" t="s">
        <v>474</v>
      </c>
      <c r="T3" s="818" t="s">
        <v>462</v>
      </c>
      <c r="U3" s="816" t="s">
        <v>463</v>
      </c>
      <c r="V3" s="796" t="s">
        <v>464</v>
      </c>
      <c r="W3" s="797" t="s">
        <v>465</v>
      </c>
      <c r="X3" s="798" t="s">
        <v>474</v>
      </c>
      <c r="Y3" s="799" t="s">
        <v>462</v>
      </c>
      <c r="Z3" s="797" t="s">
        <v>463</v>
      </c>
      <c r="AA3" s="815" t="s">
        <v>464</v>
      </c>
      <c r="AB3" s="816" t="s">
        <v>465</v>
      </c>
      <c r="AC3" s="817" t="s">
        <v>474</v>
      </c>
      <c r="AD3" s="818" t="s">
        <v>462</v>
      </c>
      <c r="AE3" s="816" t="s">
        <v>463</v>
      </c>
      <c r="AF3" s="796" t="s">
        <v>464</v>
      </c>
      <c r="AG3" s="797" t="s">
        <v>465</v>
      </c>
      <c r="AH3" s="798" t="s">
        <v>474</v>
      </c>
      <c r="AI3" s="799" t="s">
        <v>462</v>
      </c>
      <c r="AJ3" s="797" t="s">
        <v>463</v>
      </c>
      <c r="AK3" s="815" t="s">
        <v>464</v>
      </c>
      <c r="AL3" s="816" t="s">
        <v>465</v>
      </c>
      <c r="AM3" s="817" t="s">
        <v>474</v>
      </c>
      <c r="AN3" s="818" t="s">
        <v>462</v>
      </c>
      <c r="AO3" s="816" t="s">
        <v>463</v>
      </c>
      <c r="AP3" s="796" t="s">
        <v>464</v>
      </c>
      <c r="AQ3" s="797" t="s">
        <v>465</v>
      </c>
      <c r="AR3" s="798" t="s">
        <v>474</v>
      </c>
      <c r="AS3" s="799" t="s">
        <v>462</v>
      </c>
      <c r="AT3" s="797" t="s">
        <v>463</v>
      </c>
      <c r="AU3" s="815" t="s">
        <v>464</v>
      </c>
      <c r="AV3" s="816" t="s">
        <v>465</v>
      </c>
      <c r="AW3" s="817" t="s">
        <v>474</v>
      </c>
      <c r="AX3" s="818" t="s">
        <v>462</v>
      </c>
      <c r="AY3" s="816" t="s">
        <v>463</v>
      </c>
      <c r="BA3" s="790" t="s">
        <v>28</v>
      </c>
      <c r="BB3" s="797" t="s">
        <v>461</v>
      </c>
      <c r="BC3" s="797" t="s">
        <v>487</v>
      </c>
      <c r="BD3" s="797" t="s">
        <v>488</v>
      </c>
      <c r="BE3" s="797" t="s">
        <v>489</v>
      </c>
      <c r="BF3" s="797" t="s">
        <v>490</v>
      </c>
      <c r="BG3" s="830" t="s">
        <v>491</v>
      </c>
    </row>
    <row r="4" spans="1:59" x14ac:dyDescent="0.25">
      <c r="A4">
        <v>1970</v>
      </c>
      <c r="B4" s="800">
        <v>9690000</v>
      </c>
      <c r="C4" s="801">
        <v>9061000</v>
      </c>
      <c r="D4" s="802">
        <f>C4/B4</f>
        <v>0.93508771929824563</v>
      </c>
      <c r="E4" s="795">
        <v>33</v>
      </c>
      <c r="F4" s="801">
        <v>299013000</v>
      </c>
      <c r="G4" s="819">
        <v>6787000</v>
      </c>
      <c r="H4" s="820">
        <v>6641000</v>
      </c>
      <c r="I4" s="821">
        <f>H4/G4</f>
        <v>0.97848828642993957</v>
      </c>
      <c r="J4" s="814">
        <v>23.6</v>
      </c>
      <c r="K4" s="820">
        <v>156564000</v>
      </c>
      <c r="L4" s="800">
        <v>3506000</v>
      </c>
      <c r="M4" s="801">
        <v>3383000</v>
      </c>
      <c r="N4" s="802">
        <f>M4/L4</f>
        <v>0.96491728465487736</v>
      </c>
      <c r="O4" s="795">
        <v>25.2</v>
      </c>
      <c r="P4" s="801">
        <v>85167000</v>
      </c>
      <c r="Q4" s="819">
        <v>5025000</v>
      </c>
      <c r="R4" s="820">
        <v>3900000</v>
      </c>
      <c r="S4" s="821">
        <f>R4/Q4</f>
        <v>0.77611940298507465</v>
      </c>
      <c r="T4" s="814">
        <v>26</v>
      </c>
      <c r="U4" s="820">
        <v>101400000</v>
      </c>
      <c r="V4" s="800">
        <v>3547000</v>
      </c>
      <c r="W4" s="801">
        <v>2267000</v>
      </c>
      <c r="X4" s="802">
        <f>W4/V4</f>
        <v>0.63913166055821824</v>
      </c>
      <c r="Y4" s="795">
        <v>24</v>
      </c>
      <c r="Z4" s="801">
        <v>54408000</v>
      </c>
      <c r="AA4" s="819">
        <v>1895000</v>
      </c>
      <c r="AB4" s="820">
        <v>1775000</v>
      </c>
      <c r="AC4" s="821">
        <f>AB4/AA4</f>
        <v>0.9366754617414248</v>
      </c>
      <c r="AD4" s="814">
        <v>22.1</v>
      </c>
      <c r="AE4" s="820">
        <v>39280000</v>
      </c>
      <c r="AF4" s="800">
        <v>2309000</v>
      </c>
      <c r="AG4" s="801">
        <v>2108000</v>
      </c>
      <c r="AH4" s="802">
        <f>AG4/AF4</f>
        <v>0.91294932871372891</v>
      </c>
      <c r="AI4" s="795">
        <v>44</v>
      </c>
      <c r="AJ4" s="801">
        <v>92800000</v>
      </c>
      <c r="AK4" s="819">
        <v>2493000</v>
      </c>
      <c r="AL4" s="820">
        <v>2095000</v>
      </c>
      <c r="AM4" s="821">
        <f>AL4/AK4</f>
        <v>0.84035298836742878</v>
      </c>
      <c r="AN4" s="814">
        <v>28.5</v>
      </c>
      <c r="AO4" s="820">
        <v>59678000</v>
      </c>
      <c r="AP4" s="800">
        <v>873000</v>
      </c>
      <c r="AQ4" s="801">
        <v>849000</v>
      </c>
      <c r="AR4" s="802">
        <f>AQ4/AP4</f>
        <v>0.97250859106529208</v>
      </c>
      <c r="AS4" s="795">
        <v>27.6</v>
      </c>
      <c r="AT4" s="801">
        <v>23458000</v>
      </c>
      <c r="AU4" s="819">
        <v>2565000</v>
      </c>
      <c r="AV4" s="820">
        <v>2410000</v>
      </c>
      <c r="AW4" s="821">
        <f>AV4/AU4</f>
        <v>0.93957115009746583</v>
      </c>
      <c r="AX4" s="814">
        <v>38</v>
      </c>
      <c r="AY4" s="820">
        <v>91580000</v>
      </c>
      <c r="BA4" s="791">
        <v>1970</v>
      </c>
      <c r="BB4" s="801">
        <f t="shared" ref="BB4:BB51" si="0">F4</f>
        <v>299013000</v>
      </c>
      <c r="BC4" s="801">
        <f t="shared" ref="BC4:BC51" si="1">U4</f>
        <v>101400000</v>
      </c>
      <c r="BD4" s="801">
        <f t="shared" ref="BD4:BD51" si="2">Z4</f>
        <v>54408000</v>
      </c>
      <c r="BE4" s="801">
        <f t="shared" ref="BE4:BE51" si="3">AO4</f>
        <v>59678000</v>
      </c>
      <c r="BF4" s="801">
        <f t="shared" ref="BF4:BF51" si="4">AY4</f>
        <v>91580000</v>
      </c>
      <c r="BG4" s="829">
        <f>SUM(BB4:BF4)</f>
        <v>606079000</v>
      </c>
    </row>
    <row r="5" spans="1:59" x14ac:dyDescent="0.25">
      <c r="A5">
        <v>1971</v>
      </c>
      <c r="B5" s="800">
        <v>9593000</v>
      </c>
      <c r="C5" s="801">
        <v>9061000</v>
      </c>
      <c r="D5" s="802">
        <f t="shared" ref="D5:D50" si="5">C5/B5</f>
        <v>0.9445428958615657</v>
      </c>
      <c r="E5" s="795">
        <v>34.5</v>
      </c>
      <c r="F5" s="801">
        <v>312605000</v>
      </c>
      <c r="G5" s="819">
        <v>9426000</v>
      </c>
      <c r="H5" s="820">
        <v>9179000</v>
      </c>
      <c r="I5" s="821">
        <f t="shared" ref="I5:I50" si="6">H5/G5</f>
        <v>0.97379588372586467</v>
      </c>
      <c r="J5" s="814">
        <v>31.8</v>
      </c>
      <c r="K5" s="820">
        <v>291574000</v>
      </c>
      <c r="L5" s="800">
        <v>4516000</v>
      </c>
      <c r="M5" s="801">
        <v>4314000</v>
      </c>
      <c r="N5" s="802">
        <f t="shared" ref="N5:N50" si="7">M5/L5</f>
        <v>0.95527015057573073</v>
      </c>
      <c r="O5" s="795">
        <v>26</v>
      </c>
      <c r="P5" s="801">
        <v>112011000</v>
      </c>
      <c r="Q5" s="819">
        <v>5050000</v>
      </c>
      <c r="R5" s="820">
        <v>3600000</v>
      </c>
      <c r="S5" s="821">
        <f t="shared" ref="S5:S50" si="8">R5/Q5</f>
        <v>0.71287128712871284</v>
      </c>
      <c r="T5" s="814">
        <v>20</v>
      </c>
      <c r="U5" s="820">
        <v>72000000</v>
      </c>
      <c r="V5" s="800">
        <v>3512000</v>
      </c>
      <c r="W5" s="801">
        <v>1496000</v>
      </c>
      <c r="X5" s="802">
        <f t="shared" ref="X5:X50" si="9">W5/V5</f>
        <v>0.42596810933940776</v>
      </c>
      <c r="Y5" s="795">
        <v>21</v>
      </c>
      <c r="Z5" s="801">
        <v>31416000</v>
      </c>
      <c r="AA5" s="819">
        <v>2288000</v>
      </c>
      <c r="AB5" s="820">
        <v>2167000</v>
      </c>
      <c r="AC5" s="821">
        <f t="shared" ref="AC5:AC50" si="10">AB5/AA5</f>
        <v>0.94711538461538458</v>
      </c>
      <c r="AD5" s="814">
        <v>30.2</v>
      </c>
      <c r="AE5" s="820">
        <v>65466000</v>
      </c>
      <c r="AF5" s="800">
        <v>2416000</v>
      </c>
      <c r="AG5" s="801">
        <v>2325000</v>
      </c>
      <c r="AH5" s="802">
        <f t="shared" ref="AH5:AH50" si="11">AG5/AF5</f>
        <v>0.96233443708609268</v>
      </c>
      <c r="AI5" s="795">
        <v>48.7</v>
      </c>
      <c r="AJ5" s="801">
        <v>113210000</v>
      </c>
      <c r="AK5" s="819">
        <v>2373000</v>
      </c>
      <c r="AL5" s="820">
        <v>2132000</v>
      </c>
      <c r="AM5" s="821">
        <f t="shared" ref="AM5:AM50" si="12">AL5/AK5</f>
        <v>0.89844079224610196</v>
      </c>
      <c r="AN5" s="814">
        <v>28</v>
      </c>
      <c r="AO5" s="820">
        <v>59641000</v>
      </c>
      <c r="AP5" s="800">
        <v>1596000</v>
      </c>
      <c r="AQ5" s="801">
        <v>1574000</v>
      </c>
      <c r="AR5" s="802">
        <f t="shared" ref="AR5:AR50" si="13">AQ5/AP5</f>
        <v>0.98621553884711777</v>
      </c>
      <c r="AS5" s="795">
        <v>37.9</v>
      </c>
      <c r="AT5" s="801">
        <v>59596000</v>
      </c>
      <c r="AU5" s="819">
        <v>2539000</v>
      </c>
      <c r="AV5" s="820">
        <v>2434000</v>
      </c>
      <c r="AW5" s="821">
        <f t="shared" ref="AW5:AW50" si="14">AV5/AU5</f>
        <v>0.95864513588026778</v>
      </c>
      <c r="AX5" s="814">
        <v>42</v>
      </c>
      <c r="AY5" s="820">
        <v>102228000</v>
      </c>
      <c r="BA5" s="791">
        <v>1971</v>
      </c>
      <c r="BB5" s="801">
        <f t="shared" si="0"/>
        <v>312605000</v>
      </c>
      <c r="BC5" s="801">
        <f t="shared" si="1"/>
        <v>72000000</v>
      </c>
      <c r="BD5" s="801">
        <f t="shared" si="2"/>
        <v>31416000</v>
      </c>
      <c r="BE5" s="801">
        <f t="shared" si="3"/>
        <v>59641000</v>
      </c>
      <c r="BF5" s="801">
        <f t="shared" si="4"/>
        <v>102228000</v>
      </c>
      <c r="BG5" s="829">
        <f t="shared" ref="BG5:BG50" si="15">SUM(BB5:BF5)</f>
        <v>577890000</v>
      </c>
    </row>
    <row r="6" spans="1:59" x14ac:dyDescent="0.25">
      <c r="A6">
        <v>1972</v>
      </c>
      <c r="B6" s="800">
        <v>10300000</v>
      </c>
      <c r="C6" s="801">
        <v>9400000</v>
      </c>
      <c r="D6" s="802">
        <f t="shared" si="5"/>
        <v>0.91262135922330101</v>
      </c>
      <c r="E6" s="795">
        <v>33.5</v>
      </c>
      <c r="F6" s="801">
        <v>314900000</v>
      </c>
      <c r="G6" s="819">
        <v>7627000</v>
      </c>
      <c r="H6" s="820">
        <v>7507000</v>
      </c>
      <c r="I6" s="821">
        <f t="shared" si="6"/>
        <v>0.98426642192211877</v>
      </c>
      <c r="J6" s="814">
        <v>28.9</v>
      </c>
      <c r="K6" s="820">
        <v>216818000</v>
      </c>
      <c r="L6" s="800">
        <v>4130000</v>
      </c>
      <c r="M6" s="801">
        <v>3704000</v>
      </c>
      <c r="N6" s="802">
        <f t="shared" si="7"/>
        <v>0.8968523002421307</v>
      </c>
      <c r="O6" s="795">
        <v>26.7</v>
      </c>
      <c r="P6" s="801">
        <v>98831000</v>
      </c>
      <c r="Q6" s="819">
        <v>5700000</v>
      </c>
      <c r="R6" s="820">
        <v>3900000</v>
      </c>
      <c r="S6" s="821">
        <f t="shared" si="8"/>
        <v>0.68421052631578949</v>
      </c>
      <c r="T6" s="814">
        <v>23</v>
      </c>
      <c r="U6" s="820">
        <v>89700000</v>
      </c>
      <c r="V6" s="800">
        <v>4050000</v>
      </c>
      <c r="W6" s="801">
        <v>2000000</v>
      </c>
      <c r="X6" s="802">
        <f t="shared" si="9"/>
        <v>0.49382716049382713</v>
      </c>
      <c r="Y6" s="795">
        <v>22</v>
      </c>
      <c r="Z6" s="801">
        <v>44000000</v>
      </c>
      <c r="AA6" s="819">
        <v>2046000</v>
      </c>
      <c r="AB6" s="820">
        <v>1912000</v>
      </c>
      <c r="AC6" s="821">
        <f t="shared" si="10"/>
        <v>0.93450635386119252</v>
      </c>
      <c r="AD6" s="814">
        <v>28.5</v>
      </c>
      <c r="AE6" s="820">
        <v>54430000</v>
      </c>
      <c r="AF6" s="800">
        <v>2746000</v>
      </c>
      <c r="AG6" s="801">
        <v>2602000</v>
      </c>
      <c r="AH6" s="802">
        <f t="shared" si="11"/>
        <v>0.94756008739985431</v>
      </c>
      <c r="AI6" s="795">
        <v>47.4</v>
      </c>
      <c r="AJ6" s="801">
        <v>123328000</v>
      </c>
      <c r="AK6" s="819">
        <v>2474000</v>
      </c>
      <c r="AL6" s="820">
        <v>2165000</v>
      </c>
      <c r="AM6" s="821">
        <f t="shared" si="12"/>
        <v>0.8751010509296685</v>
      </c>
      <c r="AN6" s="814">
        <v>24</v>
      </c>
      <c r="AO6" s="820">
        <v>51990000</v>
      </c>
      <c r="AP6" s="800">
        <v>1522000</v>
      </c>
      <c r="AQ6" s="801">
        <v>1498000</v>
      </c>
      <c r="AR6" s="802">
        <f t="shared" si="13"/>
        <v>0.98423127463863336</v>
      </c>
      <c r="AS6" s="795">
        <v>32.9</v>
      </c>
      <c r="AT6" s="801">
        <v>49292000</v>
      </c>
      <c r="AU6" s="819">
        <v>2742000</v>
      </c>
      <c r="AV6" s="820">
        <v>2509000</v>
      </c>
      <c r="AW6" s="821">
        <f t="shared" si="14"/>
        <v>0.91502552881108679</v>
      </c>
      <c r="AX6" s="814">
        <v>37</v>
      </c>
      <c r="AY6" s="820">
        <v>92833000</v>
      </c>
      <c r="BA6" s="791">
        <v>1972</v>
      </c>
      <c r="BB6" s="801">
        <f t="shared" si="0"/>
        <v>314900000</v>
      </c>
      <c r="BC6" s="801">
        <f t="shared" si="1"/>
        <v>89700000</v>
      </c>
      <c r="BD6" s="801">
        <f t="shared" si="2"/>
        <v>44000000</v>
      </c>
      <c r="BE6" s="801">
        <f t="shared" si="3"/>
        <v>51990000</v>
      </c>
      <c r="BF6" s="801">
        <f t="shared" si="4"/>
        <v>92833000</v>
      </c>
      <c r="BG6" s="829">
        <f t="shared" si="15"/>
        <v>593423000</v>
      </c>
    </row>
    <row r="7" spans="1:59" x14ac:dyDescent="0.25">
      <c r="A7">
        <v>1973</v>
      </c>
      <c r="B7" s="800">
        <v>10800000</v>
      </c>
      <c r="C7" s="801">
        <v>10400000</v>
      </c>
      <c r="D7" s="802">
        <f t="shared" si="5"/>
        <v>0.96296296296296291</v>
      </c>
      <c r="E7" s="795">
        <v>37</v>
      </c>
      <c r="F7" s="801">
        <v>384800000</v>
      </c>
      <c r="G7" s="819">
        <v>8940000</v>
      </c>
      <c r="H7" s="820">
        <v>8773000</v>
      </c>
      <c r="I7" s="821">
        <f t="shared" si="6"/>
        <v>0.98131991051454137</v>
      </c>
      <c r="J7" s="814">
        <v>27.5</v>
      </c>
      <c r="K7" s="820">
        <v>241586000</v>
      </c>
      <c r="L7" s="800">
        <v>4235000</v>
      </c>
      <c r="M7" s="801">
        <v>4052000</v>
      </c>
      <c r="N7" s="802">
        <f t="shared" si="7"/>
        <v>0.95678866587957501</v>
      </c>
      <c r="O7" s="795">
        <v>23.9</v>
      </c>
      <c r="P7" s="801">
        <v>96714000</v>
      </c>
      <c r="Q7" s="819">
        <v>6000000</v>
      </c>
      <c r="R7" s="820">
        <v>5260000</v>
      </c>
      <c r="S7" s="821">
        <f t="shared" si="8"/>
        <v>0.87666666666666671</v>
      </c>
      <c r="T7" s="814">
        <v>30</v>
      </c>
      <c r="U7" s="820">
        <v>157800000</v>
      </c>
      <c r="V7" s="800">
        <v>4600000</v>
      </c>
      <c r="W7" s="801">
        <v>3400000</v>
      </c>
      <c r="X7" s="802">
        <f t="shared" si="9"/>
        <v>0.73913043478260865</v>
      </c>
      <c r="Y7" s="795">
        <v>29</v>
      </c>
      <c r="Z7" s="801">
        <v>98600000</v>
      </c>
      <c r="AA7" s="819">
        <v>2518000</v>
      </c>
      <c r="AB7" s="820">
        <v>2348000</v>
      </c>
      <c r="AC7" s="821">
        <f t="shared" si="10"/>
        <v>0.93248610007942812</v>
      </c>
      <c r="AD7" s="814">
        <v>25.6</v>
      </c>
      <c r="AE7" s="820">
        <v>60110000</v>
      </c>
      <c r="AF7" s="800">
        <v>3345000</v>
      </c>
      <c r="AG7" s="801">
        <v>2720000</v>
      </c>
      <c r="AH7" s="802">
        <f t="shared" si="11"/>
        <v>0.8131539611360239</v>
      </c>
      <c r="AI7" s="795">
        <v>32.799999999999997</v>
      </c>
      <c r="AJ7" s="801">
        <v>89200000</v>
      </c>
      <c r="AK7" s="819">
        <v>2731000</v>
      </c>
      <c r="AL7" s="820">
        <v>2605000</v>
      </c>
      <c r="AM7" s="821">
        <f t="shared" si="12"/>
        <v>0.95386305382643721</v>
      </c>
      <c r="AN7" s="814">
        <v>24.5</v>
      </c>
      <c r="AO7" s="820">
        <v>63860000</v>
      </c>
      <c r="AP7" s="800">
        <v>2056000</v>
      </c>
      <c r="AQ7" s="801">
        <v>2010000</v>
      </c>
      <c r="AR7" s="802">
        <f t="shared" si="13"/>
        <v>0.97762645914396884</v>
      </c>
      <c r="AS7" s="795">
        <v>38.9</v>
      </c>
      <c r="AT7" s="801">
        <v>78152000</v>
      </c>
      <c r="AU7" s="819">
        <v>2800000</v>
      </c>
      <c r="AV7" s="820">
        <v>2680000</v>
      </c>
      <c r="AW7" s="821">
        <f t="shared" si="14"/>
        <v>0.95714285714285718</v>
      </c>
      <c r="AX7" s="814">
        <v>35</v>
      </c>
      <c r="AY7" s="820">
        <v>93800000</v>
      </c>
      <c r="BA7" s="791">
        <v>1973</v>
      </c>
      <c r="BB7" s="801">
        <f t="shared" si="0"/>
        <v>384800000</v>
      </c>
      <c r="BC7" s="801">
        <f t="shared" si="1"/>
        <v>157800000</v>
      </c>
      <c r="BD7" s="801">
        <f t="shared" si="2"/>
        <v>98600000</v>
      </c>
      <c r="BE7" s="801">
        <f t="shared" si="3"/>
        <v>63860000</v>
      </c>
      <c r="BF7" s="801">
        <f t="shared" si="4"/>
        <v>93800000</v>
      </c>
      <c r="BG7" s="829">
        <f t="shared" si="15"/>
        <v>798860000</v>
      </c>
    </row>
    <row r="8" spans="1:59" x14ac:dyDescent="0.25">
      <c r="A8">
        <v>1974</v>
      </c>
      <c r="B8" s="800">
        <v>12000000</v>
      </c>
      <c r="C8" s="801">
        <v>11600000</v>
      </c>
      <c r="D8" s="802">
        <f t="shared" si="5"/>
        <v>0.96666666666666667</v>
      </c>
      <c r="E8" s="795">
        <v>27.5</v>
      </c>
      <c r="F8" s="801">
        <v>319000000</v>
      </c>
      <c r="G8" s="819">
        <v>10500000</v>
      </c>
      <c r="H8" s="820">
        <v>10316000</v>
      </c>
      <c r="I8" s="821">
        <f t="shared" si="6"/>
        <v>0.9824761904761905</v>
      </c>
      <c r="J8" s="814">
        <v>20.399999999999999</v>
      </c>
      <c r="K8" s="820">
        <v>210752000</v>
      </c>
      <c r="L8" s="800">
        <v>5020000</v>
      </c>
      <c r="M8" s="801">
        <v>4857000</v>
      </c>
      <c r="N8" s="802">
        <f t="shared" si="7"/>
        <v>0.96752988047808763</v>
      </c>
      <c r="O8" s="795">
        <v>24.7</v>
      </c>
      <c r="P8" s="801">
        <v>120108000</v>
      </c>
      <c r="Q8" s="819">
        <v>7000000</v>
      </c>
      <c r="R8" s="820">
        <v>6400000</v>
      </c>
      <c r="S8" s="821">
        <f t="shared" si="8"/>
        <v>0.91428571428571426</v>
      </c>
      <c r="T8" s="814">
        <v>21</v>
      </c>
      <c r="U8" s="820">
        <v>134400000</v>
      </c>
      <c r="V8" s="800">
        <v>5600000</v>
      </c>
      <c r="W8" s="801">
        <v>3300000</v>
      </c>
      <c r="X8" s="802">
        <f t="shared" si="9"/>
        <v>0.5892857142857143</v>
      </c>
      <c r="Y8" s="795">
        <v>16</v>
      </c>
      <c r="Z8" s="801">
        <v>52800000</v>
      </c>
      <c r="AA8" s="819">
        <v>3255000</v>
      </c>
      <c r="AB8" s="820">
        <v>3095000</v>
      </c>
      <c r="AC8" s="821">
        <f t="shared" si="10"/>
        <v>0.95084485407066055</v>
      </c>
      <c r="AD8" s="814">
        <v>18.399999999999999</v>
      </c>
      <c r="AE8" s="820">
        <v>57020000</v>
      </c>
      <c r="AF8" s="800">
        <v>3280000</v>
      </c>
      <c r="AG8" s="801">
        <v>3130000</v>
      </c>
      <c r="AH8" s="802">
        <f t="shared" si="11"/>
        <v>0.95426829268292679</v>
      </c>
      <c r="AI8" s="795">
        <v>39.5</v>
      </c>
      <c r="AJ8" s="801">
        <v>123550000</v>
      </c>
      <c r="AK8" s="819">
        <v>3097000</v>
      </c>
      <c r="AL8" s="820">
        <v>2900000</v>
      </c>
      <c r="AM8" s="821">
        <f t="shared" si="12"/>
        <v>0.9363900548918308</v>
      </c>
      <c r="AN8" s="814">
        <v>25</v>
      </c>
      <c r="AO8" s="820">
        <v>72625000</v>
      </c>
      <c r="AP8" s="800">
        <v>2860000</v>
      </c>
      <c r="AQ8" s="801">
        <v>2794000</v>
      </c>
      <c r="AR8" s="802">
        <f t="shared" si="13"/>
        <v>0.97692307692307689</v>
      </c>
      <c r="AS8" s="795">
        <v>28.9</v>
      </c>
      <c r="AT8" s="801">
        <v>80862000</v>
      </c>
      <c r="AU8" s="819">
        <v>3000000</v>
      </c>
      <c r="AV8" s="820">
        <v>2900000</v>
      </c>
      <c r="AW8" s="821">
        <f t="shared" si="14"/>
        <v>0.96666666666666667</v>
      </c>
      <c r="AX8" s="814">
        <v>34</v>
      </c>
      <c r="AY8" s="820">
        <v>98600000</v>
      </c>
      <c r="BA8" s="791">
        <v>1974</v>
      </c>
      <c r="BB8" s="801">
        <f t="shared" si="0"/>
        <v>319000000</v>
      </c>
      <c r="BC8" s="801">
        <f t="shared" si="1"/>
        <v>134400000</v>
      </c>
      <c r="BD8" s="801">
        <f t="shared" si="2"/>
        <v>52800000</v>
      </c>
      <c r="BE8" s="801">
        <f t="shared" si="3"/>
        <v>72625000</v>
      </c>
      <c r="BF8" s="801">
        <f t="shared" si="4"/>
        <v>98600000</v>
      </c>
      <c r="BG8" s="829">
        <f t="shared" si="15"/>
        <v>677425000</v>
      </c>
    </row>
    <row r="9" spans="1:59" x14ac:dyDescent="0.25">
      <c r="A9">
        <v>1975</v>
      </c>
      <c r="B9" s="800">
        <v>12800000</v>
      </c>
      <c r="C9" s="801">
        <v>12100000</v>
      </c>
      <c r="D9" s="802">
        <f t="shared" si="5"/>
        <v>0.9453125</v>
      </c>
      <c r="E9" s="795">
        <v>29</v>
      </c>
      <c r="F9" s="801">
        <v>350900000</v>
      </c>
      <c r="G9" s="819">
        <v>10627000</v>
      </c>
      <c r="H9" s="820">
        <v>10213000</v>
      </c>
      <c r="I9" s="821">
        <f t="shared" si="6"/>
        <v>0.96104262727016088</v>
      </c>
      <c r="J9" s="814">
        <v>25.9</v>
      </c>
      <c r="K9" s="820">
        <v>264392000</v>
      </c>
      <c r="L9" s="800">
        <v>5130000</v>
      </c>
      <c r="M9" s="801">
        <v>4975000</v>
      </c>
      <c r="N9" s="802">
        <f t="shared" si="7"/>
        <v>0.96978557504873297</v>
      </c>
      <c r="O9" s="795">
        <v>31.3</v>
      </c>
      <c r="P9" s="801">
        <v>155925000</v>
      </c>
      <c r="Q9" s="819">
        <v>7400000</v>
      </c>
      <c r="R9" s="820">
        <v>6700000</v>
      </c>
      <c r="S9" s="821">
        <f t="shared" si="8"/>
        <v>0.90540540540540537</v>
      </c>
      <c r="T9" s="814">
        <v>24</v>
      </c>
      <c r="U9" s="820">
        <v>160800000</v>
      </c>
      <c r="V9" s="800">
        <v>6500000</v>
      </c>
      <c r="W9" s="801">
        <v>5700000</v>
      </c>
      <c r="X9" s="802">
        <f t="shared" si="9"/>
        <v>0.87692307692307692</v>
      </c>
      <c r="Y9" s="795">
        <v>23</v>
      </c>
      <c r="Z9" s="801">
        <v>131100000</v>
      </c>
      <c r="AA9" s="819">
        <v>3200000</v>
      </c>
      <c r="AB9" s="820">
        <v>2965000</v>
      </c>
      <c r="AC9" s="821">
        <f t="shared" si="10"/>
        <v>0.92656249999999996</v>
      </c>
      <c r="AD9" s="814">
        <v>21.1</v>
      </c>
      <c r="AE9" s="820">
        <v>62610000</v>
      </c>
      <c r="AF9" s="800">
        <v>3180000</v>
      </c>
      <c r="AG9" s="801">
        <v>3060000</v>
      </c>
      <c r="AH9" s="802">
        <f t="shared" si="11"/>
        <v>0.96226415094339623</v>
      </c>
      <c r="AI9" s="795">
        <v>48.3</v>
      </c>
      <c r="AJ9" s="801">
        <v>147880000</v>
      </c>
      <c r="AK9" s="819">
        <v>3074000</v>
      </c>
      <c r="AL9" s="820">
        <v>2498000</v>
      </c>
      <c r="AM9" s="821">
        <f t="shared" si="12"/>
        <v>0.81262199089134679</v>
      </c>
      <c r="AN9" s="814">
        <v>22.6</v>
      </c>
      <c r="AO9" s="820">
        <v>56499000</v>
      </c>
      <c r="AP9" s="800">
        <v>3143000</v>
      </c>
      <c r="AQ9" s="801">
        <v>2867000</v>
      </c>
      <c r="AR9" s="802">
        <f t="shared" si="13"/>
        <v>0.91218580973592112</v>
      </c>
      <c r="AS9" s="795">
        <v>30.8</v>
      </c>
      <c r="AT9" s="801">
        <v>88368000</v>
      </c>
      <c r="AU9" s="819">
        <v>3200000</v>
      </c>
      <c r="AV9" s="820">
        <v>3070000</v>
      </c>
      <c r="AW9" s="821">
        <f t="shared" si="14"/>
        <v>0.95937499999999998</v>
      </c>
      <c r="AX9" s="814">
        <v>32</v>
      </c>
      <c r="AY9" s="820">
        <v>98240000</v>
      </c>
      <c r="BA9" s="791">
        <v>1975</v>
      </c>
      <c r="BB9" s="801">
        <f t="shared" si="0"/>
        <v>350900000</v>
      </c>
      <c r="BC9" s="801">
        <f t="shared" si="1"/>
        <v>160800000</v>
      </c>
      <c r="BD9" s="801">
        <f t="shared" si="2"/>
        <v>131100000</v>
      </c>
      <c r="BE9" s="801">
        <f t="shared" si="3"/>
        <v>56499000</v>
      </c>
      <c r="BF9" s="801">
        <f t="shared" si="4"/>
        <v>98240000</v>
      </c>
      <c r="BG9" s="829">
        <f t="shared" si="15"/>
        <v>797539000</v>
      </c>
    </row>
    <row r="10" spans="1:59" x14ac:dyDescent="0.25">
      <c r="A10">
        <v>1976</v>
      </c>
      <c r="B10" s="800">
        <v>12900000</v>
      </c>
      <c r="C10" s="801">
        <v>11300000</v>
      </c>
      <c r="D10" s="802">
        <f t="shared" si="5"/>
        <v>0.87596899224806202</v>
      </c>
      <c r="E10" s="795">
        <v>30</v>
      </c>
      <c r="F10" s="801">
        <v>339000000</v>
      </c>
      <c r="G10" s="819">
        <v>11930000</v>
      </c>
      <c r="H10" s="820">
        <v>11655000</v>
      </c>
      <c r="I10" s="821">
        <f t="shared" si="6"/>
        <v>0.97694886839899409</v>
      </c>
      <c r="J10" s="814">
        <v>24.7</v>
      </c>
      <c r="K10" s="820">
        <v>287830000</v>
      </c>
      <c r="L10" s="800">
        <v>5580000</v>
      </c>
      <c r="M10" s="801">
        <v>5415000</v>
      </c>
      <c r="N10" s="802">
        <f t="shared" si="7"/>
        <v>0.97043010752688175</v>
      </c>
      <c r="O10" s="795">
        <v>30.9</v>
      </c>
      <c r="P10" s="801">
        <v>167295000</v>
      </c>
      <c r="Q10" s="819">
        <v>7800000</v>
      </c>
      <c r="R10" s="820">
        <v>6300000</v>
      </c>
      <c r="S10" s="821">
        <f t="shared" si="8"/>
        <v>0.80769230769230771</v>
      </c>
      <c r="T10" s="814">
        <v>24</v>
      </c>
      <c r="U10" s="820">
        <v>151200000</v>
      </c>
      <c r="V10" s="800">
        <v>6500000</v>
      </c>
      <c r="W10" s="801">
        <v>4700000</v>
      </c>
      <c r="X10" s="802">
        <f t="shared" si="9"/>
        <v>0.72307692307692306</v>
      </c>
      <c r="Y10" s="795">
        <v>22</v>
      </c>
      <c r="Z10" s="801">
        <v>103400000</v>
      </c>
      <c r="AA10" s="819">
        <v>3950000</v>
      </c>
      <c r="AB10" s="820">
        <v>2990000</v>
      </c>
      <c r="AC10" s="821">
        <f t="shared" si="10"/>
        <v>0.75696202531645573</v>
      </c>
      <c r="AD10" s="814">
        <v>13.2</v>
      </c>
      <c r="AE10" s="820">
        <v>39520000</v>
      </c>
      <c r="AF10" s="800">
        <v>3285000</v>
      </c>
      <c r="AG10" s="801">
        <v>3200000</v>
      </c>
      <c r="AH10" s="802">
        <f t="shared" si="11"/>
        <v>0.97412480974124804</v>
      </c>
      <c r="AI10" s="795">
        <v>45</v>
      </c>
      <c r="AJ10" s="801">
        <v>144050000</v>
      </c>
      <c r="AK10" s="819">
        <v>3150000</v>
      </c>
      <c r="AL10" s="820">
        <v>2440000</v>
      </c>
      <c r="AM10" s="821">
        <f t="shared" si="12"/>
        <v>0.77460317460317463</v>
      </c>
      <c r="AN10" s="814">
        <v>21.9</v>
      </c>
      <c r="AO10" s="820">
        <v>53440000</v>
      </c>
      <c r="AP10" s="800">
        <v>4155000</v>
      </c>
      <c r="AQ10" s="801">
        <v>4056000</v>
      </c>
      <c r="AR10" s="802">
        <f t="shared" si="13"/>
        <v>0.97617328519855595</v>
      </c>
      <c r="AS10" s="795">
        <v>32.200000000000003</v>
      </c>
      <c r="AT10" s="801">
        <v>130482000</v>
      </c>
      <c r="AU10" s="819">
        <v>3400000</v>
      </c>
      <c r="AV10" s="820">
        <v>2950000</v>
      </c>
      <c r="AW10" s="821">
        <f t="shared" si="14"/>
        <v>0.86764705882352944</v>
      </c>
      <c r="AX10" s="814">
        <v>32</v>
      </c>
      <c r="AY10" s="820">
        <v>94400000</v>
      </c>
      <c r="BA10" s="791">
        <v>1976</v>
      </c>
      <c r="BB10" s="801">
        <f t="shared" si="0"/>
        <v>339000000</v>
      </c>
      <c r="BC10" s="801">
        <f t="shared" si="1"/>
        <v>151200000</v>
      </c>
      <c r="BD10" s="801">
        <f t="shared" si="2"/>
        <v>103400000</v>
      </c>
      <c r="BE10" s="801">
        <f t="shared" si="3"/>
        <v>53440000</v>
      </c>
      <c r="BF10" s="801">
        <f t="shared" si="4"/>
        <v>94400000</v>
      </c>
      <c r="BG10" s="829">
        <f t="shared" si="15"/>
        <v>741440000</v>
      </c>
    </row>
    <row r="11" spans="1:59" x14ac:dyDescent="0.25">
      <c r="A11">
        <v>1977</v>
      </c>
      <c r="B11" s="800">
        <v>13200000</v>
      </c>
      <c r="C11" s="801">
        <v>12100000</v>
      </c>
      <c r="D11" s="802">
        <f t="shared" si="5"/>
        <v>0.91666666666666663</v>
      </c>
      <c r="E11" s="795">
        <v>28.5</v>
      </c>
      <c r="F11" s="801">
        <v>344850000</v>
      </c>
      <c r="G11" s="819">
        <v>9960000</v>
      </c>
      <c r="H11" s="820">
        <v>9254000</v>
      </c>
      <c r="I11" s="821">
        <f t="shared" si="6"/>
        <v>0.92911646586345387</v>
      </c>
      <c r="J11" s="814">
        <v>24.8</v>
      </c>
      <c r="K11" s="820">
        <v>229907000</v>
      </c>
      <c r="L11" s="800">
        <v>5400000</v>
      </c>
      <c r="M11" s="801">
        <v>5060000</v>
      </c>
      <c r="N11" s="802">
        <f t="shared" si="7"/>
        <v>0.937037037037037</v>
      </c>
      <c r="O11" s="795">
        <v>25.9</v>
      </c>
      <c r="P11" s="801">
        <v>130920000</v>
      </c>
      <c r="Q11" s="819">
        <v>7800000</v>
      </c>
      <c r="R11" s="820">
        <v>6500000</v>
      </c>
      <c r="S11" s="821">
        <f t="shared" si="8"/>
        <v>0.83333333333333337</v>
      </c>
      <c r="T11" s="814">
        <v>27</v>
      </c>
      <c r="U11" s="820">
        <v>175500000</v>
      </c>
      <c r="V11" s="800">
        <v>6300000</v>
      </c>
      <c r="W11" s="801">
        <v>4700000</v>
      </c>
      <c r="X11" s="802">
        <f t="shared" si="9"/>
        <v>0.74603174603174605</v>
      </c>
      <c r="Y11" s="795">
        <v>25</v>
      </c>
      <c r="Z11" s="801">
        <v>117500000</v>
      </c>
      <c r="AA11" s="819">
        <v>3655000</v>
      </c>
      <c r="AB11" s="820">
        <v>3016000</v>
      </c>
      <c r="AC11" s="821">
        <f t="shared" si="10"/>
        <v>0.82517099863201093</v>
      </c>
      <c r="AD11" s="814">
        <v>23.9</v>
      </c>
      <c r="AE11" s="820">
        <v>71964000</v>
      </c>
      <c r="AF11" s="800">
        <v>3120000</v>
      </c>
      <c r="AG11" s="801">
        <v>2985000</v>
      </c>
      <c r="AH11" s="802">
        <f t="shared" si="11"/>
        <v>0.95673076923076927</v>
      </c>
      <c r="AI11" s="795">
        <v>33.9</v>
      </c>
      <c r="AJ11" s="801">
        <v>101305000</v>
      </c>
      <c r="AK11" s="819">
        <v>3030000</v>
      </c>
      <c r="AL11" s="820">
        <v>2576000</v>
      </c>
      <c r="AM11" s="821">
        <f t="shared" si="12"/>
        <v>0.85016501650165022</v>
      </c>
      <c r="AN11" s="814">
        <v>22.3</v>
      </c>
      <c r="AO11" s="820">
        <v>57374000</v>
      </c>
      <c r="AP11" s="800">
        <v>3425000</v>
      </c>
      <c r="AQ11" s="801">
        <v>3327000</v>
      </c>
      <c r="AR11" s="802">
        <f t="shared" si="13"/>
        <v>0.97138686131386864</v>
      </c>
      <c r="AS11" s="795">
        <v>39.6</v>
      </c>
      <c r="AT11" s="801">
        <v>131894000</v>
      </c>
      <c r="AU11" s="819">
        <v>3300000</v>
      </c>
      <c r="AV11" s="820">
        <v>2950000</v>
      </c>
      <c r="AW11" s="821">
        <f t="shared" si="14"/>
        <v>0.89393939393939392</v>
      </c>
      <c r="AX11" s="814">
        <v>35</v>
      </c>
      <c r="AY11" s="820">
        <v>103250000</v>
      </c>
      <c r="BA11" s="791">
        <v>1977</v>
      </c>
      <c r="BB11" s="801">
        <f t="shared" si="0"/>
        <v>344850000</v>
      </c>
      <c r="BC11" s="801">
        <f t="shared" si="1"/>
        <v>175500000</v>
      </c>
      <c r="BD11" s="801">
        <f t="shared" si="2"/>
        <v>117500000</v>
      </c>
      <c r="BE11" s="801">
        <f t="shared" si="3"/>
        <v>57374000</v>
      </c>
      <c r="BF11" s="801">
        <f t="shared" si="4"/>
        <v>103250000</v>
      </c>
      <c r="BG11" s="829">
        <f t="shared" si="15"/>
        <v>798474000</v>
      </c>
    </row>
    <row r="12" spans="1:59" x14ac:dyDescent="0.25">
      <c r="A12">
        <v>1978</v>
      </c>
      <c r="B12" s="800">
        <v>11300000</v>
      </c>
      <c r="C12" s="801">
        <v>10000000</v>
      </c>
      <c r="D12" s="802">
        <f t="shared" si="5"/>
        <v>0.88495575221238942</v>
      </c>
      <c r="E12" s="795">
        <v>30</v>
      </c>
      <c r="F12" s="801">
        <v>300000000</v>
      </c>
      <c r="G12" s="819">
        <v>9760000</v>
      </c>
      <c r="H12" s="820">
        <v>9585000</v>
      </c>
      <c r="I12" s="821">
        <f t="shared" si="6"/>
        <v>0.98206967213114749</v>
      </c>
      <c r="J12" s="814">
        <v>29.8</v>
      </c>
      <c r="K12" s="820">
        <v>286065000</v>
      </c>
      <c r="L12" s="800">
        <v>5100000</v>
      </c>
      <c r="M12" s="801">
        <v>4840000</v>
      </c>
      <c r="N12" s="802">
        <f t="shared" si="7"/>
        <v>0.94901960784313721</v>
      </c>
      <c r="O12" s="795">
        <v>30.2</v>
      </c>
      <c r="P12" s="801">
        <v>146050000</v>
      </c>
      <c r="Q12" s="819">
        <v>7000000</v>
      </c>
      <c r="R12" s="820">
        <v>5400000</v>
      </c>
      <c r="S12" s="821">
        <f t="shared" si="8"/>
        <v>0.77142857142857146</v>
      </c>
      <c r="T12" s="814">
        <v>27</v>
      </c>
      <c r="U12" s="820">
        <v>145800000</v>
      </c>
      <c r="V12" s="800">
        <v>5700000</v>
      </c>
      <c r="W12" s="801">
        <v>2700000</v>
      </c>
      <c r="X12" s="802">
        <f t="shared" si="9"/>
        <v>0.47368421052631576</v>
      </c>
      <c r="Y12" s="795">
        <v>20</v>
      </c>
      <c r="Z12" s="801">
        <v>54000000</v>
      </c>
      <c r="AA12" s="819">
        <v>3575000</v>
      </c>
      <c r="AB12" s="820">
        <v>3090000</v>
      </c>
      <c r="AC12" s="821">
        <f t="shared" si="10"/>
        <v>0.86433566433566433</v>
      </c>
      <c r="AD12" s="814">
        <v>21.4</v>
      </c>
      <c r="AE12" s="820">
        <v>66000000</v>
      </c>
      <c r="AF12" s="800">
        <v>3120000</v>
      </c>
      <c r="AG12" s="801">
        <v>2910000</v>
      </c>
      <c r="AH12" s="802">
        <f t="shared" si="11"/>
        <v>0.93269230769230771</v>
      </c>
      <c r="AI12" s="795">
        <v>44</v>
      </c>
      <c r="AJ12" s="801">
        <v>128160000</v>
      </c>
      <c r="AK12" s="819">
        <v>3038000</v>
      </c>
      <c r="AL12" s="820">
        <v>2523000</v>
      </c>
      <c r="AM12" s="821">
        <f t="shared" si="12"/>
        <v>0.83048057932850561</v>
      </c>
      <c r="AN12" s="814">
        <v>23.5</v>
      </c>
      <c r="AO12" s="820">
        <v>59283000</v>
      </c>
      <c r="AP12" s="800">
        <v>2850000</v>
      </c>
      <c r="AQ12" s="801">
        <v>2776000</v>
      </c>
      <c r="AR12" s="802">
        <f t="shared" si="13"/>
        <v>0.97403508771929825</v>
      </c>
      <c r="AS12" s="795">
        <v>33.6</v>
      </c>
      <c r="AT12" s="801">
        <v>93225000</v>
      </c>
      <c r="AU12" s="819">
        <v>2900000</v>
      </c>
      <c r="AV12" s="820">
        <v>2550000</v>
      </c>
      <c r="AW12" s="821">
        <f t="shared" si="14"/>
        <v>0.87931034482758619</v>
      </c>
      <c r="AX12" s="814">
        <v>32</v>
      </c>
      <c r="AY12" s="820">
        <v>81600000</v>
      </c>
      <c r="BA12" s="791">
        <v>1978</v>
      </c>
      <c r="BB12" s="801">
        <f t="shared" si="0"/>
        <v>300000000</v>
      </c>
      <c r="BC12" s="801">
        <f t="shared" si="1"/>
        <v>145800000</v>
      </c>
      <c r="BD12" s="801">
        <f t="shared" si="2"/>
        <v>54000000</v>
      </c>
      <c r="BE12" s="801">
        <f t="shared" si="3"/>
        <v>59283000</v>
      </c>
      <c r="BF12" s="801">
        <f t="shared" si="4"/>
        <v>81600000</v>
      </c>
      <c r="BG12" s="829">
        <f t="shared" si="15"/>
        <v>640683000</v>
      </c>
    </row>
    <row r="13" spans="1:59" x14ac:dyDescent="0.25">
      <c r="A13">
        <v>1979</v>
      </c>
      <c r="B13" s="800">
        <v>12100000</v>
      </c>
      <c r="C13" s="801">
        <v>10800000</v>
      </c>
      <c r="D13" s="802">
        <f t="shared" si="5"/>
        <v>0.8925619834710744</v>
      </c>
      <c r="E13" s="795">
        <v>38</v>
      </c>
      <c r="F13" s="801">
        <v>410400000</v>
      </c>
      <c r="G13" s="819">
        <v>9900000</v>
      </c>
      <c r="H13" s="820">
        <v>9600000</v>
      </c>
      <c r="I13" s="821">
        <f t="shared" si="6"/>
        <v>0.96969696969696972</v>
      </c>
      <c r="J13" s="814">
        <v>26.3</v>
      </c>
      <c r="K13" s="820">
        <v>252235000</v>
      </c>
      <c r="L13" s="800">
        <v>5985000</v>
      </c>
      <c r="M13" s="801">
        <v>5125000</v>
      </c>
      <c r="N13" s="802">
        <f t="shared" si="7"/>
        <v>0.85630743525480368</v>
      </c>
      <c r="O13" s="795">
        <v>22.7</v>
      </c>
      <c r="P13" s="801">
        <v>116475000</v>
      </c>
      <c r="Q13" s="819">
        <v>7000000</v>
      </c>
      <c r="R13" s="820">
        <v>5700000</v>
      </c>
      <c r="S13" s="821">
        <f t="shared" si="8"/>
        <v>0.81428571428571428</v>
      </c>
      <c r="T13" s="814">
        <v>38</v>
      </c>
      <c r="U13" s="820">
        <v>216600000</v>
      </c>
      <c r="V13" s="800">
        <v>5800000</v>
      </c>
      <c r="W13" s="801">
        <v>4600000</v>
      </c>
      <c r="X13" s="802">
        <f t="shared" si="9"/>
        <v>0.7931034482758621</v>
      </c>
      <c r="Y13" s="795">
        <v>30</v>
      </c>
      <c r="Z13" s="801">
        <v>138000000</v>
      </c>
      <c r="AA13" s="819">
        <v>3455000</v>
      </c>
      <c r="AB13" s="820">
        <v>2805000</v>
      </c>
      <c r="AC13" s="821">
        <f t="shared" si="10"/>
        <v>0.81186685962373373</v>
      </c>
      <c r="AD13" s="814">
        <v>21.4</v>
      </c>
      <c r="AE13" s="820">
        <v>60060000</v>
      </c>
      <c r="AF13" s="800">
        <v>3650000</v>
      </c>
      <c r="AG13" s="801">
        <v>2980000</v>
      </c>
      <c r="AH13" s="802">
        <f t="shared" si="11"/>
        <v>0.81643835616438354</v>
      </c>
      <c r="AI13" s="795">
        <v>39.6</v>
      </c>
      <c r="AJ13" s="801">
        <v>118000000</v>
      </c>
      <c r="AK13" s="819">
        <v>3245000</v>
      </c>
      <c r="AL13" s="820">
        <v>2641000</v>
      </c>
      <c r="AM13" s="821">
        <f t="shared" si="12"/>
        <v>0.81386748844375967</v>
      </c>
      <c r="AN13" s="814">
        <v>26.6</v>
      </c>
      <c r="AO13" s="820">
        <v>70224000</v>
      </c>
      <c r="AP13" s="800">
        <v>2640000</v>
      </c>
      <c r="AQ13" s="801">
        <v>2578000</v>
      </c>
      <c r="AR13" s="802">
        <f t="shared" si="13"/>
        <v>0.97651515151515156</v>
      </c>
      <c r="AS13" s="795">
        <v>35.1</v>
      </c>
      <c r="AT13" s="801">
        <v>90384000</v>
      </c>
      <c r="AU13" s="819">
        <v>3000000</v>
      </c>
      <c r="AV13" s="820">
        <v>2550000</v>
      </c>
      <c r="AW13" s="821">
        <f t="shared" si="14"/>
        <v>0.85</v>
      </c>
      <c r="AX13" s="814">
        <v>34</v>
      </c>
      <c r="AY13" s="820">
        <v>86700000</v>
      </c>
      <c r="BA13" s="791">
        <v>1979</v>
      </c>
      <c r="BB13" s="801">
        <f t="shared" si="0"/>
        <v>410400000</v>
      </c>
      <c r="BC13" s="801">
        <f t="shared" si="1"/>
        <v>216600000</v>
      </c>
      <c r="BD13" s="801">
        <f t="shared" si="2"/>
        <v>138000000</v>
      </c>
      <c r="BE13" s="801">
        <f t="shared" si="3"/>
        <v>70224000</v>
      </c>
      <c r="BF13" s="801">
        <f t="shared" si="4"/>
        <v>86700000</v>
      </c>
      <c r="BG13" s="829">
        <f t="shared" si="15"/>
        <v>921924000</v>
      </c>
    </row>
    <row r="14" spans="1:59" x14ac:dyDescent="0.25">
      <c r="A14">
        <v>1980</v>
      </c>
      <c r="B14" s="800">
        <v>13000000</v>
      </c>
      <c r="C14" s="801">
        <v>12000000</v>
      </c>
      <c r="D14" s="802">
        <f t="shared" si="5"/>
        <v>0.92307692307692313</v>
      </c>
      <c r="E14" s="795">
        <v>35</v>
      </c>
      <c r="F14" s="801">
        <v>420000000</v>
      </c>
      <c r="G14" s="819">
        <v>11735000</v>
      </c>
      <c r="H14" s="820">
        <v>9620000</v>
      </c>
      <c r="I14" s="821">
        <f t="shared" si="6"/>
        <v>0.81976991904559016</v>
      </c>
      <c r="J14" s="814">
        <v>18.7</v>
      </c>
      <c r="K14" s="820">
        <v>179650000</v>
      </c>
      <c r="L14" s="800">
        <v>5970000</v>
      </c>
      <c r="M14" s="801">
        <v>5100000</v>
      </c>
      <c r="N14" s="802">
        <f t="shared" si="7"/>
        <v>0.85427135678391963</v>
      </c>
      <c r="O14" s="795">
        <v>23.5</v>
      </c>
      <c r="P14" s="801">
        <v>119800000</v>
      </c>
      <c r="Q14" s="819">
        <v>7500000</v>
      </c>
      <c r="R14" s="820">
        <v>6500000</v>
      </c>
      <c r="S14" s="821">
        <f t="shared" si="8"/>
        <v>0.8666666666666667</v>
      </c>
      <c r="T14" s="814">
        <v>30</v>
      </c>
      <c r="U14" s="820">
        <v>195000000</v>
      </c>
      <c r="V14" s="800">
        <v>6800000</v>
      </c>
      <c r="W14" s="801">
        <v>5200000</v>
      </c>
      <c r="X14" s="802">
        <f t="shared" si="9"/>
        <v>0.76470588235294112</v>
      </c>
      <c r="Y14" s="795">
        <v>25</v>
      </c>
      <c r="Z14" s="801">
        <v>130000000</v>
      </c>
      <c r="AA14" s="819">
        <v>4050000</v>
      </c>
      <c r="AB14" s="820">
        <v>3245000</v>
      </c>
      <c r="AC14" s="821">
        <f t="shared" si="10"/>
        <v>0.8012345679012346</v>
      </c>
      <c r="AD14" s="814">
        <v>19.2</v>
      </c>
      <c r="AE14" s="820">
        <v>62425000</v>
      </c>
      <c r="AF14" s="800">
        <v>3320000</v>
      </c>
      <c r="AG14" s="801">
        <v>3160000</v>
      </c>
      <c r="AH14" s="802">
        <f t="shared" si="11"/>
        <v>0.95180722891566261</v>
      </c>
      <c r="AI14" s="795">
        <v>50.7</v>
      </c>
      <c r="AJ14" s="801">
        <v>160220000</v>
      </c>
      <c r="AK14" s="819">
        <v>3554000</v>
      </c>
      <c r="AL14" s="820">
        <v>3400000</v>
      </c>
      <c r="AM14" s="821">
        <f t="shared" si="12"/>
        <v>0.95666854248733824</v>
      </c>
      <c r="AN14" s="814">
        <v>32.4</v>
      </c>
      <c r="AO14" s="820">
        <v>110300000</v>
      </c>
      <c r="AP14" s="800">
        <v>3615000</v>
      </c>
      <c r="AQ14" s="801">
        <v>3169000</v>
      </c>
      <c r="AR14" s="802">
        <f t="shared" si="13"/>
        <v>0.87662517289073305</v>
      </c>
      <c r="AS14" s="795">
        <v>32.4</v>
      </c>
      <c r="AT14" s="801">
        <v>102556000</v>
      </c>
      <c r="AU14" s="819">
        <v>3000000</v>
      </c>
      <c r="AV14" s="820">
        <v>2850000</v>
      </c>
      <c r="AW14" s="821">
        <f t="shared" si="14"/>
        <v>0.95</v>
      </c>
      <c r="AX14" s="814">
        <v>38</v>
      </c>
      <c r="AY14" s="820">
        <v>108300000</v>
      </c>
      <c r="BA14" s="791">
        <v>1980</v>
      </c>
      <c r="BB14" s="801">
        <f t="shared" si="0"/>
        <v>420000000</v>
      </c>
      <c r="BC14" s="801">
        <f t="shared" si="1"/>
        <v>195000000</v>
      </c>
      <c r="BD14" s="801">
        <f t="shared" si="2"/>
        <v>130000000</v>
      </c>
      <c r="BE14" s="801">
        <f t="shared" si="3"/>
        <v>110300000</v>
      </c>
      <c r="BF14" s="801">
        <f t="shared" si="4"/>
        <v>108300000</v>
      </c>
      <c r="BG14" s="829">
        <f t="shared" si="15"/>
        <v>963600000</v>
      </c>
    </row>
    <row r="15" spans="1:59" x14ac:dyDescent="0.25">
      <c r="A15">
        <v>1981</v>
      </c>
      <c r="B15" s="800">
        <v>13900000</v>
      </c>
      <c r="C15" s="801">
        <v>12100000</v>
      </c>
      <c r="D15" s="802">
        <f t="shared" si="5"/>
        <v>0.87050359712230219</v>
      </c>
      <c r="E15" s="795">
        <v>25</v>
      </c>
      <c r="F15" s="801">
        <v>302500000</v>
      </c>
      <c r="G15" s="819">
        <v>11825000</v>
      </c>
      <c r="H15" s="820">
        <v>11570000</v>
      </c>
      <c r="I15" s="821">
        <f t="shared" si="6"/>
        <v>0.97843551797040174</v>
      </c>
      <c r="J15" s="814">
        <v>28.4</v>
      </c>
      <c r="K15" s="820">
        <v>328260000</v>
      </c>
      <c r="L15" s="800">
        <v>6040000</v>
      </c>
      <c r="M15" s="801">
        <v>5820000</v>
      </c>
      <c r="N15" s="802">
        <f t="shared" si="7"/>
        <v>0.96357615894039739</v>
      </c>
      <c r="O15" s="795">
        <v>29.7</v>
      </c>
      <c r="P15" s="801">
        <v>172830000</v>
      </c>
      <c r="Q15" s="819">
        <v>7700000</v>
      </c>
      <c r="R15" s="820">
        <v>6400000</v>
      </c>
      <c r="S15" s="821">
        <f t="shared" si="8"/>
        <v>0.83116883116883122</v>
      </c>
      <c r="T15" s="814">
        <v>27</v>
      </c>
      <c r="U15" s="820">
        <v>172800000</v>
      </c>
      <c r="V15" s="800">
        <v>7800000</v>
      </c>
      <c r="W15" s="801">
        <v>6550000</v>
      </c>
      <c r="X15" s="802">
        <f t="shared" si="9"/>
        <v>0.83974358974358976</v>
      </c>
      <c r="Y15" s="795">
        <v>28</v>
      </c>
      <c r="Z15" s="801">
        <v>183400000</v>
      </c>
      <c r="AA15" s="819">
        <v>4060000</v>
      </c>
      <c r="AB15" s="820">
        <v>3820000</v>
      </c>
      <c r="AC15" s="821">
        <f t="shared" si="10"/>
        <v>0.94088669950738912</v>
      </c>
      <c r="AD15" s="814">
        <v>23.3</v>
      </c>
      <c r="AE15" s="820">
        <v>88970000</v>
      </c>
      <c r="AF15" s="800">
        <v>3180000</v>
      </c>
      <c r="AG15" s="801">
        <v>3050000</v>
      </c>
      <c r="AH15" s="802">
        <f t="shared" si="11"/>
        <v>0.95911949685534592</v>
      </c>
      <c r="AI15" s="795">
        <v>55.2</v>
      </c>
      <c r="AJ15" s="801">
        <v>168350000</v>
      </c>
      <c r="AK15" s="819">
        <v>3511000</v>
      </c>
      <c r="AL15" s="820">
        <v>3108000</v>
      </c>
      <c r="AM15" s="821">
        <f t="shared" si="12"/>
        <v>0.88521788664198231</v>
      </c>
      <c r="AN15" s="814">
        <v>28.3</v>
      </c>
      <c r="AO15" s="820">
        <v>87877000</v>
      </c>
      <c r="AP15" s="800">
        <v>3570000</v>
      </c>
      <c r="AQ15" s="801">
        <v>3510000</v>
      </c>
      <c r="AR15" s="802">
        <f t="shared" si="13"/>
        <v>0.98319327731092432</v>
      </c>
      <c r="AS15" s="795">
        <v>39.9</v>
      </c>
      <c r="AT15" s="801">
        <v>140025000</v>
      </c>
      <c r="AU15" s="819">
        <v>3000000</v>
      </c>
      <c r="AV15" s="820">
        <v>2900000</v>
      </c>
      <c r="AW15" s="821">
        <f t="shared" si="14"/>
        <v>0.96666666666666667</v>
      </c>
      <c r="AX15" s="814">
        <v>36</v>
      </c>
      <c r="AY15" s="820">
        <v>104400000</v>
      </c>
      <c r="BA15" s="791">
        <v>1981</v>
      </c>
      <c r="BB15" s="801">
        <f t="shared" si="0"/>
        <v>302500000</v>
      </c>
      <c r="BC15" s="801">
        <f t="shared" si="1"/>
        <v>172800000</v>
      </c>
      <c r="BD15" s="801">
        <f t="shared" si="2"/>
        <v>183400000</v>
      </c>
      <c r="BE15" s="801">
        <f t="shared" si="3"/>
        <v>87877000</v>
      </c>
      <c r="BF15" s="801">
        <f t="shared" si="4"/>
        <v>104400000</v>
      </c>
      <c r="BG15" s="829">
        <f t="shared" si="15"/>
        <v>850977000</v>
      </c>
    </row>
    <row r="16" spans="1:59" x14ac:dyDescent="0.25">
      <c r="A16">
        <v>1982</v>
      </c>
      <c r="B16" s="800">
        <v>14100000</v>
      </c>
      <c r="C16" s="801">
        <v>13100000</v>
      </c>
      <c r="D16" s="802">
        <f t="shared" si="5"/>
        <v>0.92907801418439717</v>
      </c>
      <c r="E16" s="795">
        <v>35</v>
      </c>
      <c r="F16" s="801">
        <v>458500000</v>
      </c>
      <c r="G16" s="819">
        <v>10525000</v>
      </c>
      <c r="H16" s="820">
        <v>10300000</v>
      </c>
      <c r="I16" s="821">
        <f t="shared" si="6"/>
        <v>0.97862232779097391</v>
      </c>
      <c r="J16" s="814">
        <v>31.5</v>
      </c>
      <c r="K16" s="820">
        <v>324835000</v>
      </c>
      <c r="L16" s="800">
        <v>5750000</v>
      </c>
      <c r="M16" s="801">
        <v>5360000</v>
      </c>
      <c r="N16" s="802">
        <f t="shared" si="7"/>
        <v>0.9321739130434783</v>
      </c>
      <c r="O16" s="795">
        <v>33.6</v>
      </c>
      <c r="P16" s="801">
        <v>180320000</v>
      </c>
      <c r="Q16" s="819">
        <v>8000000</v>
      </c>
      <c r="R16" s="820">
        <v>6900000</v>
      </c>
      <c r="S16" s="821">
        <f t="shared" si="8"/>
        <v>0.86250000000000004</v>
      </c>
      <c r="T16" s="814">
        <v>33</v>
      </c>
      <c r="U16" s="820">
        <v>227700000</v>
      </c>
      <c r="V16" s="800">
        <v>8200000</v>
      </c>
      <c r="W16" s="801">
        <v>6000000</v>
      </c>
      <c r="X16" s="802">
        <f t="shared" si="9"/>
        <v>0.73170731707317072</v>
      </c>
      <c r="Y16" s="795">
        <v>24</v>
      </c>
      <c r="Z16" s="801">
        <v>144000000</v>
      </c>
      <c r="AA16" s="819">
        <v>3900000</v>
      </c>
      <c r="AB16" s="820">
        <v>3595000</v>
      </c>
      <c r="AC16" s="821">
        <f t="shared" si="10"/>
        <v>0.92179487179487174</v>
      </c>
      <c r="AD16" s="814">
        <v>27.4</v>
      </c>
      <c r="AE16" s="820">
        <v>98530000</v>
      </c>
      <c r="AF16" s="800">
        <v>2990000</v>
      </c>
      <c r="AG16" s="801">
        <v>2840000</v>
      </c>
      <c r="AH16" s="802">
        <f t="shared" si="11"/>
        <v>0.94983277591973247</v>
      </c>
      <c r="AI16" s="795">
        <v>48.9</v>
      </c>
      <c r="AJ16" s="801">
        <v>138880000</v>
      </c>
      <c r="AK16" s="819">
        <v>3350000</v>
      </c>
      <c r="AL16" s="820">
        <v>2958000</v>
      </c>
      <c r="AM16" s="821">
        <f t="shared" si="12"/>
        <v>0.88298507462686571</v>
      </c>
      <c r="AN16" s="814">
        <v>28.7</v>
      </c>
      <c r="AO16" s="820">
        <v>84984000</v>
      </c>
      <c r="AP16" s="800">
        <v>3240000</v>
      </c>
      <c r="AQ16" s="801">
        <v>3184000</v>
      </c>
      <c r="AR16" s="802">
        <f t="shared" si="13"/>
        <v>0.98271604938271606</v>
      </c>
      <c r="AS16" s="795">
        <v>39.799999999999997</v>
      </c>
      <c r="AT16" s="801">
        <v>126809000</v>
      </c>
      <c r="AU16" s="819">
        <v>3050000</v>
      </c>
      <c r="AV16" s="820">
        <v>2900000</v>
      </c>
      <c r="AW16" s="821">
        <f t="shared" si="14"/>
        <v>0.95081967213114749</v>
      </c>
      <c r="AX16" s="814">
        <v>35</v>
      </c>
      <c r="AY16" s="820">
        <v>101500000</v>
      </c>
      <c r="BA16" s="791">
        <v>1982</v>
      </c>
      <c r="BB16" s="801">
        <f t="shared" si="0"/>
        <v>458500000</v>
      </c>
      <c r="BC16" s="801">
        <f t="shared" si="1"/>
        <v>227700000</v>
      </c>
      <c r="BD16" s="801">
        <f t="shared" si="2"/>
        <v>144000000</v>
      </c>
      <c r="BE16" s="801">
        <f t="shared" si="3"/>
        <v>84984000</v>
      </c>
      <c r="BF16" s="801">
        <f t="shared" si="4"/>
        <v>101500000</v>
      </c>
      <c r="BG16" s="829">
        <f t="shared" si="15"/>
        <v>1016684000</v>
      </c>
    </row>
    <row r="17" spans="1:59" x14ac:dyDescent="0.25">
      <c r="A17">
        <v>1983</v>
      </c>
      <c r="B17" s="800">
        <v>13200000</v>
      </c>
      <c r="C17" s="801">
        <v>10800000</v>
      </c>
      <c r="D17" s="802">
        <f t="shared" si="5"/>
        <v>0.81818181818181823</v>
      </c>
      <c r="E17" s="795">
        <v>41.5</v>
      </c>
      <c r="F17" s="801">
        <v>448200000</v>
      </c>
      <c r="G17" s="819">
        <v>7370000</v>
      </c>
      <c r="H17" s="820">
        <v>7205000</v>
      </c>
      <c r="I17" s="821">
        <f t="shared" si="6"/>
        <v>0.97761194029850751</v>
      </c>
      <c r="J17" s="814">
        <v>26.9</v>
      </c>
      <c r="K17" s="820">
        <v>194130000</v>
      </c>
      <c r="L17" s="800">
        <v>4810000</v>
      </c>
      <c r="M17" s="801">
        <v>4455000</v>
      </c>
      <c r="N17" s="802">
        <f t="shared" si="7"/>
        <v>0.92619542619542616</v>
      </c>
      <c r="O17" s="795">
        <v>30.7</v>
      </c>
      <c r="P17" s="801">
        <v>136930000</v>
      </c>
      <c r="Q17" s="819">
        <v>7800000</v>
      </c>
      <c r="R17" s="820">
        <v>4300000</v>
      </c>
      <c r="S17" s="821">
        <f t="shared" si="8"/>
        <v>0.55128205128205132</v>
      </c>
      <c r="T17" s="814">
        <v>35</v>
      </c>
      <c r="U17" s="820">
        <v>150500000</v>
      </c>
      <c r="V17" s="800">
        <v>7750000</v>
      </c>
      <c r="W17" s="801">
        <v>4600000</v>
      </c>
      <c r="X17" s="802">
        <f t="shared" si="9"/>
        <v>0.59354838709677415</v>
      </c>
      <c r="Y17" s="795">
        <v>35</v>
      </c>
      <c r="Z17" s="801">
        <v>161000000</v>
      </c>
      <c r="AA17" s="819">
        <v>3080000</v>
      </c>
      <c r="AB17" s="820">
        <v>2727000</v>
      </c>
      <c r="AC17" s="821">
        <f t="shared" si="10"/>
        <v>0.88538961038961039</v>
      </c>
      <c r="AD17" s="814">
        <v>32.9</v>
      </c>
      <c r="AE17" s="820">
        <v>89729000</v>
      </c>
      <c r="AF17" s="800">
        <v>3050000</v>
      </c>
      <c r="AG17" s="801">
        <v>2690000</v>
      </c>
      <c r="AH17" s="802">
        <f t="shared" si="11"/>
        <v>0.88196721311475412</v>
      </c>
      <c r="AI17" s="795">
        <v>64.2</v>
      </c>
      <c r="AJ17" s="801">
        <v>172570000</v>
      </c>
      <c r="AK17" s="819">
        <v>3865000</v>
      </c>
      <c r="AL17" s="820">
        <v>3063000</v>
      </c>
      <c r="AM17" s="821">
        <f t="shared" si="12"/>
        <v>0.79249676584734796</v>
      </c>
      <c r="AN17" s="814">
        <v>39.9</v>
      </c>
      <c r="AO17" s="820">
        <v>122103000</v>
      </c>
      <c r="AP17" s="800">
        <v>2340000</v>
      </c>
      <c r="AQ17" s="801">
        <v>2140000</v>
      </c>
      <c r="AR17" s="802">
        <f t="shared" si="13"/>
        <v>0.9145299145299145</v>
      </c>
      <c r="AS17" s="795">
        <v>36.9</v>
      </c>
      <c r="AT17" s="801">
        <v>78960000</v>
      </c>
      <c r="AU17" s="819">
        <v>2800000</v>
      </c>
      <c r="AV17" s="820">
        <v>2300000</v>
      </c>
      <c r="AW17" s="821">
        <f t="shared" si="14"/>
        <v>0.8214285714285714</v>
      </c>
      <c r="AX17" s="814">
        <v>43</v>
      </c>
      <c r="AY17" s="820">
        <v>98900000</v>
      </c>
      <c r="BA17" s="791">
        <v>1983</v>
      </c>
      <c r="BB17" s="801">
        <f t="shared" si="0"/>
        <v>448200000</v>
      </c>
      <c r="BC17" s="801">
        <f t="shared" si="1"/>
        <v>150500000</v>
      </c>
      <c r="BD17" s="801">
        <f t="shared" si="2"/>
        <v>161000000</v>
      </c>
      <c r="BE17" s="801">
        <f t="shared" si="3"/>
        <v>122103000</v>
      </c>
      <c r="BF17" s="801">
        <f t="shared" si="4"/>
        <v>98900000</v>
      </c>
      <c r="BG17" s="829">
        <f t="shared" si="15"/>
        <v>980703000</v>
      </c>
    </row>
    <row r="18" spans="1:59" x14ac:dyDescent="0.25">
      <c r="A18">
        <v>1984</v>
      </c>
      <c r="B18" s="800">
        <v>13300000</v>
      </c>
      <c r="C18" s="801">
        <v>11200000</v>
      </c>
      <c r="D18" s="802">
        <f t="shared" si="5"/>
        <v>0.84210526315789469</v>
      </c>
      <c r="E18" s="795">
        <v>38.5</v>
      </c>
      <c r="F18" s="801">
        <v>431200000</v>
      </c>
      <c r="G18" s="819">
        <v>8820000</v>
      </c>
      <c r="H18" s="820">
        <v>8660000</v>
      </c>
      <c r="I18" s="821">
        <f t="shared" si="6"/>
        <v>0.98185941043083902</v>
      </c>
      <c r="J18" s="814">
        <v>32.799999999999997</v>
      </c>
      <c r="K18" s="820">
        <v>284190000</v>
      </c>
      <c r="L18" s="800">
        <v>5015000</v>
      </c>
      <c r="M18" s="801">
        <v>4640000</v>
      </c>
      <c r="N18" s="802">
        <f t="shared" si="7"/>
        <v>0.92522432701894319</v>
      </c>
      <c r="O18" s="795">
        <v>22.6</v>
      </c>
      <c r="P18" s="801">
        <v>104655000</v>
      </c>
      <c r="Q18" s="819">
        <v>7700000</v>
      </c>
      <c r="R18" s="820">
        <v>5300000</v>
      </c>
      <c r="S18" s="821">
        <f t="shared" si="8"/>
        <v>0.68831168831168832</v>
      </c>
      <c r="T18" s="814">
        <v>36</v>
      </c>
      <c r="U18" s="820">
        <v>190800000</v>
      </c>
      <c r="V18" s="800">
        <v>7400000</v>
      </c>
      <c r="W18" s="801">
        <v>5000000</v>
      </c>
      <c r="X18" s="802">
        <f t="shared" si="9"/>
        <v>0.67567567567567566</v>
      </c>
      <c r="Y18" s="795">
        <v>30</v>
      </c>
      <c r="Z18" s="801">
        <v>150000000</v>
      </c>
      <c r="AA18" s="819">
        <v>3995000</v>
      </c>
      <c r="AB18" s="820">
        <v>3662000</v>
      </c>
      <c r="AC18" s="821">
        <f t="shared" si="10"/>
        <v>0.91664580725907385</v>
      </c>
      <c r="AD18" s="814">
        <v>34.4</v>
      </c>
      <c r="AE18" s="820">
        <v>126038000</v>
      </c>
      <c r="AF18" s="800">
        <v>2820000</v>
      </c>
      <c r="AG18" s="801">
        <v>2610000</v>
      </c>
      <c r="AH18" s="802">
        <f t="shared" si="11"/>
        <v>0.92553191489361697</v>
      </c>
      <c r="AI18" s="795">
        <v>61.4</v>
      </c>
      <c r="AJ18" s="801">
        <v>160350000</v>
      </c>
      <c r="AK18" s="819">
        <v>3875000</v>
      </c>
      <c r="AL18" s="820">
        <v>3270000</v>
      </c>
      <c r="AM18" s="821">
        <f t="shared" si="12"/>
        <v>0.84387096774193548</v>
      </c>
      <c r="AN18" s="814">
        <v>35.200000000000003</v>
      </c>
      <c r="AO18" s="820">
        <v>115020000</v>
      </c>
      <c r="AP18" s="800">
        <v>2635000</v>
      </c>
      <c r="AQ18" s="801">
        <v>2553000</v>
      </c>
      <c r="AR18" s="802">
        <f t="shared" si="13"/>
        <v>0.96888045540796963</v>
      </c>
      <c r="AS18" s="795">
        <v>47.3</v>
      </c>
      <c r="AT18" s="801">
        <v>120711000</v>
      </c>
      <c r="AU18" s="819">
        <v>3200000</v>
      </c>
      <c r="AV18" s="820">
        <v>2250000</v>
      </c>
      <c r="AW18" s="821">
        <f t="shared" si="14"/>
        <v>0.703125</v>
      </c>
      <c r="AX18" s="814">
        <v>36</v>
      </c>
      <c r="AY18" s="820">
        <v>81000000</v>
      </c>
      <c r="BA18" s="791">
        <v>1984</v>
      </c>
      <c r="BB18" s="801">
        <f t="shared" si="0"/>
        <v>431200000</v>
      </c>
      <c r="BC18" s="801">
        <f t="shared" si="1"/>
        <v>190800000</v>
      </c>
      <c r="BD18" s="801">
        <f t="shared" si="2"/>
        <v>150000000</v>
      </c>
      <c r="BE18" s="801">
        <f t="shared" si="3"/>
        <v>115020000</v>
      </c>
      <c r="BF18" s="801">
        <f t="shared" si="4"/>
        <v>81000000</v>
      </c>
      <c r="BG18" s="829">
        <f t="shared" si="15"/>
        <v>968020000</v>
      </c>
    </row>
    <row r="19" spans="1:59" x14ac:dyDescent="0.25">
      <c r="A19">
        <v>1985</v>
      </c>
      <c r="B19" s="800">
        <v>12400000</v>
      </c>
      <c r="C19" s="801">
        <v>11400000</v>
      </c>
      <c r="D19" s="802">
        <f t="shared" si="5"/>
        <v>0.91935483870967738</v>
      </c>
      <c r="E19" s="795">
        <v>38</v>
      </c>
      <c r="F19" s="801">
        <v>433200000</v>
      </c>
      <c r="G19" s="819">
        <v>9350000</v>
      </c>
      <c r="H19" s="820">
        <v>8870000</v>
      </c>
      <c r="I19" s="821">
        <f t="shared" si="6"/>
        <v>0.94866310160427803</v>
      </c>
      <c r="J19" s="814">
        <v>36.4</v>
      </c>
      <c r="K19" s="820">
        <v>323255000</v>
      </c>
      <c r="L19" s="800">
        <v>5660000</v>
      </c>
      <c r="M19" s="801">
        <v>3960000</v>
      </c>
      <c r="N19" s="802">
        <f t="shared" si="7"/>
        <v>0.69964664310954061</v>
      </c>
      <c r="O19" s="795">
        <v>12.7</v>
      </c>
      <c r="P19" s="801">
        <v>50240000</v>
      </c>
      <c r="Q19" s="819">
        <v>7800000</v>
      </c>
      <c r="R19" s="820">
        <v>5500000</v>
      </c>
      <c r="S19" s="821">
        <f t="shared" si="8"/>
        <v>0.70512820512820518</v>
      </c>
      <c r="T19" s="814">
        <v>30</v>
      </c>
      <c r="U19" s="820">
        <v>165000000</v>
      </c>
      <c r="V19" s="800">
        <v>8100000</v>
      </c>
      <c r="W19" s="801">
        <v>5850000</v>
      </c>
      <c r="X19" s="802">
        <f t="shared" si="9"/>
        <v>0.72222222222222221</v>
      </c>
      <c r="Y19" s="795">
        <v>32</v>
      </c>
      <c r="Z19" s="801">
        <v>187200000</v>
      </c>
      <c r="AA19" s="819">
        <v>4170000</v>
      </c>
      <c r="AB19" s="820">
        <v>3755000</v>
      </c>
      <c r="AC19" s="821">
        <f t="shared" si="10"/>
        <v>0.90047961630695439</v>
      </c>
      <c r="AD19" s="814">
        <v>29.6</v>
      </c>
      <c r="AE19" s="820">
        <v>111215000</v>
      </c>
      <c r="AF19" s="800">
        <v>2850000</v>
      </c>
      <c r="AG19" s="801">
        <v>2690000</v>
      </c>
      <c r="AH19" s="802">
        <f t="shared" si="11"/>
        <v>0.94385964912280707</v>
      </c>
      <c r="AI19" s="795">
        <v>47.7</v>
      </c>
      <c r="AJ19" s="801">
        <v>128250000</v>
      </c>
      <c r="AK19" s="819">
        <v>3774000</v>
      </c>
      <c r="AL19" s="820">
        <v>3522000</v>
      </c>
      <c r="AM19" s="821">
        <f t="shared" si="12"/>
        <v>0.93322734499205084</v>
      </c>
      <c r="AN19" s="814">
        <v>39.6</v>
      </c>
      <c r="AO19" s="820">
        <v>139302000</v>
      </c>
      <c r="AP19" s="800">
        <v>2835000</v>
      </c>
      <c r="AQ19" s="801">
        <v>2683000</v>
      </c>
      <c r="AR19" s="802">
        <f t="shared" si="13"/>
        <v>0.94638447971781303</v>
      </c>
      <c r="AS19" s="795">
        <v>53.1</v>
      </c>
      <c r="AT19" s="801">
        <v>142426000</v>
      </c>
      <c r="AU19" s="819">
        <v>2600000</v>
      </c>
      <c r="AV19" s="820">
        <v>2300000</v>
      </c>
      <c r="AW19" s="821">
        <f t="shared" si="14"/>
        <v>0.88461538461538458</v>
      </c>
      <c r="AX19" s="814">
        <v>39</v>
      </c>
      <c r="AY19" s="820">
        <v>89700000</v>
      </c>
      <c r="BA19" s="791">
        <v>1985</v>
      </c>
      <c r="BB19" s="801">
        <f t="shared" si="0"/>
        <v>433200000</v>
      </c>
      <c r="BC19" s="801">
        <f t="shared" si="1"/>
        <v>165000000</v>
      </c>
      <c r="BD19" s="801">
        <f t="shared" si="2"/>
        <v>187200000</v>
      </c>
      <c r="BE19" s="801">
        <f t="shared" si="3"/>
        <v>139302000</v>
      </c>
      <c r="BF19" s="801">
        <f t="shared" si="4"/>
        <v>89700000</v>
      </c>
      <c r="BG19" s="829">
        <f t="shared" si="15"/>
        <v>1014402000</v>
      </c>
    </row>
    <row r="20" spans="1:59" x14ac:dyDescent="0.25">
      <c r="A20">
        <v>1986</v>
      </c>
      <c r="B20" s="800">
        <v>11500000</v>
      </c>
      <c r="C20" s="801">
        <v>10200000</v>
      </c>
      <c r="D20" s="802">
        <f t="shared" si="5"/>
        <v>0.88695652173913042</v>
      </c>
      <c r="E20" s="795">
        <v>33</v>
      </c>
      <c r="F20" s="801">
        <v>336600000</v>
      </c>
      <c r="G20" s="819">
        <v>9620000</v>
      </c>
      <c r="H20" s="820">
        <v>9380000</v>
      </c>
      <c r="I20" s="821">
        <f t="shared" si="6"/>
        <v>0.97505197505197505</v>
      </c>
      <c r="J20" s="814">
        <v>31.2</v>
      </c>
      <c r="K20" s="820">
        <v>292320000</v>
      </c>
      <c r="L20" s="800">
        <v>5015000</v>
      </c>
      <c r="M20" s="801">
        <v>4760000</v>
      </c>
      <c r="N20" s="802">
        <f t="shared" si="7"/>
        <v>0.94915254237288138</v>
      </c>
      <c r="O20" s="795">
        <v>29.1</v>
      </c>
      <c r="P20" s="801">
        <v>138520000</v>
      </c>
      <c r="Q20" s="819">
        <v>7400000</v>
      </c>
      <c r="R20" s="820">
        <v>5200000</v>
      </c>
      <c r="S20" s="821">
        <f t="shared" si="8"/>
        <v>0.70270270270270274</v>
      </c>
      <c r="T20" s="814">
        <v>29</v>
      </c>
      <c r="U20" s="820">
        <v>150800000</v>
      </c>
      <c r="V20" s="800">
        <v>8100000</v>
      </c>
      <c r="W20" s="801">
        <v>4800000</v>
      </c>
      <c r="X20" s="802">
        <f t="shared" si="9"/>
        <v>0.59259259259259256</v>
      </c>
      <c r="Y20" s="795">
        <v>25</v>
      </c>
      <c r="Z20" s="801">
        <v>120000000</v>
      </c>
      <c r="AA20" s="819">
        <v>4065000</v>
      </c>
      <c r="AB20" s="820">
        <v>3840000</v>
      </c>
      <c r="AC20" s="821">
        <f t="shared" si="10"/>
        <v>0.94464944649446492</v>
      </c>
      <c r="AD20" s="814">
        <v>28.3</v>
      </c>
      <c r="AE20" s="820">
        <v>108660000</v>
      </c>
      <c r="AF20" s="800">
        <v>2570000</v>
      </c>
      <c r="AG20" s="801">
        <v>2410000</v>
      </c>
      <c r="AH20" s="802">
        <f t="shared" si="11"/>
        <v>0.9377431906614786</v>
      </c>
      <c r="AI20" s="795">
        <v>48.5</v>
      </c>
      <c r="AJ20" s="801">
        <v>116850000</v>
      </c>
      <c r="AK20" s="819">
        <v>3360000</v>
      </c>
      <c r="AL20" s="820">
        <v>2955000</v>
      </c>
      <c r="AM20" s="821">
        <f t="shared" si="12"/>
        <v>0.8794642857142857</v>
      </c>
      <c r="AN20" s="814">
        <v>32.6</v>
      </c>
      <c r="AO20" s="820">
        <v>96430000</v>
      </c>
      <c r="AP20" s="800">
        <v>2965000</v>
      </c>
      <c r="AQ20" s="801">
        <v>2814000</v>
      </c>
      <c r="AR20" s="802">
        <f t="shared" si="13"/>
        <v>0.94907251264755477</v>
      </c>
      <c r="AS20" s="795">
        <v>36.799999999999997</v>
      </c>
      <c r="AT20" s="801">
        <v>103666000</v>
      </c>
      <c r="AU20" s="819">
        <v>2300000</v>
      </c>
      <c r="AV20" s="820">
        <v>2000000</v>
      </c>
      <c r="AW20" s="821">
        <f t="shared" si="14"/>
        <v>0.86956521739130432</v>
      </c>
      <c r="AX20" s="814">
        <v>38</v>
      </c>
      <c r="AY20" s="820">
        <v>76000000</v>
      </c>
      <c r="BA20" s="791">
        <v>1986</v>
      </c>
      <c r="BB20" s="801">
        <f t="shared" si="0"/>
        <v>336600000</v>
      </c>
      <c r="BC20" s="801">
        <f t="shared" si="1"/>
        <v>150800000</v>
      </c>
      <c r="BD20" s="801">
        <f t="shared" si="2"/>
        <v>120000000</v>
      </c>
      <c r="BE20" s="801">
        <f t="shared" si="3"/>
        <v>96430000</v>
      </c>
      <c r="BF20" s="801">
        <f t="shared" si="4"/>
        <v>76000000</v>
      </c>
      <c r="BG20" s="829">
        <f t="shared" si="15"/>
        <v>779830000</v>
      </c>
    </row>
    <row r="21" spans="1:59" x14ac:dyDescent="0.25">
      <c r="A21">
        <v>1987</v>
      </c>
      <c r="B21" s="800">
        <v>10700000</v>
      </c>
      <c r="C21" s="801">
        <v>9900000</v>
      </c>
      <c r="D21" s="802">
        <f t="shared" si="5"/>
        <v>0.92523364485981308</v>
      </c>
      <c r="E21" s="795">
        <v>37</v>
      </c>
      <c r="F21" s="801">
        <v>366300000</v>
      </c>
      <c r="G21" s="819">
        <v>9300000</v>
      </c>
      <c r="H21" s="820">
        <v>9135000</v>
      </c>
      <c r="I21" s="821">
        <f t="shared" si="6"/>
        <v>0.98225806451612907</v>
      </c>
      <c r="J21" s="814">
        <v>29.5</v>
      </c>
      <c r="K21" s="820">
        <v>269120000</v>
      </c>
      <c r="L21" s="800">
        <v>4895000</v>
      </c>
      <c r="M21" s="801">
        <v>4690000</v>
      </c>
      <c r="N21" s="802">
        <f t="shared" si="7"/>
        <v>0.95812053115423901</v>
      </c>
      <c r="O21" s="795">
        <v>32.200000000000003</v>
      </c>
      <c r="P21" s="801">
        <v>151220000</v>
      </c>
      <c r="Q21" s="819">
        <v>7200000</v>
      </c>
      <c r="R21" s="820">
        <v>4800000</v>
      </c>
      <c r="S21" s="821">
        <f t="shared" si="8"/>
        <v>0.66666666666666663</v>
      </c>
      <c r="T21" s="814">
        <v>27</v>
      </c>
      <c r="U21" s="820">
        <v>129600000</v>
      </c>
      <c r="V21" s="800">
        <v>6800000</v>
      </c>
      <c r="W21" s="801">
        <v>3600000</v>
      </c>
      <c r="X21" s="802">
        <f t="shared" si="9"/>
        <v>0.52941176470588236</v>
      </c>
      <c r="Y21" s="795">
        <v>28</v>
      </c>
      <c r="Z21" s="801">
        <v>100800000</v>
      </c>
      <c r="AA21" s="819">
        <v>3660000</v>
      </c>
      <c r="AB21" s="820">
        <v>3528000</v>
      </c>
      <c r="AC21" s="821">
        <f t="shared" si="10"/>
        <v>0.9639344262295082</v>
      </c>
      <c r="AD21" s="814">
        <v>30.2</v>
      </c>
      <c r="AE21" s="820">
        <v>106704000</v>
      </c>
      <c r="AF21" s="800">
        <v>2100000</v>
      </c>
      <c r="AG21" s="801">
        <v>2015000</v>
      </c>
      <c r="AH21" s="802">
        <f t="shared" si="11"/>
        <v>0.95952380952380956</v>
      </c>
      <c r="AI21" s="795">
        <v>56.7</v>
      </c>
      <c r="AJ21" s="801">
        <v>114285000</v>
      </c>
      <c r="AK21" s="819">
        <v>3160000</v>
      </c>
      <c r="AL21" s="820">
        <v>2555000</v>
      </c>
      <c r="AM21" s="821">
        <f t="shared" si="12"/>
        <v>0.80854430379746833</v>
      </c>
      <c r="AN21" s="814">
        <v>38.1</v>
      </c>
      <c r="AO21" s="820">
        <v>97380000</v>
      </c>
      <c r="AP21" s="800">
        <v>2580000</v>
      </c>
      <c r="AQ21" s="801">
        <v>2519000</v>
      </c>
      <c r="AR21" s="802">
        <f t="shared" si="13"/>
        <v>0.97635658914728685</v>
      </c>
      <c r="AS21" s="795">
        <v>40.700000000000003</v>
      </c>
      <c r="AT21" s="801">
        <v>102588000</v>
      </c>
      <c r="AU21" s="819">
        <v>2200000</v>
      </c>
      <c r="AV21" s="820">
        <v>1950000</v>
      </c>
      <c r="AW21" s="821">
        <f t="shared" si="14"/>
        <v>0.88636363636363635</v>
      </c>
      <c r="AX21" s="814">
        <v>44</v>
      </c>
      <c r="AY21" s="820">
        <v>85800000</v>
      </c>
      <c r="BA21" s="791">
        <v>1987</v>
      </c>
      <c r="BB21" s="801">
        <f t="shared" si="0"/>
        <v>366300000</v>
      </c>
      <c r="BC21" s="801">
        <f t="shared" si="1"/>
        <v>129600000</v>
      </c>
      <c r="BD21" s="801">
        <f t="shared" si="2"/>
        <v>100800000</v>
      </c>
      <c r="BE21" s="801">
        <f t="shared" si="3"/>
        <v>97380000</v>
      </c>
      <c r="BF21" s="801">
        <f t="shared" si="4"/>
        <v>85800000</v>
      </c>
      <c r="BG21" s="829">
        <f t="shared" si="15"/>
        <v>779880000</v>
      </c>
    </row>
    <row r="22" spans="1:59" x14ac:dyDescent="0.25">
      <c r="A22">
        <v>1988</v>
      </c>
      <c r="B22" s="800">
        <v>10200000</v>
      </c>
      <c r="C22" s="801">
        <v>9500000</v>
      </c>
      <c r="D22" s="802">
        <f t="shared" si="5"/>
        <v>0.93137254901960786</v>
      </c>
      <c r="E22" s="795">
        <v>34</v>
      </c>
      <c r="F22" s="801">
        <v>323000000</v>
      </c>
      <c r="G22" s="819">
        <v>9250000</v>
      </c>
      <c r="H22" s="820">
        <v>7230000</v>
      </c>
      <c r="I22" s="821">
        <f t="shared" si="6"/>
        <v>0.78162162162162163</v>
      </c>
      <c r="J22" s="814">
        <v>14.3</v>
      </c>
      <c r="K22" s="820">
        <v>103390000</v>
      </c>
      <c r="L22" s="800">
        <v>4730000</v>
      </c>
      <c r="M22" s="801">
        <v>3830000</v>
      </c>
      <c r="N22" s="802">
        <f t="shared" si="7"/>
        <v>0.80972515856236782</v>
      </c>
      <c r="O22" s="795">
        <v>15.7</v>
      </c>
      <c r="P22" s="801">
        <v>59970000</v>
      </c>
      <c r="Q22" s="819">
        <v>7000000</v>
      </c>
      <c r="R22" s="820">
        <v>4800000</v>
      </c>
      <c r="S22" s="821">
        <f t="shared" si="8"/>
        <v>0.68571428571428572</v>
      </c>
      <c r="T22" s="814">
        <v>36</v>
      </c>
      <c r="U22" s="820">
        <v>172800000</v>
      </c>
      <c r="V22" s="800">
        <v>6300000</v>
      </c>
      <c r="W22" s="801">
        <v>3200000</v>
      </c>
      <c r="X22" s="802">
        <f t="shared" si="9"/>
        <v>0.50793650793650791</v>
      </c>
      <c r="Y22" s="795">
        <v>28</v>
      </c>
      <c r="Z22" s="801">
        <v>89600000</v>
      </c>
      <c r="AA22" s="819">
        <v>3650000</v>
      </c>
      <c r="AB22" s="820">
        <v>2638000</v>
      </c>
      <c r="AC22" s="821">
        <f t="shared" si="10"/>
        <v>0.72273972602739722</v>
      </c>
      <c r="AD22" s="814">
        <v>14.4</v>
      </c>
      <c r="AE22" s="820">
        <v>38006000</v>
      </c>
      <c r="AF22" s="800">
        <v>2170000</v>
      </c>
      <c r="AG22" s="801">
        <v>2060000</v>
      </c>
      <c r="AH22" s="802">
        <f t="shared" si="11"/>
        <v>0.94930875576036866</v>
      </c>
      <c r="AI22" s="795">
        <v>60.5</v>
      </c>
      <c r="AJ22" s="801">
        <v>124620000</v>
      </c>
      <c r="AK22" s="819">
        <v>2554000</v>
      </c>
      <c r="AL22" s="820">
        <v>2352000</v>
      </c>
      <c r="AM22" s="821">
        <f t="shared" si="12"/>
        <v>0.92090837901331246</v>
      </c>
      <c r="AN22" s="814">
        <v>33.799999999999997</v>
      </c>
      <c r="AO22" s="820">
        <v>79540000</v>
      </c>
      <c r="AP22" s="800">
        <v>2520000</v>
      </c>
      <c r="AQ22" s="801">
        <v>2250000</v>
      </c>
      <c r="AR22" s="802">
        <f t="shared" si="13"/>
        <v>0.8928571428571429</v>
      </c>
      <c r="AS22" s="795">
        <v>23</v>
      </c>
      <c r="AT22" s="801">
        <v>51730000</v>
      </c>
      <c r="AU22" s="819">
        <v>2300000</v>
      </c>
      <c r="AV22" s="820">
        <v>2000000</v>
      </c>
      <c r="AW22" s="821">
        <f t="shared" si="14"/>
        <v>0.86956521739130432</v>
      </c>
      <c r="AX22" s="814">
        <v>36</v>
      </c>
      <c r="AY22" s="820">
        <v>72000000</v>
      </c>
      <c r="BA22" s="791">
        <v>1988</v>
      </c>
      <c r="BB22" s="801">
        <f t="shared" si="0"/>
        <v>323000000</v>
      </c>
      <c r="BC22" s="801">
        <f t="shared" si="1"/>
        <v>172800000</v>
      </c>
      <c r="BD22" s="801">
        <f t="shared" si="2"/>
        <v>89600000</v>
      </c>
      <c r="BE22" s="801">
        <f t="shared" si="3"/>
        <v>79540000</v>
      </c>
      <c r="BF22" s="801">
        <f t="shared" si="4"/>
        <v>72000000</v>
      </c>
      <c r="BG22" s="829">
        <f t="shared" si="15"/>
        <v>736940000</v>
      </c>
    </row>
    <row r="23" spans="1:59" x14ac:dyDescent="0.25">
      <c r="A23">
        <v>1989</v>
      </c>
      <c r="B23" s="800">
        <v>12400000</v>
      </c>
      <c r="C23" s="801">
        <v>8900000</v>
      </c>
      <c r="D23" s="802">
        <f t="shared" si="5"/>
        <v>0.717741935483871</v>
      </c>
      <c r="E23" s="795">
        <v>24</v>
      </c>
      <c r="F23" s="801">
        <v>213600000</v>
      </c>
      <c r="G23" s="819">
        <v>10800000</v>
      </c>
      <c r="H23" s="820">
        <v>10330000</v>
      </c>
      <c r="I23" s="821">
        <f t="shared" si="6"/>
        <v>0.95648148148148149</v>
      </c>
      <c r="J23" s="814">
        <v>23.5</v>
      </c>
      <c r="K23" s="820">
        <v>242320000</v>
      </c>
      <c r="L23" s="800">
        <v>6340000</v>
      </c>
      <c r="M23" s="801">
        <v>5235000</v>
      </c>
      <c r="N23" s="802">
        <f t="shared" si="7"/>
        <v>0.8257097791798107</v>
      </c>
      <c r="O23" s="795">
        <v>27.7</v>
      </c>
      <c r="P23" s="801">
        <v>145030000</v>
      </c>
      <c r="Q23" s="819">
        <v>7300000</v>
      </c>
      <c r="R23" s="820">
        <v>5700000</v>
      </c>
      <c r="S23" s="821">
        <f t="shared" si="8"/>
        <v>0.78082191780821919</v>
      </c>
      <c r="T23" s="814">
        <v>27</v>
      </c>
      <c r="U23" s="820">
        <v>153900000</v>
      </c>
      <c r="V23" s="800">
        <v>6700000</v>
      </c>
      <c r="W23" s="801">
        <v>3000000</v>
      </c>
      <c r="X23" s="802">
        <f t="shared" si="9"/>
        <v>0.44776119402985076</v>
      </c>
      <c r="Y23" s="795">
        <v>20</v>
      </c>
      <c r="Z23" s="801">
        <v>60000000</v>
      </c>
      <c r="AA23" s="819">
        <v>3930000</v>
      </c>
      <c r="AB23" s="820">
        <v>3520000</v>
      </c>
      <c r="AC23" s="821">
        <f t="shared" si="10"/>
        <v>0.89567430025445294</v>
      </c>
      <c r="AD23" s="814">
        <v>23.6</v>
      </c>
      <c r="AE23" s="820">
        <v>83080000</v>
      </c>
      <c r="AF23" s="800">
        <v>3100000</v>
      </c>
      <c r="AG23" s="801">
        <v>2270000</v>
      </c>
      <c r="AH23" s="802">
        <f t="shared" si="11"/>
        <v>0.73225806451612907</v>
      </c>
      <c r="AI23" s="795">
        <v>48.7</v>
      </c>
      <c r="AJ23" s="801">
        <v>110610000</v>
      </c>
      <c r="AK23" s="819">
        <v>2775000</v>
      </c>
      <c r="AL23" s="820">
        <v>2270000</v>
      </c>
      <c r="AM23" s="821">
        <f t="shared" si="12"/>
        <v>0.81801801801801799</v>
      </c>
      <c r="AN23" s="814">
        <v>27.4</v>
      </c>
      <c r="AO23" s="820">
        <v>62100000</v>
      </c>
      <c r="AP23" s="800">
        <v>2765000</v>
      </c>
      <c r="AQ23" s="801">
        <v>2699000</v>
      </c>
      <c r="AR23" s="802">
        <f t="shared" si="13"/>
        <v>0.97613019891500907</v>
      </c>
      <c r="AS23" s="795">
        <v>38</v>
      </c>
      <c r="AT23" s="801">
        <v>102504000</v>
      </c>
      <c r="AU23" s="819">
        <v>2550000</v>
      </c>
      <c r="AV23" s="820">
        <v>2050000</v>
      </c>
      <c r="AW23" s="821">
        <f t="shared" si="14"/>
        <v>0.80392156862745101</v>
      </c>
      <c r="AX23" s="814">
        <v>27</v>
      </c>
      <c r="AY23" s="820">
        <v>55350000</v>
      </c>
      <c r="BA23" s="791">
        <v>1989</v>
      </c>
      <c r="BB23" s="801">
        <f t="shared" si="0"/>
        <v>213600000</v>
      </c>
      <c r="BC23" s="801">
        <f t="shared" si="1"/>
        <v>153900000</v>
      </c>
      <c r="BD23" s="801">
        <f t="shared" si="2"/>
        <v>60000000</v>
      </c>
      <c r="BE23" s="801">
        <f t="shared" si="3"/>
        <v>62100000</v>
      </c>
      <c r="BF23" s="801">
        <f t="shared" si="4"/>
        <v>55350000</v>
      </c>
      <c r="BG23" s="829">
        <f t="shared" si="15"/>
        <v>544950000</v>
      </c>
    </row>
    <row r="24" spans="1:59" x14ac:dyDescent="0.25">
      <c r="A24">
        <v>1990</v>
      </c>
      <c r="B24" s="800">
        <v>12400000</v>
      </c>
      <c r="C24" s="801">
        <v>11800000</v>
      </c>
      <c r="D24" s="802">
        <f t="shared" si="5"/>
        <v>0.95161290322580649</v>
      </c>
      <c r="E24" s="795">
        <v>40</v>
      </c>
      <c r="F24" s="801">
        <v>472000000</v>
      </c>
      <c r="G24" s="819">
        <v>11350000</v>
      </c>
      <c r="H24" s="820">
        <v>10910000</v>
      </c>
      <c r="I24" s="821">
        <f t="shared" si="6"/>
        <v>0.96123348017621146</v>
      </c>
      <c r="J24" s="814">
        <v>35.299999999999997</v>
      </c>
      <c r="K24" s="820">
        <v>385220000</v>
      </c>
      <c r="L24" s="800">
        <v>5745000</v>
      </c>
      <c r="M24" s="801">
        <v>5185000</v>
      </c>
      <c r="N24" s="802">
        <f t="shared" si="7"/>
        <v>0.90252393385552654</v>
      </c>
      <c r="O24" s="795">
        <v>28.1</v>
      </c>
      <c r="P24" s="801">
        <v>145865000</v>
      </c>
      <c r="Q24" s="819">
        <v>7400000</v>
      </c>
      <c r="R24" s="820">
        <v>6200000</v>
      </c>
      <c r="S24" s="821">
        <f t="shared" si="8"/>
        <v>0.83783783783783783</v>
      </c>
      <c r="T24" s="814">
        <v>32</v>
      </c>
      <c r="U24" s="820">
        <v>198400000</v>
      </c>
      <c r="V24" s="800">
        <v>6700000</v>
      </c>
      <c r="W24" s="801">
        <v>4200000</v>
      </c>
      <c r="X24" s="802">
        <f t="shared" si="9"/>
        <v>0.62686567164179108</v>
      </c>
      <c r="Y24" s="795">
        <v>31</v>
      </c>
      <c r="Z24" s="801">
        <v>130200000</v>
      </c>
      <c r="AA24" s="819">
        <v>4140000</v>
      </c>
      <c r="AB24" s="820">
        <v>3789000</v>
      </c>
      <c r="AC24" s="821">
        <f t="shared" si="10"/>
        <v>0.91521739130434787</v>
      </c>
      <c r="AD24" s="814">
        <v>33.799999999999997</v>
      </c>
      <c r="AE24" s="820">
        <v>128004000</v>
      </c>
      <c r="AF24" s="800">
        <v>2600000</v>
      </c>
      <c r="AG24" s="801">
        <v>2480000</v>
      </c>
      <c r="AH24" s="802">
        <f t="shared" si="11"/>
        <v>0.9538461538461539</v>
      </c>
      <c r="AI24" s="795">
        <v>60.5</v>
      </c>
      <c r="AJ24" s="801">
        <v>150080000</v>
      </c>
      <c r="AK24" s="819">
        <v>2742000</v>
      </c>
      <c r="AL24" s="820">
        <v>2590000</v>
      </c>
      <c r="AM24" s="821">
        <f t="shared" si="12"/>
        <v>0.94456601021152442</v>
      </c>
      <c r="AN24" s="814">
        <v>33.6</v>
      </c>
      <c r="AO24" s="820">
        <v>86950000</v>
      </c>
      <c r="AP24" s="800">
        <v>2960000</v>
      </c>
      <c r="AQ24" s="801">
        <v>2865000</v>
      </c>
      <c r="AR24" s="802">
        <f t="shared" si="13"/>
        <v>0.96790540540540537</v>
      </c>
      <c r="AS24" s="795">
        <v>48.4</v>
      </c>
      <c r="AT24" s="801">
        <v>138620000</v>
      </c>
      <c r="AU24" s="819">
        <v>2450000</v>
      </c>
      <c r="AV24" s="820">
        <v>2250000</v>
      </c>
      <c r="AW24" s="821">
        <f t="shared" si="14"/>
        <v>0.91836734693877553</v>
      </c>
      <c r="AX24" s="814">
        <v>38</v>
      </c>
      <c r="AY24" s="820">
        <v>85500000</v>
      </c>
      <c r="BA24" s="791">
        <v>1990</v>
      </c>
      <c r="BB24" s="801">
        <f t="shared" si="0"/>
        <v>472000000</v>
      </c>
      <c r="BC24" s="801">
        <f t="shared" si="1"/>
        <v>198400000</v>
      </c>
      <c r="BD24" s="801">
        <f t="shared" si="2"/>
        <v>130200000</v>
      </c>
      <c r="BE24" s="801">
        <f t="shared" si="3"/>
        <v>86950000</v>
      </c>
      <c r="BF24" s="801">
        <f t="shared" si="4"/>
        <v>85500000</v>
      </c>
      <c r="BG24" s="829">
        <f t="shared" si="15"/>
        <v>973050000</v>
      </c>
    </row>
    <row r="25" spans="1:59" x14ac:dyDescent="0.25">
      <c r="A25">
        <v>1991</v>
      </c>
      <c r="B25" s="800">
        <v>11800000</v>
      </c>
      <c r="C25" s="801">
        <v>11000000</v>
      </c>
      <c r="D25" s="802">
        <f t="shared" si="5"/>
        <v>0.93220338983050843</v>
      </c>
      <c r="E25" s="795">
        <v>33</v>
      </c>
      <c r="F25" s="801">
        <v>363000000</v>
      </c>
      <c r="G25" s="819">
        <v>10000000</v>
      </c>
      <c r="H25" s="820">
        <v>9790000</v>
      </c>
      <c r="I25" s="821">
        <f t="shared" si="6"/>
        <v>0.97899999999999998</v>
      </c>
      <c r="J25" s="814">
        <v>31</v>
      </c>
      <c r="K25" s="820">
        <v>303670000</v>
      </c>
      <c r="L25" s="800">
        <v>5130000</v>
      </c>
      <c r="M25" s="801">
        <v>4479000</v>
      </c>
      <c r="N25" s="802">
        <f t="shared" si="7"/>
        <v>0.87309941520467838</v>
      </c>
      <c r="O25" s="795">
        <v>36.5</v>
      </c>
      <c r="P25" s="801">
        <v>163507000</v>
      </c>
      <c r="Q25" s="819">
        <v>7400000</v>
      </c>
      <c r="R25" s="820">
        <v>5000000</v>
      </c>
      <c r="S25" s="821">
        <f t="shared" si="8"/>
        <v>0.67567567567567566</v>
      </c>
      <c r="T25" s="814">
        <v>27</v>
      </c>
      <c r="U25" s="820">
        <v>135000000</v>
      </c>
      <c r="V25" s="800">
        <v>6200000</v>
      </c>
      <c r="W25" s="801">
        <v>2800000</v>
      </c>
      <c r="X25" s="802">
        <f t="shared" si="9"/>
        <v>0.45161290322580644</v>
      </c>
      <c r="Y25" s="795">
        <v>30</v>
      </c>
      <c r="Z25" s="801">
        <v>84000000</v>
      </c>
      <c r="AA25" s="819">
        <v>3370000</v>
      </c>
      <c r="AB25" s="820">
        <v>3117000</v>
      </c>
      <c r="AC25" s="821">
        <f t="shared" si="10"/>
        <v>0.92492581602373891</v>
      </c>
      <c r="AD25" s="814">
        <v>30.9</v>
      </c>
      <c r="AE25" s="820">
        <v>96175000</v>
      </c>
      <c r="AF25" s="800">
        <v>3700000</v>
      </c>
      <c r="AG25" s="801">
        <v>2150000</v>
      </c>
      <c r="AH25" s="802">
        <f t="shared" si="11"/>
        <v>0.58108108108108103</v>
      </c>
      <c r="AI25" s="795">
        <v>45.9</v>
      </c>
      <c r="AJ25" s="801">
        <v>98600000</v>
      </c>
      <c r="AK25" s="819">
        <v>2638000</v>
      </c>
      <c r="AL25" s="820">
        <v>2336000</v>
      </c>
      <c r="AM25" s="821">
        <f t="shared" si="12"/>
        <v>0.88551933282789996</v>
      </c>
      <c r="AN25" s="814">
        <v>31.7</v>
      </c>
      <c r="AO25" s="820">
        <v>74000000</v>
      </c>
      <c r="AP25" s="800">
        <v>2190000</v>
      </c>
      <c r="AQ25" s="801">
        <v>2155000</v>
      </c>
      <c r="AR25" s="802">
        <f t="shared" si="13"/>
        <v>0.98401826484018262</v>
      </c>
      <c r="AS25" s="795">
        <v>31.1</v>
      </c>
      <c r="AT25" s="801">
        <v>67110000</v>
      </c>
      <c r="AU25" s="819">
        <v>2350000</v>
      </c>
      <c r="AV25" s="820">
        <v>2100000</v>
      </c>
      <c r="AW25" s="821">
        <f t="shared" si="14"/>
        <v>0.8936170212765957</v>
      </c>
      <c r="AX25" s="814">
        <v>32</v>
      </c>
      <c r="AY25" s="820">
        <v>67200000</v>
      </c>
      <c r="BA25" s="791">
        <v>1991</v>
      </c>
      <c r="BB25" s="801">
        <f t="shared" si="0"/>
        <v>363000000</v>
      </c>
      <c r="BC25" s="801">
        <f t="shared" si="1"/>
        <v>135000000</v>
      </c>
      <c r="BD25" s="801">
        <f t="shared" si="2"/>
        <v>84000000</v>
      </c>
      <c r="BE25" s="801">
        <f t="shared" si="3"/>
        <v>74000000</v>
      </c>
      <c r="BF25" s="801">
        <f t="shared" si="4"/>
        <v>67200000</v>
      </c>
      <c r="BG25" s="829">
        <f t="shared" si="15"/>
        <v>723200000</v>
      </c>
    </row>
    <row r="26" spans="1:59" x14ac:dyDescent="0.25">
      <c r="A26">
        <v>1992</v>
      </c>
      <c r="B26" s="800">
        <v>12000000</v>
      </c>
      <c r="C26" s="801">
        <v>10700000</v>
      </c>
      <c r="D26" s="802">
        <f t="shared" si="5"/>
        <v>0.89166666666666672</v>
      </c>
      <c r="E26" s="795">
        <v>34</v>
      </c>
      <c r="F26" s="801">
        <v>363800000</v>
      </c>
      <c r="G26" s="819">
        <v>11650000</v>
      </c>
      <c r="H26" s="820">
        <v>11500000</v>
      </c>
      <c r="I26" s="821">
        <f t="shared" si="6"/>
        <v>0.98712446351931327</v>
      </c>
      <c r="J26" s="814">
        <v>41.1</v>
      </c>
      <c r="K26" s="820">
        <v>472890000</v>
      </c>
      <c r="L26" s="800">
        <v>5500000</v>
      </c>
      <c r="M26" s="801">
        <v>4947000</v>
      </c>
      <c r="N26" s="802">
        <f t="shared" si="7"/>
        <v>0.89945454545454551</v>
      </c>
      <c r="O26" s="795">
        <v>30.1</v>
      </c>
      <c r="P26" s="801">
        <v>149151000</v>
      </c>
      <c r="Q26" s="819">
        <v>7300000</v>
      </c>
      <c r="R26" s="820">
        <v>5900000</v>
      </c>
      <c r="S26" s="821">
        <f t="shared" si="8"/>
        <v>0.80821917808219179</v>
      </c>
      <c r="T26" s="814">
        <v>28.5</v>
      </c>
      <c r="U26" s="820">
        <v>168150000</v>
      </c>
      <c r="V26" s="800">
        <v>5900000</v>
      </c>
      <c r="W26" s="801">
        <v>3800000</v>
      </c>
      <c r="X26" s="802">
        <f t="shared" si="9"/>
        <v>0.64406779661016944</v>
      </c>
      <c r="Y26" s="795">
        <v>34</v>
      </c>
      <c r="Z26" s="801">
        <v>129200000</v>
      </c>
      <c r="AA26" s="819">
        <v>4385000</v>
      </c>
      <c r="AB26" s="820">
        <v>3733000</v>
      </c>
      <c r="AC26" s="821">
        <f t="shared" si="10"/>
        <v>0.85131128848346638</v>
      </c>
      <c r="AD26" s="814">
        <v>32</v>
      </c>
      <c r="AE26" s="820">
        <v>119590000</v>
      </c>
      <c r="AF26" s="800">
        <v>2650000</v>
      </c>
      <c r="AG26" s="801">
        <v>2420000</v>
      </c>
      <c r="AH26" s="802">
        <f t="shared" si="11"/>
        <v>0.91320754716981134</v>
      </c>
      <c r="AI26" s="795">
        <v>49.4</v>
      </c>
      <c r="AJ26" s="801">
        <v>119640000</v>
      </c>
      <c r="AK26" s="819">
        <v>2700000</v>
      </c>
      <c r="AL26" s="820">
        <v>2397000</v>
      </c>
      <c r="AM26" s="821">
        <f t="shared" si="12"/>
        <v>0.88777777777777778</v>
      </c>
      <c r="AN26" s="814">
        <v>30.9</v>
      </c>
      <c r="AO26" s="820">
        <v>74119000</v>
      </c>
      <c r="AP26" s="800">
        <v>2860000</v>
      </c>
      <c r="AQ26" s="801">
        <v>2805000</v>
      </c>
      <c r="AR26" s="802">
        <f t="shared" si="13"/>
        <v>0.98076923076923073</v>
      </c>
      <c r="AS26" s="795">
        <v>49.9</v>
      </c>
      <c r="AT26" s="801">
        <v>139860000</v>
      </c>
      <c r="AU26" s="819">
        <v>2350000</v>
      </c>
      <c r="AV26" s="820">
        <v>1850000</v>
      </c>
      <c r="AW26" s="821">
        <f t="shared" si="14"/>
        <v>0.78723404255319152</v>
      </c>
      <c r="AX26" s="814">
        <v>30</v>
      </c>
      <c r="AY26" s="820">
        <v>55500000</v>
      </c>
      <c r="BA26" s="791">
        <v>1992</v>
      </c>
      <c r="BB26" s="801">
        <f t="shared" si="0"/>
        <v>363800000</v>
      </c>
      <c r="BC26" s="801">
        <f t="shared" si="1"/>
        <v>168150000</v>
      </c>
      <c r="BD26" s="801">
        <f t="shared" si="2"/>
        <v>129200000</v>
      </c>
      <c r="BE26" s="801">
        <f t="shared" si="3"/>
        <v>74119000</v>
      </c>
      <c r="BF26" s="801">
        <f t="shared" si="4"/>
        <v>55500000</v>
      </c>
      <c r="BG26" s="829">
        <f t="shared" si="15"/>
        <v>790769000</v>
      </c>
    </row>
    <row r="27" spans="1:59" x14ac:dyDescent="0.25">
      <c r="A27">
        <v>1993</v>
      </c>
      <c r="B27" s="800">
        <v>12100000</v>
      </c>
      <c r="C27" s="801">
        <v>11100000</v>
      </c>
      <c r="D27" s="802">
        <f t="shared" si="5"/>
        <v>0.9173553719008265</v>
      </c>
      <c r="E27" s="795">
        <v>35</v>
      </c>
      <c r="F27" s="801">
        <v>388500000</v>
      </c>
      <c r="G27" s="819">
        <v>11750000</v>
      </c>
      <c r="H27" s="820">
        <v>10850000</v>
      </c>
      <c r="I27" s="821">
        <f t="shared" si="6"/>
        <v>0.92340425531914894</v>
      </c>
      <c r="J27" s="814">
        <v>31</v>
      </c>
      <c r="K27" s="820">
        <v>336610000</v>
      </c>
      <c r="L27" s="800">
        <v>5565000</v>
      </c>
      <c r="M27" s="801">
        <v>5264000</v>
      </c>
      <c r="N27" s="802">
        <f t="shared" si="7"/>
        <v>0.9459119496855346</v>
      </c>
      <c r="O27" s="795">
        <v>39.200000000000003</v>
      </c>
      <c r="P27" s="801">
        <v>206334000</v>
      </c>
      <c r="Q27" s="819">
        <v>7100000</v>
      </c>
      <c r="R27" s="820">
        <v>5400000</v>
      </c>
      <c r="S27" s="821">
        <f t="shared" si="8"/>
        <v>0.76056338028169013</v>
      </c>
      <c r="T27" s="814">
        <v>29</v>
      </c>
      <c r="U27" s="820">
        <v>156600000</v>
      </c>
      <c r="V27" s="800">
        <v>6100000</v>
      </c>
      <c r="W27" s="801">
        <v>3700000</v>
      </c>
      <c r="X27" s="802">
        <f t="shared" si="9"/>
        <v>0.60655737704918034</v>
      </c>
      <c r="Y27" s="795">
        <v>32</v>
      </c>
      <c r="Z27" s="801">
        <v>118400000</v>
      </c>
      <c r="AA27" s="819">
        <v>3820000</v>
      </c>
      <c r="AB27" s="820">
        <v>3488000</v>
      </c>
      <c r="AC27" s="821">
        <f t="shared" si="10"/>
        <v>0.9130890052356021</v>
      </c>
      <c r="AD27" s="814">
        <v>32</v>
      </c>
      <c r="AE27" s="820">
        <v>111522000</v>
      </c>
      <c r="AF27" s="800">
        <v>2900000</v>
      </c>
      <c r="AG27" s="801">
        <v>2790000</v>
      </c>
      <c r="AH27" s="802">
        <f t="shared" si="11"/>
        <v>0.96206896551724141</v>
      </c>
      <c r="AI27" s="795">
        <v>63.6</v>
      </c>
      <c r="AJ27" s="801">
        <v>177580000</v>
      </c>
      <c r="AK27" s="819">
        <v>2835000</v>
      </c>
      <c r="AL27" s="820">
        <v>2583000</v>
      </c>
      <c r="AM27" s="821">
        <f t="shared" si="12"/>
        <v>0.91111111111111109</v>
      </c>
      <c r="AN27" s="814">
        <v>37.5</v>
      </c>
      <c r="AO27" s="820">
        <v>96990000</v>
      </c>
      <c r="AP27" s="800">
        <v>2755000</v>
      </c>
      <c r="AQ27" s="801">
        <v>2298000</v>
      </c>
      <c r="AR27" s="802">
        <f t="shared" si="13"/>
        <v>0.83411978221415606</v>
      </c>
      <c r="AS27" s="795">
        <v>31</v>
      </c>
      <c r="AT27" s="801">
        <v>71190000</v>
      </c>
      <c r="AU27" s="819">
        <v>2350000</v>
      </c>
      <c r="AV27" s="820">
        <v>2100000</v>
      </c>
      <c r="AW27" s="821">
        <f t="shared" si="14"/>
        <v>0.8936170212765957</v>
      </c>
      <c r="AX27" s="814">
        <v>35</v>
      </c>
      <c r="AY27" s="820">
        <v>73500000</v>
      </c>
      <c r="BA27" s="791">
        <v>1993</v>
      </c>
      <c r="BB27" s="801">
        <f t="shared" si="0"/>
        <v>388500000</v>
      </c>
      <c r="BC27" s="801">
        <f t="shared" si="1"/>
        <v>156600000</v>
      </c>
      <c r="BD27" s="801">
        <f t="shared" si="2"/>
        <v>118400000</v>
      </c>
      <c r="BE27" s="801">
        <f t="shared" si="3"/>
        <v>96990000</v>
      </c>
      <c r="BF27" s="801">
        <f t="shared" si="4"/>
        <v>73500000</v>
      </c>
      <c r="BG27" s="829">
        <f t="shared" si="15"/>
        <v>833990000</v>
      </c>
    </row>
    <row r="28" spans="1:59" x14ac:dyDescent="0.25">
      <c r="A28">
        <v>1994</v>
      </c>
      <c r="B28" s="800">
        <v>11900000</v>
      </c>
      <c r="C28" s="801">
        <v>11400000</v>
      </c>
      <c r="D28" s="802">
        <f t="shared" si="5"/>
        <v>0.95798319327731096</v>
      </c>
      <c r="E28" s="795">
        <v>38</v>
      </c>
      <c r="F28" s="801">
        <v>433200000</v>
      </c>
      <c r="G28" s="819">
        <v>11590000</v>
      </c>
      <c r="H28" s="820">
        <v>11238000</v>
      </c>
      <c r="I28" s="821">
        <f t="shared" si="6"/>
        <v>0.96962899050905949</v>
      </c>
      <c r="J28" s="814">
        <v>31.7</v>
      </c>
      <c r="K28" s="820">
        <v>356404000</v>
      </c>
      <c r="L28" s="800">
        <v>5580000</v>
      </c>
      <c r="M28" s="801">
        <v>5378000</v>
      </c>
      <c r="N28" s="802">
        <f t="shared" si="7"/>
        <v>0.96379928315412189</v>
      </c>
      <c r="O28" s="795">
        <v>31.7</v>
      </c>
      <c r="P28" s="801">
        <v>170590000</v>
      </c>
      <c r="Q28" s="819">
        <v>7000000</v>
      </c>
      <c r="R28" s="820">
        <v>5300000</v>
      </c>
      <c r="S28" s="821">
        <f t="shared" si="8"/>
        <v>0.75714285714285712</v>
      </c>
      <c r="T28" s="814">
        <v>27</v>
      </c>
      <c r="U28" s="820">
        <v>143100000</v>
      </c>
      <c r="V28" s="800">
        <v>6000000</v>
      </c>
      <c r="W28" s="801">
        <v>2900000</v>
      </c>
      <c r="X28" s="802">
        <f t="shared" si="9"/>
        <v>0.48333333333333334</v>
      </c>
      <c r="Y28" s="795">
        <v>26</v>
      </c>
      <c r="Z28" s="801">
        <v>75400000</v>
      </c>
      <c r="AA28" s="819">
        <v>3675000</v>
      </c>
      <c r="AB28" s="820">
        <v>3353000</v>
      </c>
      <c r="AC28" s="821">
        <f t="shared" si="10"/>
        <v>0.9123809523809524</v>
      </c>
      <c r="AD28" s="814">
        <v>28.4</v>
      </c>
      <c r="AE28" s="820">
        <v>95278000</v>
      </c>
      <c r="AF28" s="800">
        <v>2650000</v>
      </c>
      <c r="AG28" s="801">
        <v>2545000</v>
      </c>
      <c r="AH28" s="802">
        <f t="shared" si="11"/>
        <v>0.96037735849056605</v>
      </c>
      <c r="AI28" s="795">
        <v>52.7</v>
      </c>
      <c r="AJ28" s="801">
        <v>134000000</v>
      </c>
      <c r="AK28" s="819">
        <v>2945000</v>
      </c>
      <c r="AL28" s="820">
        <v>2592000</v>
      </c>
      <c r="AM28" s="821">
        <f t="shared" si="12"/>
        <v>0.88013582342954155</v>
      </c>
      <c r="AN28" s="814">
        <v>30.8</v>
      </c>
      <c r="AO28" s="820">
        <v>79734000</v>
      </c>
      <c r="AP28" s="800">
        <v>2653000</v>
      </c>
      <c r="AQ28" s="801">
        <v>2548000</v>
      </c>
      <c r="AR28" s="802">
        <f t="shared" si="13"/>
        <v>0.9604221635883905</v>
      </c>
      <c r="AS28" s="795">
        <v>28</v>
      </c>
      <c r="AT28" s="801">
        <v>71348000</v>
      </c>
      <c r="AU28" s="819">
        <v>2200000</v>
      </c>
      <c r="AV28" s="820">
        <v>2100000</v>
      </c>
      <c r="AW28" s="821">
        <f t="shared" si="14"/>
        <v>0.95454545454545459</v>
      </c>
      <c r="AX28" s="814">
        <v>34</v>
      </c>
      <c r="AY28" s="820">
        <v>71400000</v>
      </c>
      <c r="BA28" s="791">
        <v>1994</v>
      </c>
      <c r="BB28" s="801">
        <f t="shared" si="0"/>
        <v>433200000</v>
      </c>
      <c r="BC28" s="801">
        <f t="shared" si="1"/>
        <v>143100000</v>
      </c>
      <c r="BD28" s="801">
        <f t="shared" si="2"/>
        <v>75400000</v>
      </c>
      <c r="BE28" s="801">
        <f t="shared" si="3"/>
        <v>79734000</v>
      </c>
      <c r="BF28" s="801">
        <f t="shared" si="4"/>
        <v>71400000</v>
      </c>
      <c r="BG28" s="829">
        <f t="shared" si="15"/>
        <v>802834000</v>
      </c>
    </row>
    <row r="29" spans="1:59" x14ac:dyDescent="0.25">
      <c r="A29">
        <v>1995</v>
      </c>
      <c r="B29" s="800">
        <v>11700000</v>
      </c>
      <c r="C29" s="801">
        <v>11000000</v>
      </c>
      <c r="D29" s="802">
        <f t="shared" si="5"/>
        <v>0.94017094017094016</v>
      </c>
      <c r="E29" s="795">
        <v>26</v>
      </c>
      <c r="F29" s="801">
        <v>286000000</v>
      </c>
      <c r="G29" s="819">
        <v>11290000</v>
      </c>
      <c r="H29" s="820">
        <v>11118000</v>
      </c>
      <c r="I29" s="821">
        <f t="shared" si="6"/>
        <v>0.98476527900797162</v>
      </c>
      <c r="J29" s="814">
        <v>27</v>
      </c>
      <c r="K29" s="820">
        <v>300300000</v>
      </c>
      <c r="L29" s="800">
        <v>5720000</v>
      </c>
      <c r="M29" s="801">
        <v>5435000</v>
      </c>
      <c r="N29" s="802">
        <f t="shared" si="7"/>
        <v>0.95017482517482521</v>
      </c>
      <c r="O29" s="795">
        <v>36</v>
      </c>
      <c r="P29" s="801">
        <v>195750000</v>
      </c>
      <c r="Q29" s="819">
        <v>6800000</v>
      </c>
      <c r="R29" s="820">
        <v>5200000</v>
      </c>
      <c r="S29" s="821">
        <f t="shared" si="8"/>
        <v>0.76470588235294112</v>
      </c>
      <c r="T29" s="814">
        <v>21</v>
      </c>
      <c r="U29" s="820">
        <v>109200000</v>
      </c>
      <c r="V29" s="800">
        <v>5800000</v>
      </c>
      <c r="W29" s="801">
        <v>2800000</v>
      </c>
      <c r="X29" s="802">
        <f t="shared" si="9"/>
        <v>0.48275862068965519</v>
      </c>
      <c r="Y29" s="795">
        <v>27</v>
      </c>
      <c r="Z29" s="801">
        <v>75600000</v>
      </c>
      <c r="AA29" s="819">
        <v>2883000</v>
      </c>
      <c r="AB29" s="820">
        <v>2752000</v>
      </c>
      <c r="AC29" s="821">
        <f t="shared" si="10"/>
        <v>0.95456122095039886</v>
      </c>
      <c r="AD29" s="814">
        <v>33</v>
      </c>
      <c r="AE29" s="820">
        <v>90736000</v>
      </c>
      <c r="AF29" s="800">
        <v>2700000</v>
      </c>
      <c r="AG29" s="801">
        <v>2595000</v>
      </c>
      <c r="AH29" s="802">
        <f t="shared" si="11"/>
        <v>0.96111111111111114</v>
      </c>
      <c r="AI29" s="795">
        <v>59.3</v>
      </c>
      <c r="AJ29" s="801">
        <v>153770000</v>
      </c>
      <c r="AK29" s="819">
        <v>2940000</v>
      </c>
      <c r="AL29" s="820">
        <v>2738000</v>
      </c>
      <c r="AM29" s="821">
        <f t="shared" si="12"/>
        <v>0.93129251700680271</v>
      </c>
      <c r="AN29" s="814">
        <v>38.4</v>
      </c>
      <c r="AO29" s="820">
        <v>105260000</v>
      </c>
      <c r="AP29" s="800">
        <v>2298000</v>
      </c>
      <c r="AQ29" s="801">
        <v>2245000</v>
      </c>
      <c r="AR29" s="802">
        <f t="shared" si="13"/>
        <v>0.97693646649260224</v>
      </c>
      <c r="AS29" s="795">
        <v>32</v>
      </c>
      <c r="AT29" s="801">
        <v>71849000</v>
      </c>
      <c r="AU29" s="819">
        <v>2150000</v>
      </c>
      <c r="AV29" s="820">
        <v>2100000</v>
      </c>
      <c r="AW29" s="821">
        <f t="shared" si="14"/>
        <v>0.97674418604651159</v>
      </c>
      <c r="AX29" s="814">
        <v>41</v>
      </c>
      <c r="AY29" s="820">
        <v>86100000</v>
      </c>
      <c r="BA29" s="791">
        <v>1995</v>
      </c>
      <c r="BB29" s="801">
        <f t="shared" si="0"/>
        <v>286000000</v>
      </c>
      <c r="BC29" s="801">
        <f t="shared" si="1"/>
        <v>109200000</v>
      </c>
      <c r="BD29" s="801">
        <f t="shared" si="2"/>
        <v>75600000</v>
      </c>
      <c r="BE29" s="801">
        <f t="shared" si="3"/>
        <v>105260000</v>
      </c>
      <c r="BF29" s="801">
        <f t="shared" si="4"/>
        <v>86100000</v>
      </c>
      <c r="BG29" s="829">
        <f t="shared" si="15"/>
        <v>662160000</v>
      </c>
    </row>
    <row r="30" spans="1:59" x14ac:dyDescent="0.25">
      <c r="A30">
        <v>1996</v>
      </c>
      <c r="B30" s="800">
        <v>11800000</v>
      </c>
      <c r="C30" s="801">
        <v>8800000</v>
      </c>
      <c r="D30" s="802">
        <f t="shared" si="5"/>
        <v>0.74576271186440679</v>
      </c>
      <c r="E30" s="795">
        <v>29</v>
      </c>
      <c r="F30" s="801">
        <v>255200000</v>
      </c>
      <c r="G30" s="819">
        <v>12680000</v>
      </c>
      <c r="H30" s="820">
        <v>12515000</v>
      </c>
      <c r="I30" s="821">
        <f t="shared" si="6"/>
        <v>0.98698738170347</v>
      </c>
      <c r="J30" s="814">
        <v>31.6</v>
      </c>
      <c r="K30" s="820">
        <v>395130000</v>
      </c>
      <c r="L30" s="800">
        <v>6640000</v>
      </c>
      <c r="M30" s="801">
        <v>6360000</v>
      </c>
      <c r="N30" s="802">
        <f t="shared" si="7"/>
        <v>0.95783132530120485</v>
      </c>
      <c r="O30" s="795">
        <v>27.5</v>
      </c>
      <c r="P30" s="801">
        <v>174980000</v>
      </c>
      <c r="Q30" s="819">
        <v>6800000</v>
      </c>
      <c r="R30" s="820">
        <v>4900000</v>
      </c>
      <c r="S30" s="821">
        <f t="shared" si="8"/>
        <v>0.72058823529411764</v>
      </c>
      <c r="T30" s="814">
        <v>19</v>
      </c>
      <c r="U30" s="820">
        <v>93100000</v>
      </c>
      <c r="V30" s="800">
        <v>6000000</v>
      </c>
      <c r="W30" s="801">
        <v>2900000</v>
      </c>
      <c r="X30" s="802">
        <f t="shared" si="9"/>
        <v>0.48333333333333334</v>
      </c>
      <c r="Y30" s="795">
        <v>26</v>
      </c>
      <c r="Z30" s="801">
        <v>75400000</v>
      </c>
      <c r="AA30" s="819">
        <v>4325000</v>
      </c>
      <c r="AB30" s="820">
        <v>3854000</v>
      </c>
      <c r="AC30" s="821">
        <f t="shared" si="10"/>
        <v>0.89109826589595376</v>
      </c>
      <c r="AD30" s="814">
        <v>36.1</v>
      </c>
      <c r="AE30" s="820">
        <v>139270000</v>
      </c>
      <c r="AF30" s="800">
        <v>2800000</v>
      </c>
      <c r="AG30" s="801">
        <v>2745000</v>
      </c>
      <c r="AH30" s="802">
        <f t="shared" si="11"/>
        <v>0.98035714285714282</v>
      </c>
      <c r="AI30" s="795">
        <v>66.5</v>
      </c>
      <c r="AJ30" s="801">
        <v>182670000</v>
      </c>
      <c r="AK30" s="819">
        <v>2870000</v>
      </c>
      <c r="AL30" s="820">
        <v>2268000</v>
      </c>
      <c r="AM30" s="821">
        <f t="shared" si="12"/>
        <v>0.79024390243902443</v>
      </c>
      <c r="AN30" s="814">
        <v>33.299999999999997</v>
      </c>
      <c r="AO30" s="820">
        <v>75500000</v>
      </c>
      <c r="AP30" s="800">
        <v>2595000</v>
      </c>
      <c r="AQ30" s="801">
        <v>2542000</v>
      </c>
      <c r="AR30" s="802">
        <f t="shared" si="13"/>
        <v>0.97957610789980731</v>
      </c>
      <c r="AS30" s="795">
        <v>41.9</v>
      </c>
      <c r="AT30" s="801">
        <v>106582000</v>
      </c>
      <c r="AU30" s="819">
        <v>2300000</v>
      </c>
      <c r="AV30" s="820">
        <v>2100000</v>
      </c>
      <c r="AW30" s="821">
        <f t="shared" si="14"/>
        <v>0.91304347826086951</v>
      </c>
      <c r="AX30" s="814">
        <v>35</v>
      </c>
      <c r="AY30" s="820">
        <v>73500000</v>
      </c>
      <c r="BA30" s="791">
        <v>1996</v>
      </c>
      <c r="BB30" s="801">
        <f t="shared" si="0"/>
        <v>255200000</v>
      </c>
      <c r="BC30" s="801">
        <f t="shared" si="1"/>
        <v>93100000</v>
      </c>
      <c r="BD30" s="801">
        <f t="shared" si="2"/>
        <v>75400000</v>
      </c>
      <c r="BE30" s="801">
        <f t="shared" si="3"/>
        <v>75500000</v>
      </c>
      <c r="BF30" s="801">
        <f t="shared" si="4"/>
        <v>73500000</v>
      </c>
      <c r="BG30" s="829">
        <f t="shared" si="15"/>
        <v>572700000</v>
      </c>
    </row>
    <row r="31" spans="1:59" x14ac:dyDescent="0.25">
      <c r="A31">
        <v>1997</v>
      </c>
      <c r="B31" s="800">
        <v>11400000</v>
      </c>
      <c r="C31" s="801">
        <v>10900000</v>
      </c>
      <c r="D31" s="802">
        <f t="shared" si="5"/>
        <v>0.95614035087719296</v>
      </c>
      <c r="E31" s="795">
        <v>46</v>
      </c>
      <c r="F31" s="801">
        <v>501400000</v>
      </c>
      <c r="G31" s="819">
        <v>11625000</v>
      </c>
      <c r="H31" s="820">
        <v>11095000</v>
      </c>
      <c r="I31" s="821">
        <f t="shared" si="6"/>
        <v>0.95440860215053769</v>
      </c>
      <c r="J31" s="814">
        <v>24.3</v>
      </c>
      <c r="K31" s="820">
        <v>269290000</v>
      </c>
      <c r="L31" s="800">
        <v>6150000</v>
      </c>
      <c r="M31" s="801">
        <v>5840000</v>
      </c>
      <c r="N31" s="802">
        <f t="shared" si="7"/>
        <v>0.94959349593495934</v>
      </c>
      <c r="O31" s="795">
        <v>31.1</v>
      </c>
      <c r="P31" s="801">
        <v>181540000</v>
      </c>
      <c r="Q31" s="819">
        <v>6700000</v>
      </c>
      <c r="R31" s="820">
        <v>5300000</v>
      </c>
      <c r="S31" s="821">
        <f t="shared" si="8"/>
        <v>0.79104477611940294</v>
      </c>
      <c r="T31" s="814">
        <v>32</v>
      </c>
      <c r="U31" s="820">
        <v>169600000</v>
      </c>
      <c r="V31" s="800">
        <v>6300000</v>
      </c>
      <c r="W31" s="801">
        <v>4100000</v>
      </c>
      <c r="X31" s="802">
        <f t="shared" si="9"/>
        <v>0.65079365079365081</v>
      </c>
      <c r="Y31" s="795">
        <v>29</v>
      </c>
      <c r="Z31" s="801">
        <v>118900000</v>
      </c>
      <c r="AA31" s="819">
        <v>4020000</v>
      </c>
      <c r="AB31" s="820">
        <v>3419000</v>
      </c>
      <c r="AC31" s="821">
        <f t="shared" si="10"/>
        <v>0.85049751243781091</v>
      </c>
      <c r="AD31" s="814">
        <v>28.7</v>
      </c>
      <c r="AE31" s="820">
        <v>98013000</v>
      </c>
      <c r="AF31" s="800">
        <v>2690000</v>
      </c>
      <c r="AG31" s="801">
        <v>2580000</v>
      </c>
      <c r="AH31" s="802">
        <f t="shared" si="11"/>
        <v>0.95910780669144979</v>
      </c>
      <c r="AI31" s="795">
        <v>64</v>
      </c>
      <c r="AJ31" s="801">
        <v>165120000</v>
      </c>
      <c r="AK31" s="819">
        <v>3053000</v>
      </c>
      <c r="AL31" s="820">
        <v>2750000</v>
      </c>
      <c r="AM31" s="821">
        <f t="shared" si="12"/>
        <v>0.90075335735342288</v>
      </c>
      <c r="AN31" s="814">
        <v>32.799999999999997</v>
      </c>
      <c r="AO31" s="820">
        <v>90100000</v>
      </c>
      <c r="AP31" s="800">
        <v>2520000</v>
      </c>
      <c r="AQ31" s="801">
        <v>2415000</v>
      </c>
      <c r="AR31" s="802">
        <f t="shared" si="13"/>
        <v>0.95833333333333337</v>
      </c>
      <c r="AS31" s="795">
        <v>32</v>
      </c>
      <c r="AT31" s="801">
        <v>77300000</v>
      </c>
      <c r="AU31" s="819">
        <v>2000000</v>
      </c>
      <c r="AV31" s="820">
        <v>1900000</v>
      </c>
      <c r="AW31" s="821">
        <f t="shared" si="14"/>
        <v>0.95</v>
      </c>
      <c r="AX31" s="814">
        <v>37</v>
      </c>
      <c r="AY31" s="820">
        <v>70300000</v>
      </c>
      <c r="BA31" s="791">
        <v>1997</v>
      </c>
      <c r="BB31" s="801">
        <f t="shared" si="0"/>
        <v>501400000</v>
      </c>
      <c r="BC31" s="801">
        <f t="shared" si="1"/>
        <v>169600000</v>
      </c>
      <c r="BD31" s="801">
        <f t="shared" si="2"/>
        <v>118900000</v>
      </c>
      <c r="BE31" s="801">
        <f t="shared" si="3"/>
        <v>90100000</v>
      </c>
      <c r="BF31" s="801">
        <f t="shared" si="4"/>
        <v>70300000</v>
      </c>
      <c r="BG31" s="829">
        <f t="shared" si="15"/>
        <v>950300000</v>
      </c>
    </row>
    <row r="32" spans="1:59" x14ac:dyDescent="0.25">
      <c r="A32">
        <v>1998</v>
      </c>
      <c r="B32" s="800">
        <v>10700000</v>
      </c>
      <c r="C32" s="801">
        <v>10100000</v>
      </c>
      <c r="D32" s="802">
        <f t="shared" si="5"/>
        <v>0.94392523364485981</v>
      </c>
      <c r="E32" s="795">
        <v>49</v>
      </c>
      <c r="F32" s="801">
        <v>494900000</v>
      </c>
      <c r="G32" s="819">
        <v>9770000</v>
      </c>
      <c r="H32" s="820">
        <v>9610000</v>
      </c>
      <c r="I32" s="821">
        <f t="shared" si="6"/>
        <v>0.98362333674513813</v>
      </c>
      <c r="J32" s="814">
        <v>32</v>
      </c>
      <c r="K32" s="820">
        <v>307700000</v>
      </c>
      <c r="L32" s="800">
        <v>5650000</v>
      </c>
      <c r="M32" s="801">
        <v>5280000</v>
      </c>
      <c r="N32" s="802">
        <f t="shared" si="7"/>
        <v>0.93451327433628317</v>
      </c>
      <c r="O32" s="795">
        <v>32</v>
      </c>
      <c r="P32" s="801">
        <v>168790000</v>
      </c>
      <c r="Q32" s="819">
        <v>6600000</v>
      </c>
      <c r="R32" s="820">
        <v>5100000</v>
      </c>
      <c r="S32" s="821">
        <f t="shared" si="8"/>
        <v>0.77272727272727271</v>
      </c>
      <c r="T32" s="814">
        <v>39</v>
      </c>
      <c r="U32" s="820">
        <v>198900000</v>
      </c>
      <c r="V32" s="800">
        <v>6100000</v>
      </c>
      <c r="W32" s="801">
        <v>3900000</v>
      </c>
      <c r="X32" s="802">
        <f t="shared" si="9"/>
        <v>0.63934426229508201</v>
      </c>
      <c r="Y32" s="795">
        <v>35</v>
      </c>
      <c r="Z32" s="801">
        <v>136500000</v>
      </c>
      <c r="AA32" s="819">
        <v>3425000</v>
      </c>
      <c r="AB32" s="820">
        <v>3294000</v>
      </c>
      <c r="AC32" s="821">
        <f t="shared" si="10"/>
        <v>0.9617518248175182</v>
      </c>
      <c r="AD32" s="814">
        <v>36.700000000000003</v>
      </c>
      <c r="AE32" s="820">
        <v>120884000</v>
      </c>
      <c r="AF32" s="800">
        <v>2670000</v>
      </c>
      <c r="AG32" s="801">
        <v>2565000</v>
      </c>
      <c r="AH32" s="802">
        <f t="shared" si="11"/>
        <v>0.9606741573033708</v>
      </c>
      <c r="AI32" s="795">
        <v>61.4</v>
      </c>
      <c r="AJ32" s="801">
        <v>157425000</v>
      </c>
      <c r="AK32" s="819">
        <v>2812000</v>
      </c>
      <c r="AL32" s="820">
        <v>2610000</v>
      </c>
      <c r="AM32" s="821">
        <f t="shared" si="12"/>
        <v>0.92816500711237548</v>
      </c>
      <c r="AN32" s="814">
        <v>39.6</v>
      </c>
      <c r="AO32" s="820">
        <v>103470000</v>
      </c>
      <c r="AP32" s="800">
        <v>2015000</v>
      </c>
      <c r="AQ32" s="801">
        <v>1982000</v>
      </c>
      <c r="AR32" s="802">
        <f t="shared" si="13"/>
        <v>0.98362282878411911</v>
      </c>
      <c r="AS32" s="795">
        <v>40.6</v>
      </c>
      <c r="AT32" s="801">
        <v>80444000</v>
      </c>
      <c r="AU32" s="819">
        <v>1900000</v>
      </c>
      <c r="AV32" s="820">
        <v>1800000</v>
      </c>
      <c r="AW32" s="821">
        <f t="shared" si="14"/>
        <v>0.94736842105263153</v>
      </c>
      <c r="AX32" s="814">
        <v>46</v>
      </c>
      <c r="AY32" s="820">
        <v>82800000</v>
      </c>
      <c r="BA32" s="791">
        <v>1998</v>
      </c>
      <c r="BB32" s="801">
        <f t="shared" si="0"/>
        <v>494900000</v>
      </c>
      <c r="BC32" s="801">
        <f t="shared" si="1"/>
        <v>198900000</v>
      </c>
      <c r="BD32" s="801">
        <f t="shared" si="2"/>
        <v>136500000</v>
      </c>
      <c r="BE32" s="801">
        <f t="shared" si="3"/>
        <v>103470000</v>
      </c>
      <c r="BF32" s="801">
        <f t="shared" si="4"/>
        <v>82800000</v>
      </c>
      <c r="BG32" s="829">
        <f t="shared" si="15"/>
        <v>1016570000</v>
      </c>
    </row>
    <row r="33" spans="1:59" x14ac:dyDescent="0.25">
      <c r="A33">
        <v>1999</v>
      </c>
      <c r="B33" s="800">
        <v>10000000</v>
      </c>
      <c r="C33" s="801">
        <v>9200000</v>
      </c>
      <c r="D33" s="802">
        <f t="shared" si="5"/>
        <v>0.92</v>
      </c>
      <c r="E33" s="795">
        <v>47</v>
      </c>
      <c r="F33" s="801">
        <v>432400000</v>
      </c>
      <c r="G33" s="819">
        <v>9410000</v>
      </c>
      <c r="H33" s="820">
        <v>8657000</v>
      </c>
      <c r="I33" s="821">
        <f t="shared" si="6"/>
        <v>0.91997874601487784</v>
      </c>
      <c r="J33" s="814">
        <v>28</v>
      </c>
      <c r="K33" s="820">
        <v>242280000</v>
      </c>
      <c r="L33" s="800">
        <v>5560000</v>
      </c>
      <c r="M33" s="801">
        <v>5320000</v>
      </c>
      <c r="N33" s="802">
        <f t="shared" si="7"/>
        <v>0.95683453237410077</v>
      </c>
      <c r="O33" s="795">
        <v>29</v>
      </c>
      <c r="P33" s="801">
        <v>154310000</v>
      </c>
      <c r="Q33" s="819">
        <v>6400000</v>
      </c>
      <c r="R33" s="820">
        <v>4300000</v>
      </c>
      <c r="S33" s="821">
        <f t="shared" si="8"/>
        <v>0.671875</v>
      </c>
      <c r="T33" s="814">
        <v>35</v>
      </c>
      <c r="U33" s="820">
        <v>150500000</v>
      </c>
      <c r="V33" s="800">
        <v>6200000</v>
      </c>
      <c r="W33" s="801">
        <v>3400000</v>
      </c>
      <c r="X33" s="802">
        <f t="shared" si="9"/>
        <v>0.54838709677419351</v>
      </c>
      <c r="Y33" s="795">
        <v>36</v>
      </c>
      <c r="Z33" s="801">
        <v>122400000</v>
      </c>
      <c r="AA33" s="819">
        <v>3105000</v>
      </c>
      <c r="AB33" s="820">
        <v>3024000</v>
      </c>
      <c r="AC33" s="821">
        <f t="shared" si="10"/>
        <v>0.97391304347826091</v>
      </c>
      <c r="AD33" s="814">
        <v>39.9</v>
      </c>
      <c r="AE33" s="820">
        <v>120582000</v>
      </c>
      <c r="AF33" s="800">
        <v>2525000</v>
      </c>
      <c r="AG33" s="801">
        <v>2290000</v>
      </c>
      <c r="AH33" s="802">
        <f t="shared" si="11"/>
        <v>0.90693069306930696</v>
      </c>
      <c r="AI33" s="795">
        <v>54.2</v>
      </c>
      <c r="AJ33" s="801">
        <v>124140000</v>
      </c>
      <c r="AK33" s="819">
        <v>2653000</v>
      </c>
      <c r="AL33" s="820">
        <v>2450000</v>
      </c>
      <c r="AM33" s="821">
        <f t="shared" si="12"/>
        <v>0.92348284960422167</v>
      </c>
      <c r="AN33" s="814">
        <v>43.8</v>
      </c>
      <c r="AO33" s="820">
        <v>107200000</v>
      </c>
      <c r="AP33" s="800">
        <v>2045000</v>
      </c>
      <c r="AQ33" s="801">
        <v>1990000</v>
      </c>
      <c r="AR33" s="802">
        <f t="shared" si="13"/>
        <v>0.97310513447432767</v>
      </c>
      <c r="AS33" s="795">
        <v>39.799999999999997</v>
      </c>
      <c r="AT33" s="801">
        <v>79210000</v>
      </c>
      <c r="AU33" s="819">
        <v>1900000</v>
      </c>
      <c r="AV33" s="820">
        <v>1700000</v>
      </c>
      <c r="AW33" s="821">
        <f t="shared" si="14"/>
        <v>0.89473684210526316</v>
      </c>
      <c r="AX33" s="814">
        <v>48</v>
      </c>
      <c r="AY33" s="820">
        <v>81600000</v>
      </c>
      <c r="BA33" s="791">
        <v>1999</v>
      </c>
      <c r="BB33" s="801">
        <f t="shared" si="0"/>
        <v>432400000</v>
      </c>
      <c r="BC33" s="801">
        <f t="shared" si="1"/>
        <v>150500000</v>
      </c>
      <c r="BD33" s="801">
        <f t="shared" si="2"/>
        <v>122400000</v>
      </c>
      <c r="BE33" s="801">
        <f t="shared" si="3"/>
        <v>107200000</v>
      </c>
      <c r="BF33" s="801">
        <f t="shared" si="4"/>
        <v>81600000</v>
      </c>
      <c r="BG33" s="829">
        <f t="shared" si="15"/>
        <v>894100000</v>
      </c>
    </row>
    <row r="34" spans="1:59" x14ac:dyDescent="0.25">
      <c r="A34">
        <v>2000</v>
      </c>
      <c r="B34" s="800">
        <v>9800000</v>
      </c>
      <c r="C34" s="801">
        <v>9400000</v>
      </c>
      <c r="D34" s="802">
        <f t="shared" si="5"/>
        <v>0.95918367346938771</v>
      </c>
      <c r="E34" s="795">
        <v>37</v>
      </c>
      <c r="F34" s="801">
        <v>347800000</v>
      </c>
      <c r="G34" s="819">
        <v>10170000</v>
      </c>
      <c r="H34" s="820">
        <v>9413000</v>
      </c>
      <c r="I34" s="821">
        <f t="shared" si="6"/>
        <v>0.92556538839724678</v>
      </c>
      <c r="J34" s="814">
        <v>33.700000000000003</v>
      </c>
      <c r="K34" s="820">
        <v>316985000</v>
      </c>
      <c r="L34" s="800">
        <v>5330000</v>
      </c>
      <c r="M34" s="801">
        <v>4920000</v>
      </c>
      <c r="N34" s="802">
        <f t="shared" si="7"/>
        <v>0.92307692307692313</v>
      </c>
      <c r="O34" s="795">
        <v>27.5</v>
      </c>
      <c r="P34" s="801">
        <v>135210000</v>
      </c>
      <c r="Q34" s="819">
        <v>6100000</v>
      </c>
      <c r="R34" s="820">
        <v>4200000</v>
      </c>
      <c r="S34" s="821">
        <f t="shared" si="8"/>
        <v>0.68852459016393441</v>
      </c>
      <c r="T34" s="814">
        <v>34</v>
      </c>
      <c r="U34" s="820">
        <v>142800000</v>
      </c>
      <c r="V34" s="800">
        <v>6000000</v>
      </c>
      <c r="W34" s="801">
        <v>2200000</v>
      </c>
      <c r="X34" s="802">
        <f t="shared" si="9"/>
        <v>0.36666666666666664</v>
      </c>
      <c r="Y34" s="795">
        <v>30</v>
      </c>
      <c r="Z34" s="801">
        <v>66000000</v>
      </c>
      <c r="AA34" s="819">
        <v>3020000</v>
      </c>
      <c r="AB34" s="820">
        <v>2878000</v>
      </c>
      <c r="AC34" s="821">
        <f t="shared" si="10"/>
        <v>0.95298013245033109</v>
      </c>
      <c r="AD34" s="814">
        <v>39.700000000000003</v>
      </c>
      <c r="AE34" s="820">
        <v>114268000</v>
      </c>
      <c r="AF34" s="800">
        <v>2475000</v>
      </c>
      <c r="AG34" s="801">
        <v>2420000</v>
      </c>
      <c r="AH34" s="802">
        <f t="shared" si="11"/>
        <v>0.97777777777777775</v>
      </c>
      <c r="AI34" s="795">
        <v>68.099999999999994</v>
      </c>
      <c r="AJ34" s="801">
        <v>164880000</v>
      </c>
      <c r="AK34" s="819">
        <v>2548000</v>
      </c>
      <c r="AL34" s="820">
        <v>2396000</v>
      </c>
      <c r="AM34" s="821">
        <f t="shared" si="12"/>
        <v>0.94034536891679754</v>
      </c>
      <c r="AN34" s="814">
        <v>29.8</v>
      </c>
      <c r="AO34" s="820">
        <v>71370000</v>
      </c>
      <c r="AP34" s="800">
        <v>2022000</v>
      </c>
      <c r="AQ34" s="801">
        <v>1971000</v>
      </c>
      <c r="AR34" s="802">
        <f t="shared" si="13"/>
        <v>0.97477744807121658</v>
      </c>
      <c r="AS34" s="795">
        <v>49</v>
      </c>
      <c r="AT34" s="801">
        <v>96526000</v>
      </c>
      <c r="AU34" s="819">
        <v>1750000</v>
      </c>
      <c r="AV34" s="820">
        <v>1650000</v>
      </c>
      <c r="AW34" s="821">
        <f t="shared" si="14"/>
        <v>0.94285714285714284</v>
      </c>
      <c r="AX34" s="814">
        <v>36</v>
      </c>
      <c r="AY34" s="820">
        <v>59400000</v>
      </c>
      <c r="BA34" s="791">
        <v>2000</v>
      </c>
      <c r="BB34" s="801">
        <f t="shared" si="0"/>
        <v>347800000</v>
      </c>
      <c r="BC34" s="801">
        <f t="shared" si="1"/>
        <v>142800000</v>
      </c>
      <c r="BD34" s="801">
        <f t="shared" si="2"/>
        <v>66000000</v>
      </c>
      <c r="BE34" s="801">
        <f t="shared" si="3"/>
        <v>71370000</v>
      </c>
      <c r="BF34" s="801">
        <f t="shared" si="4"/>
        <v>59400000</v>
      </c>
      <c r="BG34" s="829">
        <f t="shared" si="15"/>
        <v>687370000</v>
      </c>
    </row>
    <row r="35" spans="1:59" x14ac:dyDescent="0.25">
      <c r="A35">
        <v>2001</v>
      </c>
      <c r="B35" s="800">
        <v>9800000</v>
      </c>
      <c r="C35" s="801">
        <v>8200000</v>
      </c>
      <c r="D35" s="802">
        <f t="shared" si="5"/>
        <v>0.83673469387755106</v>
      </c>
      <c r="E35" s="795">
        <v>40</v>
      </c>
      <c r="F35" s="801">
        <v>328000000</v>
      </c>
      <c r="G35" s="819">
        <v>9450000</v>
      </c>
      <c r="H35" s="820">
        <v>9080000</v>
      </c>
      <c r="I35" s="821">
        <f t="shared" si="6"/>
        <v>0.96084656084656084</v>
      </c>
      <c r="J35" s="814">
        <v>32.200000000000003</v>
      </c>
      <c r="K35" s="820">
        <v>292400000</v>
      </c>
      <c r="L35" s="800">
        <v>5360000</v>
      </c>
      <c r="M35" s="801">
        <v>4215000</v>
      </c>
      <c r="N35" s="802">
        <f t="shared" si="7"/>
        <v>0.78638059701492535</v>
      </c>
      <c r="O35" s="795">
        <v>22.9</v>
      </c>
      <c r="P35" s="801">
        <v>96570000</v>
      </c>
      <c r="Q35" s="819">
        <v>5600000</v>
      </c>
      <c r="R35" s="820">
        <v>3700000</v>
      </c>
      <c r="S35" s="821">
        <f t="shared" si="8"/>
        <v>0.6607142857142857</v>
      </c>
      <c r="T35" s="814">
        <v>33</v>
      </c>
      <c r="U35" s="820">
        <v>122100000</v>
      </c>
      <c r="V35" s="800">
        <v>5600000</v>
      </c>
      <c r="W35" s="801">
        <v>3200000</v>
      </c>
      <c r="X35" s="802">
        <f t="shared" si="9"/>
        <v>0.5714285714285714</v>
      </c>
      <c r="Y35" s="795">
        <v>34</v>
      </c>
      <c r="Z35" s="801">
        <v>108800000</v>
      </c>
      <c r="AA35" s="819">
        <v>3025000</v>
      </c>
      <c r="AB35" s="820">
        <v>2044000</v>
      </c>
      <c r="AC35" s="821">
        <f t="shared" si="10"/>
        <v>0.67570247933884298</v>
      </c>
      <c r="AD35" s="814">
        <v>37.6</v>
      </c>
      <c r="AE35" s="820">
        <v>76766000</v>
      </c>
      <c r="AF35" s="800">
        <v>2460000</v>
      </c>
      <c r="AG35" s="801">
        <v>2350000</v>
      </c>
      <c r="AH35" s="802">
        <f t="shared" si="11"/>
        <v>0.95528455284552849</v>
      </c>
      <c r="AI35" s="795">
        <v>55.9</v>
      </c>
      <c r="AJ35" s="801">
        <v>131350000</v>
      </c>
      <c r="AK35" s="819">
        <v>2397000</v>
      </c>
      <c r="AL35" s="820">
        <v>2044000</v>
      </c>
      <c r="AM35" s="821">
        <f t="shared" si="12"/>
        <v>0.85273258239465999</v>
      </c>
      <c r="AN35" s="814">
        <v>33.799999999999997</v>
      </c>
      <c r="AO35" s="820">
        <v>69168000</v>
      </c>
      <c r="AP35" s="800">
        <v>1867000</v>
      </c>
      <c r="AQ35" s="801">
        <v>1815000</v>
      </c>
      <c r="AR35" s="802">
        <f t="shared" si="13"/>
        <v>0.97214783074450994</v>
      </c>
      <c r="AS35" s="795">
        <v>43.9</v>
      </c>
      <c r="AT35" s="801">
        <v>79655000</v>
      </c>
      <c r="AU35" s="819">
        <v>1750000</v>
      </c>
      <c r="AV35" s="820">
        <v>1600000</v>
      </c>
      <c r="AW35" s="821">
        <f t="shared" si="14"/>
        <v>0.91428571428571426</v>
      </c>
      <c r="AX35" s="814">
        <v>37</v>
      </c>
      <c r="AY35" s="820">
        <v>59200000</v>
      </c>
      <c r="BA35" s="791">
        <v>2001</v>
      </c>
      <c r="BB35" s="801">
        <f t="shared" si="0"/>
        <v>328000000</v>
      </c>
      <c r="BC35" s="801">
        <f t="shared" si="1"/>
        <v>122100000</v>
      </c>
      <c r="BD35" s="801">
        <f t="shared" si="2"/>
        <v>108800000</v>
      </c>
      <c r="BE35" s="801">
        <f t="shared" si="3"/>
        <v>69168000</v>
      </c>
      <c r="BF35" s="801">
        <f t="shared" si="4"/>
        <v>59200000</v>
      </c>
      <c r="BG35" s="829">
        <f t="shared" si="15"/>
        <v>687268000</v>
      </c>
    </row>
    <row r="36" spans="1:59" x14ac:dyDescent="0.25">
      <c r="A36">
        <v>2002</v>
      </c>
      <c r="B36" s="800">
        <v>9700000</v>
      </c>
      <c r="C36" s="801">
        <v>8200000</v>
      </c>
      <c r="D36" s="802">
        <f t="shared" si="5"/>
        <v>0.84536082474226804</v>
      </c>
      <c r="E36" s="795">
        <v>33</v>
      </c>
      <c r="F36" s="801">
        <v>270600000</v>
      </c>
      <c r="G36" s="819">
        <v>9080000</v>
      </c>
      <c r="H36" s="820">
        <v>7915000</v>
      </c>
      <c r="I36" s="821">
        <f t="shared" si="6"/>
        <v>0.87169603524229078</v>
      </c>
      <c r="J36" s="814">
        <v>27.3</v>
      </c>
      <c r="K36" s="820">
        <v>216095000</v>
      </c>
      <c r="L36" s="800">
        <v>5790000</v>
      </c>
      <c r="M36" s="801">
        <v>4795000</v>
      </c>
      <c r="N36" s="802">
        <f t="shared" si="7"/>
        <v>0.82815198618307428</v>
      </c>
      <c r="O36" s="795">
        <v>23.1</v>
      </c>
      <c r="P36" s="801">
        <v>110735000</v>
      </c>
      <c r="Q36" s="819">
        <v>6200000</v>
      </c>
      <c r="R36" s="820">
        <v>3700000</v>
      </c>
      <c r="S36" s="821">
        <f t="shared" si="8"/>
        <v>0.59677419354838712</v>
      </c>
      <c r="T36" s="814">
        <v>28</v>
      </c>
      <c r="U36" s="820">
        <v>103600000</v>
      </c>
      <c r="V36" s="800">
        <v>6400000</v>
      </c>
      <c r="W36" s="801">
        <v>2700000</v>
      </c>
      <c r="X36" s="802">
        <f t="shared" si="9"/>
        <v>0.421875</v>
      </c>
      <c r="Y36" s="795">
        <v>29</v>
      </c>
      <c r="Z36" s="801">
        <v>78300000</v>
      </c>
      <c r="AA36" s="819">
        <v>3030000</v>
      </c>
      <c r="AB36" s="820">
        <v>1677000</v>
      </c>
      <c r="AC36" s="821">
        <f t="shared" si="10"/>
        <v>0.55346534653465351</v>
      </c>
      <c r="AD36" s="814">
        <v>26.4</v>
      </c>
      <c r="AE36" s="820">
        <v>44247000</v>
      </c>
      <c r="AF36" s="800">
        <v>2450000</v>
      </c>
      <c r="AG36" s="801">
        <v>2390000</v>
      </c>
      <c r="AH36" s="802">
        <f t="shared" si="11"/>
        <v>0.97551020408163269</v>
      </c>
      <c r="AI36" s="795">
        <v>54.3</v>
      </c>
      <c r="AJ36" s="801">
        <v>129770000</v>
      </c>
      <c r="AK36" s="819">
        <v>2375000</v>
      </c>
      <c r="AL36" s="820">
        <v>1670000</v>
      </c>
      <c r="AM36" s="821">
        <f t="shared" si="12"/>
        <v>0.70315789473684209</v>
      </c>
      <c r="AN36" s="814">
        <v>22.8</v>
      </c>
      <c r="AO36" s="820">
        <v>38100000</v>
      </c>
      <c r="AP36" s="800">
        <v>2040000</v>
      </c>
      <c r="AQ36" s="801">
        <v>1834000</v>
      </c>
      <c r="AR36" s="802">
        <f t="shared" si="13"/>
        <v>0.89901960784313728</v>
      </c>
      <c r="AS36" s="795">
        <v>34</v>
      </c>
      <c r="AT36" s="801">
        <v>62420000</v>
      </c>
      <c r="AU36" s="819">
        <v>1650000</v>
      </c>
      <c r="AV36" s="820">
        <v>1520000</v>
      </c>
      <c r="AW36" s="821">
        <f t="shared" si="14"/>
        <v>0.92121212121212126</v>
      </c>
      <c r="AX36" s="814">
        <v>33</v>
      </c>
      <c r="AY36" s="820">
        <v>50160000</v>
      </c>
      <c r="BA36" s="791">
        <v>2002</v>
      </c>
      <c r="BB36" s="801">
        <f t="shared" si="0"/>
        <v>270600000</v>
      </c>
      <c r="BC36" s="801">
        <f t="shared" si="1"/>
        <v>103600000</v>
      </c>
      <c r="BD36" s="801">
        <f t="shared" si="2"/>
        <v>78300000</v>
      </c>
      <c r="BE36" s="801">
        <f t="shared" si="3"/>
        <v>38100000</v>
      </c>
      <c r="BF36" s="801">
        <f t="shared" si="4"/>
        <v>50160000</v>
      </c>
      <c r="BG36" s="829">
        <f t="shared" si="15"/>
        <v>540760000</v>
      </c>
    </row>
    <row r="37" spans="1:59" x14ac:dyDescent="0.25">
      <c r="A37">
        <v>2003</v>
      </c>
      <c r="B37" s="800">
        <v>10500000</v>
      </c>
      <c r="C37" s="801">
        <v>10000000</v>
      </c>
      <c r="D37" s="802">
        <f t="shared" si="5"/>
        <v>0.95238095238095233</v>
      </c>
      <c r="E37" s="795">
        <v>48</v>
      </c>
      <c r="F37" s="801">
        <v>480000000</v>
      </c>
      <c r="G37" s="819">
        <v>8630000</v>
      </c>
      <c r="H37" s="820">
        <v>8500000</v>
      </c>
      <c r="I37" s="821">
        <f t="shared" si="6"/>
        <v>0.98493626882966401</v>
      </c>
      <c r="J37" s="814">
        <v>37.299999999999997</v>
      </c>
      <c r="K37" s="820">
        <v>316970000</v>
      </c>
      <c r="L37" s="800">
        <v>5440000</v>
      </c>
      <c r="M37" s="801">
        <v>5200000</v>
      </c>
      <c r="N37" s="802">
        <f t="shared" si="7"/>
        <v>0.95588235294117652</v>
      </c>
      <c r="O37" s="795">
        <v>27.4</v>
      </c>
      <c r="P37" s="801">
        <v>142330000</v>
      </c>
      <c r="Q37" s="819">
        <v>6700000</v>
      </c>
      <c r="R37" s="820">
        <v>4600000</v>
      </c>
      <c r="S37" s="821">
        <f t="shared" si="8"/>
        <v>0.68656716417910446</v>
      </c>
      <c r="T37" s="814">
        <v>39</v>
      </c>
      <c r="U37" s="820">
        <v>179400000</v>
      </c>
      <c r="V37" s="800">
        <v>6600000</v>
      </c>
      <c r="W37" s="801">
        <v>3450000</v>
      </c>
      <c r="X37" s="802">
        <f t="shared" si="9"/>
        <v>0.52272727272727271</v>
      </c>
      <c r="Y37" s="795">
        <v>28</v>
      </c>
      <c r="Z37" s="801">
        <v>96600000</v>
      </c>
      <c r="AA37" s="819">
        <v>3078000</v>
      </c>
      <c r="AB37" s="820">
        <v>2797000</v>
      </c>
      <c r="AC37" s="821">
        <f t="shared" si="10"/>
        <v>0.90870695256660172</v>
      </c>
      <c r="AD37" s="814">
        <v>42.3</v>
      </c>
      <c r="AE37" s="820">
        <v>118391000</v>
      </c>
      <c r="AF37" s="800">
        <v>2400000</v>
      </c>
      <c r="AG37" s="801">
        <v>2345000</v>
      </c>
      <c r="AH37" s="802">
        <f t="shared" si="11"/>
        <v>0.9770833333333333</v>
      </c>
      <c r="AI37" s="795">
        <v>59.4</v>
      </c>
      <c r="AJ37" s="801">
        <v>139345000</v>
      </c>
      <c r="AK37" s="819">
        <v>2630000</v>
      </c>
      <c r="AL37" s="820">
        <v>2229000</v>
      </c>
      <c r="AM37" s="821">
        <f t="shared" si="12"/>
        <v>0.84752851711026611</v>
      </c>
      <c r="AN37" s="814">
        <v>35.1</v>
      </c>
      <c r="AO37" s="820">
        <v>78160000</v>
      </c>
      <c r="AP37" s="800">
        <v>1877000</v>
      </c>
      <c r="AQ37" s="801">
        <v>1825000</v>
      </c>
      <c r="AR37" s="802">
        <f t="shared" si="13"/>
        <v>0.97229621736814065</v>
      </c>
      <c r="AS37" s="795">
        <v>57.8</v>
      </c>
      <c r="AT37" s="801">
        <v>105482000</v>
      </c>
      <c r="AU37" s="819">
        <v>1900000</v>
      </c>
      <c r="AV37" s="820">
        <v>1820000</v>
      </c>
      <c r="AW37" s="821">
        <f t="shared" si="14"/>
        <v>0.95789473684210524</v>
      </c>
      <c r="AX37" s="814">
        <v>46</v>
      </c>
      <c r="AY37" s="820">
        <v>83720000</v>
      </c>
      <c r="BA37" s="791">
        <v>2003</v>
      </c>
      <c r="BB37" s="801">
        <f t="shared" si="0"/>
        <v>480000000</v>
      </c>
      <c r="BC37" s="801">
        <f t="shared" si="1"/>
        <v>179400000</v>
      </c>
      <c r="BD37" s="801">
        <f t="shared" si="2"/>
        <v>96600000</v>
      </c>
      <c r="BE37" s="801">
        <f t="shared" si="3"/>
        <v>78160000</v>
      </c>
      <c r="BF37" s="801">
        <f t="shared" si="4"/>
        <v>83720000</v>
      </c>
      <c r="BG37" s="829">
        <f t="shared" si="15"/>
        <v>917880000</v>
      </c>
    </row>
    <row r="38" spans="1:59" x14ac:dyDescent="0.25">
      <c r="A38">
        <v>2004</v>
      </c>
      <c r="B38" s="800">
        <v>10000000</v>
      </c>
      <c r="C38" s="801">
        <v>8500000</v>
      </c>
      <c r="D38" s="802">
        <f t="shared" si="5"/>
        <v>0.85</v>
      </c>
      <c r="E38" s="795">
        <v>37</v>
      </c>
      <c r="F38" s="801">
        <v>314500000</v>
      </c>
      <c r="G38" s="819">
        <v>8195000</v>
      </c>
      <c r="H38" s="820">
        <v>7775000</v>
      </c>
      <c r="I38" s="821">
        <f t="shared" si="6"/>
        <v>0.9487492373398414</v>
      </c>
      <c r="J38" s="814">
        <v>39.4</v>
      </c>
      <c r="K38" s="820">
        <v>306425000</v>
      </c>
      <c r="L38" s="800">
        <v>5470000</v>
      </c>
      <c r="M38" s="801">
        <v>5025000</v>
      </c>
      <c r="N38" s="802">
        <f t="shared" si="7"/>
        <v>0.91864716636197441</v>
      </c>
      <c r="O38" s="795">
        <v>34.5</v>
      </c>
      <c r="P38" s="801">
        <v>173165000</v>
      </c>
      <c r="Q38" s="819">
        <v>6200000</v>
      </c>
      <c r="R38" s="820">
        <v>4700000</v>
      </c>
      <c r="S38" s="821">
        <f t="shared" si="8"/>
        <v>0.75806451612903225</v>
      </c>
      <c r="T38" s="814">
        <v>35</v>
      </c>
      <c r="U38" s="820">
        <v>164500000</v>
      </c>
      <c r="V38" s="800">
        <v>6300000</v>
      </c>
      <c r="W38" s="801">
        <v>3500000</v>
      </c>
      <c r="X38" s="802">
        <f t="shared" si="9"/>
        <v>0.55555555555555558</v>
      </c>
      <c r="Y38" s="795">
        <v>31</v>
      </c>
      <c r="Z38" s="801">
        <v>108500000</v>
      </c>
      <c r="AA38" s="819">
        <v>3270000</v>
      </c>
      <c r="AB38" s="820">
        <v>2798000</v>
      </c>
      <c r="AC38" s="821">
        <f t="shared" si="10"/>
        <v>0.85565749235474009</v>
      </c>
      <c r="AD38" s="814">
        <v>46</v>
      </c>
      <c r="AE38" s="820">
        <v>128610000</v>
      </c>
      <c r="AF38" s="800">
        <v>2330000</v>
      </c>
      <c r="AG38" s="801">
        <v>2275000</v>
      </c>
      <c r="AH38" s="802">
        <f t="shared" si="11"/>
        <v>0.97639484978540769</v>
      </c>
      <c r="AI38" s="795">
        <v>63.1</v>
      </c>
      <c r="AJ38" s="801">
        <v>143500000</v>
      </c>
      <c r="AK38" s="819">
        <v>2315000</v>
      </c>
      <c r="AL38" s="820">
        <v>1714000</v>
      </c>
      <c r="AM38" s="821">
        <f t="shared" si="12"/>
        <v>0.74038876889848815</v>
      </c>
      <c r="AN38" s="814">
        <v>27.4</v>
      </c>
      <c r="AO38" s="820">
        <v>46880000</v>
      </c>
      <c r="AP38" s="800">
        <v>1728000</v>
      </c>
      <c r="AQ38" s="801">
        <v>1636000</v>
      </c>
      <c r="AR38" s="802">
        <f t="shared" si="13"/>
        <v>0.9467592592592593</v>
      </c>
      <c r="AS38" s="795">
        <v>54.8</v>
      </c>
      <c r="AT38" s="801">
        <v>89605000</v>
      </c>
      <c r="AU38" s="819">
        <v>1850000</v>
      </c>
      <c r="AV38" s="820">
        <v>1650000</v>
      </c>
      <c r="AW38" s="821">
        <f t="shared" si="14"/>
        <v>0.89189189189189189</v>
      </c>
      <c r="AX38" s="814">
        <v>37</v>
      </c>
      <c r="AY38" s="820">
        <v>61050000</v>
      </c>
      <c r="BA38" s="791">
        <v>2004</v>
      </c>
      <c r="BB38" s="801">
        <f t="shared" si="0"/>
        <v>314500000</v>
      </c>
      <c r="BC38" s="801">
        <f t="shared" si="1"/>
        <v>164500000</v>
      </c>
      <c r="BD38" s="801">
        <f t="shared" si="2"/>
        <v>108500000</v>
      </c>
      <c r="BE38" s="801">
        <f t="shared" si="3"/>
        <v>46880000</v>
      </c>
      <c r="BF38" s="801">
        <f t="shared" si="4"/>
        <v>61050000</v>
      </c>
      <c r="BG38" s="829">
        <f t="shared" si="15"/>
        <v>695430000</v>
      </c>
    </row>
    <row r="39" spans="1:59" x14ac:dyDescent="0.25">
      <c r="A39">
        <v>2005</v>
      </c>
      <c r="B39" s="800">
        <v>10000000</v>
      </c>
      <c r="C39" s="801">
        <v>9500000</v>
      </c>
      <c r="D39" s="802">
        <f t="shared" si="5"/>
        <v>0.95</v>
      </c>
      <c r="E39" s="795">
        <v>40</v>
      </c>
      <c r="F39" s="801">
        <v>380000000</v>
      </c>
      <c r="G39" s="819">
        <v>9090000</v>
      </c>
      <c r="H39" s="820">
        <v>8835000</v>
      </c>
      <c r="I39" s="821">
        <f t="shared" si="6"/>
        <v>0.971947194719472</v>
      </c>
      <c r="J39" s="814">
        <v>34.299999999999997</v>
      </c>
      <c r="K39" s="820">
        <v>303480000</v>
      </c>
      <c r="L39" s="800">
        <v>5340000</v>
      </c>
      <c r="M39" s="801">
        <v>5235000</v>
      </c>
      <c r="N39" s="802">
        <f t="shared" si="7"/>
        <v>0.9803370786516854</v>
      </c>
      <c r="O39" s="795">
        <v>36.799999999999997</v>
      </c>
      <c r="P39" s="801">
        <v>192480000</v>
      </c>
      <c r="Q39" s="819">
        <v>5700000</v>
      </c>
      <c r="R39" s="820">
        <v>4000000</v>
      </c>
      <c r="S39" s="821">
        <f t="shared" si="8"/>
        <v>0.70175438596491224</v>
      </c>
      <c r="T39" s="814">
        <v>32</v>
      </c>
      <c r="U39" s="820">
        <v>128000000</v>
      </c>
      <c r="V39" s="800">
        <v>5500000</v>
      </c>
      <c r="W39" s="801">
        <v>3000000</v>
      </c>
      <c r="X39" s="802">
        <f t="shared" si="9"/>
        <v>0.54545454545454541</v>
      </c>
      <c r="Y39" s="795">
        <v>32</v>
      </c>
      <c r="Z39" s="801">
        <v>96000000</v>
      </c>
      <c r="AA39" s="819">
        <v>3315000</v>
      </c>
      <c r="AB39" s="820">
        <v>3193000</v>
      </c>
      <c r="AC39" s="821">
        <f t="shared" si="10"/>
        <v>0.96319758672699851</v>
      </c>
      <c r="AD39" s="814">
        <v>41.8</v>
      </c>
      <c r="AE39" s="820">
        <v>133420000</v>
      </c>
      <c r="AF39" s="800">
        <v>2280000</v>
      </c>
      <c r="AG39" s="801">
        <v>2225000</v>
      </c>
      <c r="AH39" s="802">
        <f t="shared" si="11"/>
        <v>0.97587719298245612</v>
      </c>
      <c r="AI39" s="795">
        <v>62.6</v>
      </c>
      <c r="AJ39" s="801">
        <v>139300000</v>
      </c>
      <c r="AK39" s="819">
        <v>2570000</v>
      </c>
      <c r="AL39" s="820">
        <v>2219000</v>
      </c>
      <c r="AM39" s="821">
        <f t="shared" si="12"/>
        <v>0.86342412451361872</v>
      </c>
      <c r="AN39" s="814">
        <v>24.4</v>
      </c>
      <c r="AO39" s="820">
        <v>54035000</v>
      </c>
      <c r="AP39" s="800">
        <v>1820000</v>
      </c>
      <c r="AQ39" s="801">
        <v>1745000</v>
      </c>
      <c r="AR39" s="802">
        <f t="shared" si="13"/>
        <v>0.95879120879120883</v>
      </c>
      <c r="AS39" s="795">
        <v>41</v>
      </c>
      <c r="AT39" s="801">
        <v>71470000</v>
      </c>
      <c r="AU39" s="819">
        <v>1850000</v>
      </c>
      <c r="AV39" s="820">
        <v>1760000</v>
      </c>
      <c r="AW39" s="821">
        <f t="shared" si="14"/>
        <v>0.9513513513513514</v>
      </c>
      <c r="AX39" s="814">
        <v>39</v>
      </c>
      <c r="AY39" s="820">
        <v>68640000</v>
      </c>
      <c r="BA39" s="791">
        <v>2005</v>
      </c>
      <c r="BB39" s="801">
        <f t="shared" si="0"/>
        <v>380000000</v>
      </c>
      <c r="BC39" s="801">
        <f t="shared" si="1"/>
        <v>128000000</v>
      </c>
      <c r="BD39" s="801">
        <f t="shared" si="2"/>
        <v>96000000</v>
      </c>
      <c r="BE39" s="801">
        <f t="shared" si="3"/>
        <v>54035000</v>
      </c>
      <c r="BF39" s="801">
        <f t="shared" si="4"/>
        <v>68640000</v>
      </c>
      <c r="BG39" s="829">
        <f t="shared" si="15"/>
        <v>726675000</v>
      </c>
    </row>
    <row r="40" spans="1:59" x14ac:dyDescent="0.25">
      <c r="A40">
        <v>2006</v>
      </c>
      <c r="B40" s="800">
        <v>9800000</v>
      </c>
      <c r="C40" s="801">
        <v>9100000</v>
      </c>
      <c r="D40" s="802">
        <f t="shared" si="5"/>
        <v>0.9285714285714286</v>
      </c>
      <c r="E40" s="795">
        <v>32</v>
      </c>
      <c r="F40" s="801">
        <v>291200000</v>
      </c>
      <c r="G40" s="819">
        <v>8800000</v>
      </c>
      <c r="H40" s="820">
        <v>8290000</v>
      </c>
      <c r="I40" s="821">
        <f t="shared" si="6"/>
        <v>0.94204545454545452</v>
      </c>
      <c r="J40" s="814">
        <v>30.3</v>
      </c>
      <c r="K40" s="820">
        <v>251590000</v>
      </c>
      <c r="L40" s="800">
        <v>5300000</v>
      </c>
      <c r="M40" s="801">
        <v>5215000</v>
      </c>
      <c r="N40" s="802">
        <f t="shared" si="7"/>
        <v>0.98396226415094334</v>
      </c>
      <c r="O40" s="795">
        <v>29.4</v>
      </c>
      <c r="P40" s="801">
        <v>153075000</v>
      </c>
      <c r="Q40" s="819">
        <v>5700000</v>
      </c>
      <c r="R40" s="820">
        <v>3400000</v>
      </c>
      <c r="S40" s="821">
        <f t="shared" si="8"/>
        <v>0.59649122807017541</v>
      </c>
      <c r="T40" s="814">
        <v>24</v>
      </c>
      <c r="U40" s="820">
        <v>81600000</v>
      </c>
      <c r="V40" s="800">
        <v>5550000</v>
      </c>
      <c r="W40" s="801">
        <v>1400000</v>
      </c>
      <c r="X40" s="802">
        <f t="shared" si="9"/>
        <v>0.25225225225225223</v>
      </c>
      <c r="Y40" s="795">
        <v>24</v>
      </c>
      <c r="Z40" s="801">
        <v>33600000</v>
      </c>
      <c r="AA40" s="819">
        <v>3310000</v>
      </c>
      <c r="AB40" s="820">
        <v>2576000</v>
      </c>
      <c r="AC40" s="821">
        <f t="shared" si="10"/>
        <v>0.77824773413897286</v>
      </c>
      <c r="AD40" s="814">
        <v>32.6</v>
      </c>
      <c r="AE40" s="820">
        <v>84090000</v>
      </c>
      <c r="AF40" s="800">
        <v>2280000</v>
      </c>
      <c r="AG40" s="801">
        <v>2225000</v>
      </c>
      <c r="AH40" s="802">
        <f t="shared" si="11"/>
        <v>0.97587719298245612</v>
      </c>
      <c r="AI40" s="795">
        <v>62.1</v>
      </c>
      <c r="AJ40" s="801">
        <v>138250000</v>
      </c>
      <c r="AK40" s="819">
        <v>2170000</v>
      </c>
      <c r="AL40" s="820">
        <v>1919000</v>
      </c>
      <c r="AM40" s="821">
        <f t="shared" si="12"/>
        <v>0.88433179723502309</v>
      </c>
      <c r="AN40" s="814">
        <v>21.6</v>
      </c>
      <c r="AO40" s="820">
        <v>41515000</v>
      </c>
      <c r="AP40" s="800">
        <v>1750000</v>
      </c>
      <c r="AQ40" s="801">
        <v>1695000</v>
      </c>
      <c r="AR40" s="802">
        <f t="shared" si="13"/>
        <v>0.96857142857142853</v>
      </c>
      <c r="AS40" s="795">
        <v>47.4</v>
      </c>
      <c r="AT40" s="801">
        <v>80340000</v>
      </c>
      <c r="AU40" s="819">
        <v>1800000</v>
      </c>
      <c r="AV40" s="820">
        <v>1700000</v>
      </c>
      <c r="AW40" s="821">
        <f t="shared" si="14"/>
        <v>0.94444444444444442</v>
      </c>
      <c r="AX40" s="814">
        <v>36</v>
      </c>
      <c r="AY40" s="820">
        <v>61200000</v>
      </c>
      <c r="BA40" s="791">
        <v>2006</v>
      </c>
      <c r="BB40" s="801">
        <f t="shared" si="0"/>
        <v>291200000</v>
      </c>
      <c r="BC40" s="801">
        <f t="shared" si="1"/>
        <v>81600000</v>
      </c>
      <c r="BD40" s="801">
        <f t="shared" si="2"/>
        <v>33600000</v>
      </c>
      <c r="BE40" s="801">
        <f t="shared" si="3"/>
        <v>41515000</v>
      </c>
      <c r="BF40" s="801">
        <f t="shared" si="4"/>
        <v>61200000</v>
      </c>
      <c r="BG40" s="829">
        <f t="shared" si="15"/>
        <v>509115000</v>
      </c>
    </row>
    <row r="41" spans="1:59" x14ac:dyDescent="0.25">
      <c r="A41">
        <v>2007</v>
      </c>
      <c r="B41" s="800">
        <v>10400000</v>
      </c>
      <c r="C41" s="801">
        <v>8600000</v>
      </c>
      <c r="D41" s="802">
        <f t="shared" si="5"/>
        <v>0.82692307692307687</v>
      </c>
      <c r="E41" s="795">
        <v>33</v>
      </c>
      <c r="F41" s="801">
        <v>283800000</v>
      </c>
      <c r="G41" s="819">
        <v>8595000</v>
      </c>
      <c r="H41" s="820">
        <v>8405000</v>
      </c>
      <c r="I41" s="821">
        <f t="shared" si="6"/>
        <v>0.97789412449098312</v>
      </c>
      <c r="J41" s="814">
        <v>35.6</v>
      </c>
      <c r="K41" s="820">
        <v>298875000</v>
      </c>
      <c r="L41" s="800">
        <v>5170000</v>
      </c>
      <c r="M41" s="801">
        <v>5065000</v>
      </c>
      <c r="N41" s="802">
        <f t="shared" si="7"/>
        <v>0.97969052224371378</v>
      </c>
      <c r="O41" s="795">
        <v>29.6</v>
      </c>
      <c r="P41" s="801">
        <v>149820000</v>
      </c>
      <c r="Q41" s="819">
        <v>5900000</v>
      </c>
      <c r="R41" s="820">
        <v>3500000</v>
      </c>
      <c r="S41" s="821">
        <f t="shared" si="8"/>
        <v>0.59322033898305082</v>
      </c>
      <c r="T41" s="814">
        <v>28</v>
      </c>
      <c r="U41" s="820">
        <v>98000000</v>
      </c>
      <c r="V41" s="800">
        <v>6200000</v>
      </c>
      <c r="W41" s="801">
        <v>3800000</v>
      </c>
      <c r="X41" s="802">
        <f t="shared" si="9"/>
        <v>0.61290322580645162</v>
      </c>
      <c r="Y41" s="795">
        <v>37</v>
      </c>
      <c r="Z41" s="801">
        <v>140600000</v>
      </c>
      <c r="AA41" s="819">
        <v>3508000</v>
      </c>
      <c r="AB41" s="820">
        <v>3327000</v>
      </c>
      <c r="AC41" s="821">
        <f t="shared" si="10"/>
        <v>0.94840364880273664</v>
      </c>
      <c r="AD41" s="814">
        <v>43.1</v>
      </c>
      <c r="AE41" s="820">
        <v>143515000</v>
      </c>
      <c r="AF41" s="800">
        <v>2170000</v>
      </c>
      <c r="AG41" s="801">
        <v>2137000</v>
      </c>
      <c r="AH41" s="802">
        <f t="shared" si="11"/>
        <v>0.98479262672811063</v>
      </c>
      <c r="AI41" s="795">
        <v>58.7</v>
      </c>
      <c r="AJ41" s="801">
        <v>125342000</v>
      </c>
      <c r="AK41" s="819">
        <v>2520000</v>
      </c>
      <c r="AL41" s="820">
        <v>2369000</v>
      </c>
      <c r="AM41" s="821">
        <f t="shared" si="12"/>
        <v>0.94007936507936507</v>
      </c>
      <c r="AN41" s="814">
        <v>39.200000000000003</v>
      </c>
      <c r="AO41" s="820">
        <v>92980000</v>
      </c>
      <c r="AP41" s="800">
        <v>1765000</v>
      </c>
      <c r="AQ41" s="801">
        <v>1710000</v>
      </c>
      <c r="AR41" s="802">
        <f t="shared" si="13"/>
        <v>0.96883852691218131</v>
      </c>
      <c r="AS41" s="795">
        <v>47.9</v>
      </c>
      <c r="AT41" s="801">
        <v>81900000</v>
      </c>
      <c r="AU41" s="819">
        <v>2050000</v>
      </c>
      <c r="AV41" s="820">
        <v>1960000</v>
      </c>
      <c r="AW41" s="821">
        <f t="shared" si="14"/>
        <v>0.95609756097560972</v>
      </c>
      <c r="AX41" s="814">
        <v>43</v>
      </c>
      <c r="AY41" s="820">
        <v>84280000</v>
      </c>
      <c r="BA41" s="791">
        <v>2007</v>
      </c>
      <c r="BB41" s="801">
        <f t="shared" si="0"/>
        <v>283800000</v>
      </c>
      <c r="BC41" s="801">
        <f t="shared" si="1"/>
        <v>98000000</v>
      </c>
      <c r="BD41" s="801">
        <f t="shared" si="2"/>
        <v>140600000</v>
      </c>
      <c r="BE41" s="801">
        <f t="shared" si="3"/>
        <v>92980000</v>
      </c>
      <c r="BF41" s="801">
        <f t="shared" si="4"/>
        <v>84280000</v>
      </c>
      <c r="BG41" s="829">
        <f t="shared" si="15"/>
        <v>699660000</v>
      </c>
    </row>
    <row r="42" spans="1:59" x14ac:dyDescent="0.25">
      <c r="A42">
        <v>2008</v>
      </c>
      <c r="B42" s="800">
        <v>9700000</v>
      </c>
      <c r="C42" s="801">
        <v>9000000</v>
      </c>
      <c r="D42" s="802">
        <f t="shared" si="5"/>
        <v>0.92783505154639179</v>
      </c>
      <c r="E42" s="795">
        <v>40</v>
      </c>
      <c r="F42" s="801">
        <v>360000000</v>
      </c>
      <c r="G42" s="819">
        <v>9170000</v>
      </c>
      <c r="H42" s="820">
        <v>8590000</v>
      </c>
      <c r="I42" s="821">
        <f t="shared" si="6"/>
        <v>0.93675027262813526</v>
      </c>
      <c r="J42" s="814">
        <v>35.799999999999997</v>
      </c>
      <c r="K42" s="820">
        <v>307415000</v>
      </c>
      <c r="L42" s="800">
        <v>5750000</v>
      </c>
      <c r="M42" s="801">
        <v>5480000</v>
      </c>
      <c r="N42" s="802">
        <f t="shared" si="7"/>
        <v>0.95304347826086955</v>
      </c>
      <c r="O42" s="795">
        <v>30.1</v>
      </c>
      <c r="P42" s="801">
        <v>164920000</v>
      </c>
      <c r="Q42" s="819">
        <v>5700000</v>
      </c>
      <c r="R42" s="820">
        <v>4600000</v>
      </c>
      <c r="S42" s="821">
        <f t="shared" si="8"/>
        <v>0.80701754385964908</v>
      </c>
      <c r="T42" s="814">
        <v>37</v>
      </c>
      <c r="U42" s="820">
        <v>170200000</v>
      </c>
      <c r="V42" s="800">
        <v>5800000</v>
      </c>
      <c r="W42" s="801">
        <v>3300000</v>
      </c>
      <c r="X42" s="802">
        <f t="shared" si="9"/>
        <v>0.56896551724137934</v>
      </c>
      <c r="Y42" s="795">
        <v>30</v>
      </c>
      <c r="Z42" s="801">
        <v>99000000</v>
      </c>
      <c r="AA42" s="819">
        <v>3661000</v>
      </c>
      <c r="AB42" s="820">
        <v>3420000</v>
      </c>
      <c r="AC42" s="821">
        <f t="shared" si="10"/>
        <v>0.93417099153236816</v>
      </c>
      <c r="AD42" s="814">
        <v>50.5</v>
      </c>
      <c r="AE42" s="820">
        <v>172540000</v>
      </c>
      <c r="AF42" s="800">
        <v>2340000</v>
      </c>
      <c r="AG42" s="801">
        <v>2305000</v>
      </c>
      <c r="AH42" s="802">
        <f t="shared" si="11"/>
        <v>0.9850427350427351</v>
      </c>
      <c r="AI42" s="795">
        <v>52.8</v>
      </c>
      <c r="AJ42" s="801">
        <v>121590000</v>
      </c>
      <c r="AK42" s="819">
        <v>2190000</v>
      </c>
      <c r="AL42" s="820">
        <v>1936000</v>
      </c>
      <c r="AM42" s="821">
        <f t="shared" si="12"/>
        <v>0.88401826484018264</v>
      </c>
      <c r="AN42" s="814">
        <v>31.8</v>
      </c>
      <c r="AO42" s="820">
        <v>61600000</v>
      </c>
      <c r="AP42" s="800">
        <v>1925000</v>
      </c>
      <c r="AQ42" s="801">
        <v>1870000</v>
      </c>
      <c r="AR42" s="802">
        <f t="shared" si="13"/>
        <v>0.97142857142857142</v>
      </c>
      <c r="AS42" s="795">
        <v>55.9</v>
      </c>
      <c r="AT42" s="801">
        <v>104440000</v>
      </c>
      <c r="AU42" s="819">
        <v>1750000</v>
      </c>
      <c r="AV42" s="820">
        <v>1670000</v>
      </c>
      <c r="AW42" s="821">
        <f t="shared" si="14"/>
        <v>0.95428571428571429</v>
      </c>
      <c r="AX42" s="814">
        <v>44</v>
      </c>
      <c r="AY42" s="820">
        <v>73480000</v>
      </c>
      <c r="BA42" s="791">
        <v>2008</v>
      </c>
      <c r="BB42" s="801">
        <f t="shared" si="0"/>
        <v>360000000</v>
      </c>
      <c r="BC42" s="801">
        <f t="shared" si="1"/>
        <v>170200000</v>
      </c>
      <c r="BD42" s="801">
        <f t="shared" si="2"/>
        <v>99000000</v>
      </c>
      <c r="BE42" s="801">
        <f t="shared" si="3"/>
        <v>61600000</v>
      </c>
      <c r="BF42" s="801">
        <f t="shared" si="4"/>
        <v>73480000</v>
      </c>
      <c r="BG42" s="829">
        <f t="shared" si="15"/>
        <v>764280000</v>
      </c>
    </row>
    <row r="43" spans="1:59" x14ac:dyDescent="0.25">
      <c r="A43">
        <v>2009</v>
      </c>
      <c r="B43" s="800">
        <v>9300000</v>
      </c>
      <c r="C43" s="801">
        <v>8950000</v>
      </c>
      <c r="D43" s="802">
        <f t="shared" si="5"/>
        <v>0.9623655913978495</v>
      </c>
      <c r="E43" s="795">
        <v>42</v>
      </c>
      <c r="F43" s="801">
        <v>375900000</v>
      </c>
      <c r="G43" s="819">
        <v>8680000</v>
      </c>
      <c r="H43" s="820">
        <v>8415000</v>
      </c>
      <c r="I43" s="821">
        <f t="shared" si="6"/>
        <v>0.96947004608294929</v>
      </c>
      <c r="J43" s="814">
        <v>44.8</v>
      </c>
      <c r="K43" s="820">
        <v>377190000</v>
      </c>
      <c r="L43" s="800">
        <v>5470000</v>
      </c>
      <c r="M43" s="801">
        <v>5255000</v>
      </c>
      <c r="N43" s="802">
        <f t="shared" si="7"/>
        <v>0.96069469835466181</v>
      </c>
      <c r="O43" s="795">
        <v>33.299999999999997</v>
      </c>
      <c r="P43" s="801">
        <v>175125000</v>
      </c>
      <c r="Q43" s="819">
        <v>5600000</v>
      </c>
      <c r="R43" s="820">
        <v>3400000</v>
      </c>
      <c r="S43" s="821">
        <f t="shared" si="8"/>
        <v>0.6071428571428571</v>
      </c>
      <c r="T43" s="814">
        <v>22</v>
      </c>
      <c r="U43" s="820">
        <v>74800000</v>
      </c>
      <c r="V43" s="800">
        <v>6400000</v>
      </c>
      <c r="W43" s="801">
        <v>2450000</v>
      </c>
      <c r="X43" s="802">
        <f t="shared" si="9"/>
        <v>0.3828125</v>
      </c>
      <c r="Y43" s="795">
        <v>25</v>
      </c>
      <c r="Z43" s="801">
        <v>61250000</v>
      </c>
      <c r="AA43" s="819">
        <v>3258000</v>
      </c>
      <c r="AB43" s="820">
        <v>3058000</v>
      </c>
      <c r="AC43" s="821">
        <f t="shared" si="10"/>
        <v>0.93861264579496628</v>
      </c>
      <c r="AD43" s="814">
        <v>42.4</v>
      </c>
      <c r="AE43" s="820">
        <v>129636000</v>
      </c>
      <c r="AF43" s="800">
        <v>2340000</v>
      </c>
      <c r="AG43" s="801">
        <v>2265000</v>
      </c>
      <c r="AH43" s="802">
        <f t="shared" si="11"/>
        <v>0.96794871794871795</v>
      </c>
      <c r="AI43" s="795">
        <v>54.6</v>
      </c>
      <c r="AJ43" s="801">
        <v>123765000</v>
      </c>
      <c r="AK43" s="819">
        <v>2630000</v>
      </c>
      <c r="AL43" s="820">
        <v>2499000</v>
      </c>
      <c r="AM43" s="821">
        <f t="shared" si="12"/>
        <v>0.95019011406844112</v>
      </c>
      <c r="AN43" s="814">
        <v>40.6</v>
      </c>
      <c r="AO43" s="820">
        <v>101410000</v>
      </c>
      <c r="AP43" s="800">
        <v>1645000</v>
      </c>
      <c r="AQ43" s="801">
        <v>1585000</v>
      </c>
      <c r="AR43" s="802">
        <f t="shared" si="13"/>
        <v>0.96352583586626139</v>
      </c>
      <c r="AS43" s="795">
        <v>52.8</v>
      </c>
      <c r="AT43" s="801">
        <v>83725000</v>
      </c>
      <c r="AU43" s="819">
        <v>1700000</v>
      </c>
      <c r="AV43" s="820">
        <v>1610000</v>
      </c>
      <c r="AW43" s="821">
        <f t="shared" si="14"/>
        <v>0.94705882352941173</v>
      </c>
      <c r="AX43" s="814">
        <v>48</v>
      </c>
      <c r="AY43" s="820">
        <v>77280000</v>
      </c>
      <c r="BA43" s="791">
        <v>2009</v>
      </c>
      <c r="BB43" s="801">
        <f t="shared" si="0"/>
        <v>375900000</v>
      </c>
      <c r="BC43" s="801">
        <f t="shared" si="1"/>
        <v>74800000</v>
      </c>
      <c r="BD43" s="801">
        <f t="shared" si="2"/>
        <v>61250000</v>
      </c>
      <c r="BE43" s="801">
        <f t="shared" si="3"/>
        <v>101410000</v>
      </c>
      <c r="BF43" s="801">
        <f t="shared" si="4"/>
        <v>77280000</v>
      </c>
      <c r="BG43" s="829">
        <f t="shared" si="15"/>
        <v>690640000</v>
      </c>
    </row>
    <row r="44" spans="1:59" x14ac:dyDescent="0.25">
      <c r="A44">
        <v>2010</v>
      </c>
      <c r="B44" s="800">
        <v>8300000</v>
      </c>
      <c r="C44" s="801">
        <v>8000000</v>
      </c>
      <c r="D44" s="802">
        <f t="shared" si="5"/>
        <v>0.96385542168674698</v>
      </c>
      <c r="E44" s="795">
        <v>45</v>
      </c>
      <c r="F44" s="801">
        <v>360000000</v>
      </c>
      <c r="G44" s="819">
        <v>8420000</v>
      </c>
      <c r="H44" s="820">
        <v>8290000</v>
      </c>
      <c r="I44" s="821">
        <f t="shared" si="6"/>
        <v>0.98456057007125886</v>
      </c>
      <c r="J44" s="814">
        <v>43</v>
      </c>
      <c r="K44" s="820">
        <v>356600000</v>
      </c>
      <c r="L44" s="800">
        <v>5370000</v>
      </c>
      <c r="M44" s="801">
        <v>5140000</v>
      </c>
      <c r="N44" s="802">
        <f t="shared" si="7"/>
        <v>0.95716945996275604</v>
      </c>
      <c r="O44" s="795">
        <v>41.7</v>
      </c>
      <c r="P44" s="801">
        <v>214180000</v>
      </c>
      <c r="Q44" s="819">
        <v>5200000</v>
      </c>
      <c r="R44" s="820">
        <v>3850000</v>
      </c>
      <c r="S44" s="821">
        <f t="shared" si="8"/>
        <v>0.74038461538461542</v>
      </c>
      <c r="T44" s="814">
        <v>31</v>
      </c>
      <c r="U44" s="820">
        <v>119350000</v>
      </c>
      <c r="V44" s="800">
        <v>5700000</v>
      </c>
      <c r="W44" s="801">
        <v>3750000</v>
      </c>
      <c r="X44" s="802">
        <f t="shared" si="9"/>
        <v>0.65789473684210531</v>
      </c>
      <c r="Y44" s="795">
        <v>33</v>
      </c>
      <c r="Z44" s="801">
        <v>123750000</v>
      </c>
      <c r="AA44" s="819">
        <v>2795000</v>
      </c>
      <c r="AB44" s="820">
        <v>2705000</v>
      </c>
      <c r="AC44" s="821">
        <f t="shared" si="10"/>
        <v>0.96779964221824688</v>
      </c>
      <c r="AD44" s="814">
        <v>45.3</v>
      </c>
      <c r="AE44" s="820">
        <v>122635000</v>
      </c>
      <c r="AF44" s="800">
        <v>2310000</v>
      </c>
      <c r="AG44" s="801">
        <v>2275000</v>
      </c>
      <c r="AH44" s="802">
        <f t="shared" si="11"/>
        <v>0.98484848484848486</v>
      </c>
      <c r="AI44" s="795">
        <v>64.900000000000006</v>
      </c>
      <c r="AJ44" s="801">
        <v>147540000</v>
      </c>
      <c r="AK44" s="819">
        <v>2426000</v>
      </c>
      <c r="AL44" s="820">
        <v>2375000</v>
      </c>
      <c r="AM44" s="821">
        <f t="shared" si="12"/>
        <v>0.97897774113767522</v>
      </c>
      <c r="AN44" s="814">
        <v>43.5</v>
      </c>
      <c r="AO44" s="820">
        <v>103350000</v>
      </c>
      <c r="AP44" s="800">
        <v>1660000</v>
      </c>
      <c r="AQ44" s="801">
        <v>1605000</v>
      </c>
      <c r="AR44" s="802">
        <f t="shared" si="13"/>
        <v>0.9668674698795181</v>
      </c>
      <c r="AS44" s="795">
        <v>54.7</v>
      </c>
      <c r="AT44" s="801">
        <v>87835000</v>
      </c>
      <c r="AU44" s="819">
        <v>1600000</v>
      </c>
      <c r="AV44" s="820">
        <v>1490000</v>
      </c>
      <c r="AW44" s="821">
        <f t="shared" si="14"/>
        <v>0.93125000000000002</v>
      </c>
      <c r="AX44" s="814">
        <v>43</v>
      </c>
      <c r="AY44" s="820">
        <v>64070000</v>
      </c>
      <c r="BA44" s="791">
        <v>2010</v>
      </c>
      <c r="BB44" s="801">
        <f t="shared" si="0"/>
        <v>360000000</v>
      </c>
      <c r="BC44" s="801">
        <f t="shared" si="1"/>
        <v>119350000</v>
      </c>
      <c r="BD44" s="801">
        <f t="shared" si="2"/>
        <v>123750000</v>
      </c>
      <c r="BE44" s="801">
        <f t="shared" si="3"/>
        <v>103350000</v>
      </c>
      <c r="BF44" s="801">
        <f t="shared" si="4"/>
        <v>64070000</v>
      </c>
      <c r="BG44" s="829">
        <f t="shared" si="15"/>
        <v>770520000</v>
      </c>
    </row>
    <row r="45" spans="1:59" x14ac:dyDescent="0.25">
      <c r="A45">
        <v>2011</v>
      </c>
      <c r="B45" s="800">
        <v>8800000</v>
      </c>
      <c r="C45" s="801">
        <v>7950000</v>
      </c>
      <c r="D45" s="802">
        <f t="shared" si="5"/>
        <v>0.90340909090909094</v>
      </c>
      <c r="E45" s="795">
        <v>35</v>
      </c>
      <c r="F45" s="801">
        <v>278250000</v>
      </c>
      <c r="G45" s="819">
        <v>6800000</v>
      </c>
      <c r="H45" s="820">
        <v>6590000</v>
      </c>
      <c r="I45" s="821">
        <f t="shared" si="6"/>
        <v>0.96911764705882353</v>
      </c>
      <c r="J45" s="814">
        <v>30.3</v>
      </c>
      <c r="K45" s="820">
        <v>199858000</v>
      </c>
      <c r="L45" s="800">
        <v>5100000</v>
      </c>
      <c r="M45" s="801">
        <v>4975000</v>
      </c>
      <c r="N45" s="802">
        <f t="shared" si="7"/>
        <v>0.97549019607843135</v>
      </c>
      <c r="O45" s="795">
        <v>35.200000000000003</v>
      </c>
      <c r="P45" s="801">
        <v>174970000</v>
      </c>
      <c r="Q45" s="819">
        <v>5100000</v>
      </c>
      <c r="R45" s="820">
        <v>3200000</v>
      </c>
      <c r="S45" s="821">
        <f t="shared" si="8"/>
        <v>0.62745098039215685</v>
      </c>
      <c r="T45" s="814">
        <v>23</v>
      </c>
      <c r="U45" s="820">
        <v>73600000</v>
      </c>
      <c r="V45" s="800">
        <v>5300000</v>
      </c>
      <c r="W45" s="801">
        <v>1900000</v>
      </c>
      <c r="X45" s="802">
        <f t="shared" si="9"/>
        <v>0.35849056603773582</v>
      </c>
      <c r="Y45" s="795">
        <v>25</v>
      </c>
      <c r="Z45" s="801">
        <v>47500000</v>
      </c>
      <c r="AA45" s="819">
        <v>2878000</v>
      </c>
      <c r="AB45" s="820">
        <v>2787000</v>
      </c>
      <c r="AC45" s="821">
        <f t="shared" si="10"/>
        <v>0.96838082001389858</v>
      </c>
      <c r="AD45" s="814">
        <v>37.299999999999997</v>
      </c>
      <c r="AE45" s="820">
        <v>103859000</v>
      </c>
      <c r="AF45" s="800">
        <v>2360000</v>
      </c>
      <c r="AG45" s="801">
        <v>2335000</v>
      </c>
      <c r="AH45" s="802">
        <f t="shared" si="11"/>
        <v>0.98940677966101698</v>
      </c>
      <c r="AI45" s="795">
        <v>70.900000000000006</v>
      </c>
      <c r="AJ45" s="801">
        <v>165530000</v>
      </c>
      <c r="AK45" s="819">
        <v>2295000</v>
      </c>
      <c r="AL45" s="820">
        <v>2044000</v>
      </c>
      <c r="AM45" s="821">
        <f t="shared" si="12"/>
        <v>0.89063180827886712</v>
      </c>
      <c r="AN45" s="814">
        <v>38.1</v>
      </c>
      <c r="AO45" s="820">
        <v>77828000</v>
      </c>
      <c r="AP45" s="800">
        <v>1575000</v>
      </c>
      <c r="AQ45" s="801">
        <v>1521000</v>
      </c>
      <c r="AR45" s="802">
        <f t="shared" si="13"/>
        <v>0.96571428571428575</v>
      </c>
      <c r="AS45" s="795">
        <v>46.1</v>
      </c>
      <c r="AT45" s="801">
        <v>70176000</v>
      </c>
      <c r="AU45" s="819">
        <v>1550000</v>
      </c>
      <c r="AV45" s="820">
        <v>1480000</v>
      </c>
      <c r="AW45" s="821">
        <f t="shared" si="14"/>
        <v>0.95483870967741935</v>
      </c>
      <c r="AX45" s="814">
        <v>45</v>
      </c>
      <c r="AY45" s="820">
        <v>66600000</v>
      </c>
      <c r="BA45" s="791">
        <v>2011</v>
      </c>
      <c r="BB45" s="801">
        <f t="shared" si="0"/>
        <v>278250000</v>
      </c>
      <c r="BC45" s="801">
        <f t="shared" si="1"/>
        <v>73600000</v>
      </c>
      <c r="BD45" s="801">
        <f t="shared" si="2"/>
        <v>47500000</v>
      </c>
      <c r="BE45" s="801">
        <f t="shared" si="3"/>
        <v>77828000</v>
      </c>
      <c r="BF45" s="801">
        <f t="shared" si="4"/>
        <v>66600000</v>
      </c>
      <c r="BG45" s="829">
        <f t="shared" si="15"/>
        <v>543778000</v>
      </c>
    </row>
    <row r="46" spans="1:59" x14ac:dyDescent="0.25">
      <c r="A46">
        <v>2012</v>
      </c>
      <c r="B46" s="800">
        <v>9400000</v>
      </c>
      <c r="C46" s="801">
        <v>9100000</v>
      </c>
      <c r="D46" s="802">
        <f t="shared" si="5"/>
        <v>0.96808510638297873</v>
      </c>
      <c r="E46" s="795">
        <v>42</v>
      </c>
      <c r="F46" s="801">
        <v>382200000</v>
      </c>
      <c r="G46" s="819">
        <v>7840000</v>
      </c>
      <c r="H46" s="820">
        <v>7765000</v>
      </c>
      <c r="I46" s="821">
        <f t="shared" si="6"/>
        <v>0.99043367346938771</v>
      </c>
      <c r="J46" s="814">
        <v>43.8</v>
      </c>
      <c r="K46" s="820">
        <v>340100000</v>
      </c>
      <c r="L46" s="800">
        <v>5800000</v>
      </c>
      <c r="M46" s="801">
        <v>5615000</v>
      </c>
      <c r="N46" s="802">
        <f t="shared" si="7"/>
        <v>0.96810344827586203</v>
      </c>
      <c r="O46" s="795">
        <v>34.799999999999997</v>
      </c>
      <c r="P46" s="801">
        <v>195590000</v>
      </c>
      <c r="Q46" s="819">
        <v>5400000</v>
      </c>
      <c r="R46" s="820">
        <v>4300000</v>
      </c>
      <c r="S46" s="821">
        <f t="shared" si="8"/>
        <v>0.79629629629629628</v>
      </c>
      <c r="T46" s="814">
        <v>36</v>
      </c>
      <c r="U46" s="820">
        <v>154800000</v>
      </c>
      <c r="V46" s="800">
        <v>5600000</v>
      </c>
      <c r="W46" s="801">
        <v>2900000</v>
      </c>
      <c r="X46" s="802">
        <f t="shared" si="9"/>
        <v>0.5178571428571429</v>
      </c>
      <c r="Y46" s="795">
        <v>33</v>
      </c>
      <c r="Z46" s="801">
        <v>95700000</v>
      </c>
      <c r="AA46" s="819">
        <v>2395000</v>
      </c>
      <c r="AB46" s="820">
        <v>2225000</v>
      </c>
      <c r="AC46" s="821">
        <f t="shared" si="10"/>
        <v>0.92901878914405012</v>
      </c>
      <c r="AD46" s="814">
        <v>45.9</v>
      </c>
      <c r="AE46" s="820">
        <v>102025000</v>
      </c>
      <c r="AF46" s="800">
        <v>2200000</v>
      </c>
      <c r="AG46" s="801">
        <v>2165000</v>
      </c>
      <c r="AH46" s="802">
        <f t="shared" si="11"/>
        <v>0.98409090909090913</v>
      </c>
      <c r="AI46" s="795">
        <v>66.599999999999994</v>
      </c>
      <c r="AJ46" s="801">
        <v>144125000</v>
      </c>
      <c r="AK46" s="819">
        <v>2363000</v>
      </c>
      <c r="AL46" s="820">
        <v>2212000</v>
      </c>
      <c r="AM46" s="821">
        <f t="shared" si="12"/>
        <v>0.93609818027930591</v>
      </c>
      <c r="AN46" s="814">
        <v>31.3</v>
      </c>
      <c r="AO46" s="820">
        <v>69268000</v>
      </c>
      <c r="AP46" s="800">
        <v>1385000</v>
      </c>
      <c r="AQ46" s="801">
        <v>1342000</v>
      </c>
      <c r="AR46" s="802">
        <f t="shared" si="13"/>
        <v>0.96895306859205776</v>
      </c>
      <c r="AS46" s="795">
        <v>57</v>
      </c>
      <c r="AT46" s="801">
        <v>76430000</v>
      </c>
      <c r="AU46" s="819">
        <v>1370000</v>
      </c>
      <c r="AV46" s="820">
        <v>1300000</v>
      </c>
      <c r="AW46" s="821">
        <f t="shared" si="14"/>
        <v>0.94890510948905105</v>
      </c>
      <c r="AX46" s="814">
        <v>41</v>
      </c>
      <c r="AY46" s="820">
        <v>53300000</v>
      </c>
      <c r="BA46" s="791">
        <v>2012</v>
      </c>
      <c r="BB46" s="801">
        <f t="shared" si="0"/>
        <v>382200000</v>
      </c>
      <c r="BC46" s="801">
        <f t="shared" si="1"/>
        <v>154800000</v>
      </c>
      <c r="BD46" s="801">
        <f t="shared" si="2"/>
        <v>95700000</v>
      </c>
      <c r="BE46" s="801">
        <f t="shared" si="3"/>
        <v>69268000</v>
      </c>
      <c r="BF46" s="801">
        <f t="shared" si="4"/>
        <v>53300000</v>
      </c>
      <c r="BG46" s="829">
        <f t="shared" si="15"/>
        <v>755268000</v>
      </c>
    </row>
    <row r="47" spans="1:59" x14ac:dyDescent="0.25">
      <c r="A47">
        <v>2013</v>
      </c>
      <c r="B47" s="800">
        <v>9500000</v>
      </c>
      <c r="C47" s="801">
        <v>8450000</v>
      </c>
      <c r="D47" s="802">
        <f t="shared" si="5"/>
        <v>0.88947368421052631</v>
      </c>
      <c r="E47" s="795">
        <v>38</v>
      </c>
      <c r="F47" s="801">
        <v>321100000</v>
      </c>
      <c r="G47" s="819">
        <v>6105000</v>
      </c>
      <c r="H47" s="820">
        <v>6025000</v>
      </c>
      <c r="I47" s="821">
        <f t="shared" si="6"/>
        <v>0.9868959868959869</v>
      </c>
      <c r="J47" s="814">
        <v>45.4</v>
      </c>
      <c r="K47" s="820">
        <v>273343000</v>
      </c>
      <c r="L47" s="800">
        <v>5400000</v>
      </c>
      <c r="M47" s="801">
        <v>5165000</v>
      </c>
      <c r="N47" s="802">
        <f t="shared" si="7"/>
        <v>0.95648148148148149</v>
      </c>
      <c r="O47" s="795">
        <v>39</v>
      </c>
      <c r="P47" s="801">
        <v>201635000</v>
      </c>
      <c r="Q47" s="819">
        <v>5600000</v>
      </c>
      <c r="R47" s="820">
        <v>3400000</v>
      </c>
      <c r="S47" s="821">
        <f t="shared" si="8"/>
        <v>0.6071428571428571</v>
      </c>
      <c r="T47" s="814">
        <v>31</v>
      </c>
      <c r="U47" s="820">
        <v>105400000</v>
      </c>
      <c r="V47" s="800">
        <v>6300000</v>
      </c>
      <c r="W47" s="801">
        <v>2350000</v>
      </c>
      <c r="X47" s="802">
        <f t="shared" si="9"/>
        <v>0.37301587301587302</v>
      </c>
      <c r="Y47" s="795">
        <v>29</v>
      </c>
      <c r="Z47" s="801">
        <v>68150000</v>
      </c>
      <c r="AA47" s="819">
        <v>2494000</v>
      </c>
      <c r="AB47" s="820">
        <v>1839000</v>
      </c>
      <c r="AC47" s="821">
        <f t="shared" si="10"/>
        <v>0.73736968724939855</v>
      </c>
      <c r="AD47" s="814">
        <v>42.2</v>
      </c>
      <c r="AE47" s="820">
        <v>77558000</v>
      </c>
      <c r="AF47" s="800">
        <v>2210000</v>
      </c>
      <c r="AG47" s="801">
        <v>2175000</v>
      </c>
      <c r="AH47" s="802">
        <f t="shared" si="11"/>
        <v>0.98416289592760176</v>
      </c>
      <c r="AI47" s="795">
        <v>66.900000000000006</v>
      </c>
      <c r="AJ47" s="801">
        <v>145530000</v>
      </c>
      <c r="AK47" s="819">
        <v>2310000</v>
      </c>
      <c r="AL47" s="820">
        <v>1639000</v>
      </c>
      <c r="AM47" s="821">
        <f t="shared" si="12"/>
        <v>0.70952380952380956</v>
      </c>
      <c r="AN47" s="814">
        <v>25.3</v>
      </c>
      <c r="AO47" s="820">
        <v>41488000</v>
      </c>
      <c r="AP47" s="800">
        <v>1227000</v>
      </c>
      <c r="AQ47" s="801">
        <v>1184000</v>
      </c>
      <c r="AR47" s="802">
        <f t="shared" si="13"/>
        <v>0.96495517522412388</v>
      </c>
      <c r="AS47" s="795">
        <v>56.7</v>
      </c>
      <c r="AT47" s="801">
        <v>67152000</v>
      </c>
      <c r="AU47" s="819">
        <v>1470000</v>
      </c>
      <c r="AV47" s="820">
        <v>1140000</v>
      </c>
      <c r="AW47" s="821">
        <f t="shared" si="14"/>
        <v>0.77551020408163263</v>
      </c>
      <c r="AX47" s="814">
        <v>35</v>
      </c>
      <c r="AY47" s="820">
        <v>39900000</v>
      </c>
      <c r="BA47" s="791">
        <v>2013</v>
      </c>
      <c r="BB47" s="801">
        <f t="shared" si="0"/>
        <v>321100000</v>
      </c>
      <c r="BC47" s="801">
        <f t="shared" si="1"/>
        <v>105400000</v>
      </c>
      <c r="BD47" s="801">
        <f t="shared" si="2"/>
        <v>68150000</v>
      </c>
      <c r="BE47" s="801">
        <f t="shared" si="3"/>
        <v>41488000</v>
      </c>
      <c r="BF47" s="801">
        <f t="shared" si="4"/>
        <v>39900000</v>
      </c>
      <c r="BG47" s="829">
        <f t="shared" si="15"/>
        <v>576038000</v>
      </c>
    </row>
    <row r="48" spans="1:59" x14ac:dyDescent="0.25">
      <c r="A48">
        <v>2014</v>
      </c>
      <c r="B48" s="800">
        <v>9600000</v>
      </c>
      <c r="C48" s="801">
        <v>8800000</v>
      </c>
      <c r="D48" s="802">
        <f t="shared" si="5"/>
        <v>0.91666666666666663</v>
      </c>
      <c r="E48" s="795">
        <v>28</v>
      </c>
      <c r="F48" s="801">
        <v>246400000</v>
      </c>
      <c r="G48" s="819">
        <v>7960000</v>
      </c>
      <c r="H48" s="820">
        <v>7490000</v>
      </c>
      <c r="I48" s="821">
        <f t="shared" si="6"/>
        <v>0.94095477386934678</v>
      </c>
      <c r="J48" s="814">
        <v>46.3</v>
      </c>
      <c r="K48" s="820">
        <v>347068000</v>
      </c>
      <c r="L48" s="800">
        <v>5985000</v>
      </c>
      <c r="M48" s="801">
        <v>5650000</v>
      </c>
      <c r="N48" s="802">
        <f t="shared" si="7"/>
        <v>0.94402673350041766</v>
      </c>
      <c r="O48" s="795">
        <v>37.1</v>
      </c>
      <c r="P48" s="801">
        <v>209470000</v>
      </c>
      <c r="Q48" s="819">
        <v>5300000</v>
      </c>
      <c r="R48" s="820">
        <v>2800000</v>
      </c>
      <c r="S48" s="821">
        <f t="shared" si="8"/>
        <v>0.52830188679245282</v>
      </c>
      <c r="T48" s="814">
        <v>17</v>
      </c>
      <c r="U48" s="820">
        <v>47600000</v>
      </c>
      <c r="V48" s="800">
        <v>6000000</v>
      </c>
      <c r="W48" s="801">
        <v>2250000</v>
      </c>
      <c r="X48" s="802">
        <f t="shared" si="9"/>
        <v>0.375</v>
      </c>
      <c r="Y48" s="795">
        <v>30</v>
      </c>
      <c r="Z48" s="801">
        <v>67500000</v>
      </c>
      <c r="AA48" s="819">
        <v>2514000</v>
      </c>
      <c r="AB48" s="820">
        <v>2364000</v>
      </c>
      <c r="AC48" s="821">
        <f t="shared" si="10"/>
        <v>0.94033412887828161</v>
      </c>
      <c r="AD48" s="814">
        <v>55.5</v>
      </c>
      <c r="AE48" s="820">
        <v>131260000</v>
      </c>
      <c r="AF48" s="800">
        <v>2320000</v>
      </c>
      <c r="AG48" s="801">
        <v>2250000</v>
      </c>
      <c r="AH48" s="802">
        <f t="shared" si="11"/>
        <v>0.96982758620689657</v>
      </c>
      <c r="AI48" s="795">
        <v>48.2</v>
      </c>
      <c r="AJ48" s="801">
        <v>108460000</v>
      </c>
      <c r="AK48" s="819">
        <v>2759000</v>
      </c>
      <c r="AL48" s="820">
        <v>2358000</v>
      </c>
      <c r="AM48" s="821">
        <f t="shared" si="12"/>
        <v>0.8546574845958681</v>
      </c>
      <c r="AN48" s="814">
        <v>38.1</v>
      </c>
      <c r="AO48" s="820">
        <v>89812000</v>
      </c>
      <c r="AP48" s="800">
        <v>1262000</v>
      </c>
      <c r="AQ48" s="801">
        <v>1212000</v>
      </c>
      <c r="AR48" s="802">
        <f t="shared" si="13"/>
        <v>0.96038034865293187</v>
      </c>
      <c r="AS48" s="795">
        <v>54.8</v>
      </c>
      <c r="AT48" s="801">
        <v>66468000</v>
      </c>
      <c r="AU48" s="819">
        <v>1550000</v>
      </c>
      <c r="AV48" s="820">
        <v>1450000</v>
      </c>
      <c r="AW48" s="821">
        <f t="shared" si="14"/>
        <v>0.93548387096774188</v>
      </c>
      <c r="AX48" s="814">
        <v>49</v>
      </c>
      <c r="AY48" s="820">
        <v>71050000</v>
      </c>
      <c r="BA48" s="791">
        <v>2014</v>
      </c>
      <c r="BB48" s="801">
        <f t="shared" si="0"/>
        <v>246400000</v>
      </c>
      <c r="BC48" s="801">
        <f t="shared" si="1"/>
        <v>47600000</v>
      </c>
      <c r="BD48" s="801">
        <f t="shared" si="2"/>
        <v>67500000</v>
      </c>
      <c r="BE48" s="801">
        <f t="shared" si="3"/>
        <v>89812000</v>
      </c>
      <c r="BF48" s="801">
        <f t="shared" si="4"/>
        <v>71050000</v>
      </c>
      <c r="BG48" s="829">
        <f t="shared" si="15"/>
        <v>522362000</v>
      </c>
    </row>
    <row r="49" spans="1:59" x14ac:dyDescent="0.25">
      <c r="A49">
        <v>2015</v>
      </c>
      <c r="B49" s="800">
        <v>9200000</v>
      </c>
      <c r="C49" s="801">
        <v>8700000</v>
      </c>
      <c r="D49" s="802">
        <f t="shared" si="5"/>
        <v>0.94565217391304346</v>
      </c>
      <c r="E49" s="795">
        <v>37</v>
      </c>
      <c r="F49" s="801">
        <v>321900000</v>
      </c>
      <c r="G49" s="819">
        <v>7990000</v>
      </c>
      <c r="H49" s="820">
        <v>7915000</v>
      </c>
      <c r="I49" s="821">
        <f t="shared" si="6"/>
        <v>0.99061326658322901</v>
      </c>
      <c r="J49" s="814">
        <v>46.7</v>
      </c>
      <c r="K49" s="820">
        <v>370023000</v>
      </c>
      <c r="L49" s="800">
        <v>5620000</v>
      </c>
      <c r="M49" s="801">
        <v>5365000</v>
      </c>
      <c r="N49" s="802">
        <f t="shared" si="7"/>
        <v>0.95462633451957291</v>
      </c>
      <c r="O49" s="795">
        <v>35.1</v>
      </c>
      <c r="P49" s="801">
        <v>188515000</v>
      </c>
      <c r="Q49" s="819">
        <v>5300000</v>
      </c>
      <c r="R49" s="820">
        <v>3800000</v>
      </c>
      <c r="S49" s="821">
        <f t="shared" si="8"/>
        <v>0.71698113207547165</v>
      </c>
      <c r="T49" s="814">
        <v>26</v>
      </c>
      <c r="U49" s="820">
        <v>98800000</v>
      </c>
      <c r="V49" s="800">
        <v>6100000</v>
      </c>
      <c r="W49" s="801">
        <v>3550000</v>
      </c>
      <c r="X49" s="802">
        <f t="shared" si="9"/>
        <v>0.58196721311475408</v>
      </c>
      <c r="Y49" s="795">
        <v>30</v>
      </c>
      <c r="Z49" s="801">
        <v>106500000</v>
      </c>
      <c r="AA49" s="819">
        <v>2756000</v>
      </c>
      <c r="AB49" s="820">
        <v>2236000</v>
      </c>
      <c r="AC49" s="821">
        <f t="shared" si="10"/>
        <v>0.81132075471698117</v>
      </c>
      <c r="AD49" s="814">
        <v>46.2</v>
      </c>
      <c r="AE49" s="820">
        <v>103406000</v>
      </c>
      <c r="AF49" s="800">
        <v>2290000</v>
      </c>
      <c r="AG49" s="801">
        <v>2225000</v>
      </c>
      <c r="AH49" s="802">
        <f t="shared" si="11"/>
        <v>0.97161572052401746</v>
      </c>
      <c r="AI49" s="795">
        <v>50.3</v>
      </c>
      <c r="AJ49" s="801">
        <v>111900000</v>
      </c>
      <c r="AK49" s="819">
        <v>2408000</v>
      </c>
      <c r="AL49" s="820">
        <v>2197000</v>
      </c>
      <c r="AM49" s="821">
        <f t="shared" si="12"/>
        <v>0.91237541528239208</v>
      </c>
      <c r="AN49" s="814">
        <v>37.1</v>
      </c>
      <c r="AO49" s="820">
        <v>79635000</v>
      </c>
      <c r="AP49" s="800">
        <v>1532000</v>
      </c>
      <c r="AQ49" s="801">
        <v>1473000</v>
      </c>
      <c r="AR49" s="802">
        <f t="shared" si="13"/>
        <v>0.96148825065274146</v>
      </c>
      <c r="AS49" s="795">
        <v>59.9</v>
      </c>
      <c r="AT49" s="801">
        <v>88294000</v>
      </c>
      <c r="AU49" s="819">
        <v>1490000</v>
      </c>
      <c r="AV49" s="820">
        <v>1210000</v>
      </c>
      <c r="AW49" s="821">
        <f t="shared" si="14"/>
        <v>0.81208053691275173</v>
      </c>
      <c r="AX49" s="814">
        <v>38</v>
      </c>
      <c r="AY49" s="820">
        <v>45980000</v>
      </c>
      <c r="BA49" s="791">
        <v>2015</v>
      </c>
      <c r="BB49" s="801">
        <f t="shared" si="0"/>
        <v>321900000</v>
      </c>
      <c r="BC49" s="801">
        <f t="shared" si="1"/>
        <v>98800000</v>
      </c>
      <c r="BD49" s="801">
        <f t="shared" si="2"/>
        <v>106500000</v>
      </c>
      <c r="BE49" s="801">
        <f t="shared" si="3"/>
        <v>79635000</v>
      </c>
      <c r="BF49" s="801">
        <f t="shared" si="4"/>
        <v>45980000</v>
      </c>
      <c r="BG49" s="829">
        <f t="shared" si="15"/>
        <v>652815000</v>
      </c>
    </row>
    <row r="50" spans="1:59" x14ac:dyDescent="0.25">
      <c r="A50">
        <v>2016</v>
      </c>
      <c r="B50" s="800">
        <v>8500000</v>
      </c>
      <c r="C50" s="801">
        <v>8200000</v>
      </c>
      <c r="D50" s="802">
        <f t="shared" si="5"/>
        <v>0.96470588235294119</v>
      </c>
      <c r="E50" s="795">
        <v>57</v>
      </c>
      <c r="F50" s="801">
        <v>467400000</v>
      </c>
      <c r="G50" s="819">
        <v>7590000</v>
      </c>
      <c r="H50" s="812">
        <v>7410000</v>
      </c>
      <c r="I50" s="821">
        <f t="shared" si="6"/>
        <v>0.97628458498023718</v>
      </c>
      <c r="J50" s="814">
        <v>45</v>
      </c>
      <c r="K50" s="820">
        <v>333180000</v>
      </c>
      <c r="L50" s="800">
        <v>5180000</v>
      </c>
      <c r="M50" s="801">
        <v>5025000</v>
      </c>
      <c r="N50" s="802">
        <f t="shared" si="7"/>
        <v>0.97007722007722008</v>
      </c>
      <c r="O50" s="795">
        <v>42.3</v>
      </c>
      <c r="P50" s="801">
        <v>212675000</v>
      </c>
      <c r="Q50" s="819">
        <v>5000000</v>
      </c>
      <c r="R50" s="820">
        <v>3500000</v>
      </c>
      <c r="S50" s="821">
        <f t="shared" si="8"/>
        <v>0.7</v>
      </c>
      <c r="T50" s="814">
        <v>39</v>
      </c>
      <c r="U50" s="820">
        <v>136500000</v>
      </c>
      <c r="V50" s="800">
        <v>5000000</v>
      </c>
      <c r="W50" s="801">
        <v>2800000</v>
      </c>
      <c r="X50" s="802">
        <f t="shared" si="9"/>
        <v>0.56000000000000005</v>
      </c>
      <c r="Y50" s="795">
        <v>32</v>
      </c>
      <c r="Z50" s="801">
        <v>89600000</v>
      </c>
      <c r="AA50" s="819">
        <v>2270000</v>
      </c>
      <c r="AB50" s="820">
        <v>2157000</v>
      </c>
      <c r="AC50" s="821">
        <f t="shared" si="10"/>
        <v>0.95022026431718065</v>
      </c>
      <c r="AD50" s="814">
        <v>51.6</v>
      </c>
      <c r="AE50" s="820">
        <v>111281000</v>
      </c>
      <c r="AF50" s="800">
        <v>2240000</v>
      </c>
      <c r="AG50" s="801">
        <v>2200000</v>
      </c>
      <c r="AH50" s="802">
        <f t="shared" si="11"/>
        <v>0.9821428571428571</v>
      </c>
      <c r="AI50" s="795">
        <v>71.5</v>
      </c>
      <c r="AJ50" s="801">
        <v>157290000</v>
      </c>
      <c r="AK50" s="819">
        <v>2361000</v>
      </c>
      <c r="AL50" s="820">
        <v>2200000</v>
      </c>
      <c r="AM50" s="821">
        <f t="shared" si="12"/>
        <v>0.93180855569673871</v>
      </c>
      <c r="AN50" s="814">
        <v>48.2</v>
      </c>
      <c r="AO50" s="820">
        <v>106000000</v>
      </c>
      <c r="AP50" s="800">
        <v>1321000</v>
      </c>
      <c r="AQ50" s="801">
        <v>1268000</v>
      </c>
      <c r="AR50" s="802">
        <f t="shared" si="13"/>
        <v>0.95987887963663887</v>
      </c>
      <c r="AS50" s="795">
        <v>59</v>
      </c>
      <c r="AT50" s="801">
        <v>74828000</v>
      </c>
      <c r="AU50" s="819">
        <v>1370000</v>
      </c>
      <c r="AV50" s="820">
        <v>1310000</v>
      </c>
      <c r="AW50" s="821">
        <f t="shared" si="14"/>
        <v>0.95620437956204385</v>
      </c>
      <c r="AX50" s="814">
        <v>54</v>
      </c>
      <c r="AY50" s="820">
        <v>70740000</v>
      </c>
      <c r="BA50" s="791">
        <v>2016</v>
      </c>
      <c r="BB50" s="801">
        <f t="shared" si="0"/>
        <v>467400000</v>
      </c>
      <c r="BC50" s="801">
        <f t="shared" si="1"/>
        <v>136500000</v>
      </c>
      <c r="BD50" s="801">
        <f t="shared" si="2"/>
        <v>89600000</v>
      </c>
      <c r="BE50" s="801">
        <f t="shared" si="3"/>
        <v>106000000</v>
      </c>
      <c r="BF50" s="801">
        <f t="shared" si="4"/>
        <v>70740000</v>
      </c>
      <c r="BG50" s="829">
        <f t="shared" si="15"/>
        <v>870240000</v>
      </c>
    </row>
    <row r="51" spans="1:59" x14ac:dyDescent="0.25">
      <c r="A51">
        <v>2017</v>
      </c>
      <c r="B51" s="800">
        <v>7500000</v>
      </c>
      <c r="G51" s="819">
        <v>6615000</v>
      </c>
      <c r="L51" s="800">
        <v>5190000</v>
      </c>
      <c r="Q51" s="819">
        <v>4500000</v>
      </c>
      <c r="V51" s="800">
        <v>4800000</v>
      </c>
      <c r="AA51" s="819">
        <v>1844000</v>
      </c>
      <c r="AF51" s="800">
        <v>2250000</v>
      </c>
      <c r="AK51" s="819">
        <v>2308000</v>
      </c>
      <c r="AP51" s="800">
        <v>1304000</v>
      </c>
      <c r="AU51" s="819">
        <v>1110000</v>
      </c>
      <c r="BA51" s="791">
        <v>2017</v>
      </c>
      <c r="BB51" s="801">
        <f t="shared" si="0"/>
        <v>0</v>
      </c>
      <c r="BC51" s="801">
        <f t="shared" si="1"/>
        <v>0</v>
      </c>
      <c r="BD51" s="801">
        <f t="shared" si="2"/>
        <v>0</v>
      </c>
      <c r="BE51" s="801">
        <f t="shared" si="3"/>
        <v>0</v>
      </c>
      <c r="BF51" s="801">
        <f t="shared" si="4"/>
        <v>0</v>
      </c>
      <c r="BG51" s="829">
        <f t="shared" ref="BG51" si="16">SUM(BB51:BF51)</f>
        <v>0</v>
      </c>
    </row>
    <row r="52" spans="1:59" x14ac:dyDescent="0.25">
      <c r="G52" s="819"/>
      <c r="L52" s="800"/>
      <c r="Q52" s="819"/>
      <c r="V52" s="800"/>
      <c r="AA52" s="819"/>
      <c r="AF52" s="800"/>
      <c r="AK52" s="819"/>
      <c r="AP52" s="800"/>
      <c r="AU52" s="819"/>
    </row>
    <row r="53" spans="1:59" x14ac:dyDescent="0.25">
      <c r="A53" s="17" t="s">
        <v>499</v>
      </c>
      <c r="BA53" s="789" t="s">
        <v>473</v>
      </c>
    </row>
    <row r="54" spans="1:59" x14ac:dyDescent="0.25">
      <c r="A54" s="18" t="s">
        <v>466</v>
      </c>
      <c r="B54" s="800">
        <f>AVERAGE(B4:B50)</f>
        <v>11010276.595744681</v>
      </c>
      <c r="C54" s="872">
        <f t="shared" ref="C54:AY54" si="17">AVERAGE(C4:C50)</f>
        <v>9990893.6170212757</v>
      </c>
      <c r="D54" s="806">
        <f t="shared" si="17"/>
        <v>0.90955269541778283</v>
      </c>
      <c r="E54" s="874">
        <f t="shared" si="17"/>
        <v>36.234042553191486</v>
      </c>
      <c r="F54" s="872">
        <f t="shared" si="17"/>
        <v>359745063.82978725</v>
      </c>
      <c r="G54" s="823">
        <f t="shared" si="17"/>
        <v>9526212.7659574468</v>
      </c>
      <c r="H54" s="824">
        <f t="shared" si="17"/>
        <v>9127851.0638297871</v>
      </c>
      <c r="I54" s="825">
        <f t="shared" si="17"/>
        <v>0.95911728249867589</v>
      </c>
      <c r="J54" s="826">
        <f t="shared" si="17"/>
        <v>31.938297872340417</v>
      </c>
      <c r="K54" s="824">
        <f t="shared" si="17"/>
        <v>288431574.46808511</v>
      </c>
      <c r="L54" s="804">
        <f t="shared" si="17"/>
        <v>5381744.6808510637</v>
      </c>
      <c r="M54" s="805">
        <f t="shared" si="17"/>
        <v>4987297.8723404258</v>
      </c>
      <c r="N54" s="806">
        <f t="shared" si="17"/>
        <v>0.92760239154283974</v>
      </c>
      <c r="O54" s="807">
        <f t="shared" si="17"/>
        <v>29.914893617021271</v>
      </c>
      <c r="P54" s="805">
        <f t="shared" si="17"/>
        <v>150857297.87234041</v>
      </c>
      <c r="Q54" s="823">
        <f t="shared" si="17"/>
        <v>6531382.978723404</v>
      </c>
      <c r="R54" s="824">
        <f t="shared" si="17"/>
        <v>4815106.3829787234</v>
      </c>
      <c r="S54" s="825">
        <f t="shared" si="17"/>
        <v>0.73213767898574145</v>
      </c>
      <c r="T54" s="826">
        <f t="shared" si="17"/>
        <v>29.24468085106383</v>
      </c>
      <c r="U54" s="824">
        <f t="shared" si="17"/>
        <v>141227659.57446808</v>
      </c>
      <c r="V54" s="804">
        <f t="shared" si="17"/>
        <v>6121468.0851063831</v>
      </c>
      <c r="W54" s="805">
        <f t="shared" si="17"/>
        <v>3524744.6808510637</v>
      </c>
      <c r="X54" s="806">
        <f t="shared" si="17"/>
        <v>0.56909336813764722</v>
      </c>
      <c r="Y54" s="807">
        <f t="shared" si="17"/>
        <v>28.191489361702128</v>
      </c>
      <c r="Z54" s="805">
        <f t="shared" si="17"/>
        <v>100097319.14893617</v>
      </c>
      <c r="AA54" s="823">
        <f t="shared" si="17"/>
        <v>3321744.6808510637</v>
      </c>
      <c r="AB54" s="824">
        <f t="shared" si="17"/>
        <v>2944617.0212765955</v>
      </c>
      <c r="AC54" s="825">
        <f t="shared" si="17"/>
        <v>0.88813384451549426</v>
      </c>
      <c r="AD54" s="826">
        <f t="shared" si="17"/>
        <v>32.914893617021278</v>
      </c>
      <c r="AE54" s="824">
        <f t="shared" si="17"/>
        <v>95901659.574468091</v>
      </c>
      <c r="AF54" s="804">
        <f t="shared" si="17"/>
        <v>2679595.7446808512</v>
      </c>
      <c r="AG54" s="805">
        <f t="shared" si="17"/>
        <v>2500787.2340425532</v>
      </c>
      <c r="AH54" s="806">
        <f t="shared" si="17"/>
        <v>0.9399981922153533</v>
      </c>
      <c r="AI54" s="807">
        <f t="shared" si="17"/>
        <v>54.768085106382983</v>
      </c>
      <c r="AJ54" s="805">
        <f t="shared" si="17"/>
        <v>135680000</v>
      </c>
      <c r="AK54" s="823">
        <f t="shared" si="17"/>
        <v>2807191.489361702</v>
      </c>
      <c r="AL54" s="824">
        <f t="shared" si="17"/>
        <v>2454510.6382978722</v>
      </c>
      <c r="AM54" s="825">
        <f t="shared" si="17"/>
        <v>0.87469372851856508</v>
      </c>
      <c r="AN54" s="826">
        <f t="shared" si="17"/>
        <v>31.98723404255318</v>
      </c>
      <c r="AO54" s="824">
        <f t="shared" si="17"/>
        <v>79054723.404255316</v>
      </c>
      <c r="AP54" s="804">
        <f t="shared" si="17"/>
        <v>2286744.6808510637</v>
      </c>
      <c r="AQ54" s="805">
        <f t="shared" si="17"/>
        <v>2191191.489361702</v>
      </c>
      <c r="AR54" s="806">
        <f t="shared" si="17"/>
        <v>0.95995210765782379</v>
      </c>
      <c r="AS54" s="807">
        <f t="shared" si="17"/>
        <v>41.974468085106388</v>
      </c>
      <c r="AT54" s="805">
        <f t="shared" si="17"/>
        <v>89105255.319148943</v>
      </c>
      <c r="AU54" s="823">
        <f t="shared" si="17"/>
        <v>2273319.1489361702</v>
      </c>
      <c r="AV54" s="824">
        <f t="shared" si="17"/>
        <v>2060063.8297872341</v>
      </c>
      <c r="AW54" s="825">
        <f t="shared" si="17"/>
        <v>0.90890042972822049</v>
      </c>
      <c r="AX54" s="826">
        <f t="shared" si="17"/>
        <v>38.361702127659576</v>
      </c>
      <c r="AY54" s="824">
        <f t="shared" si="17"/>
        <v>77736829.787234038</v>
      </c>
      <c r="BA54" s="831" t="s">
        <v>466</v>
      </c>
      <c r="BB54" s="805">
        <f t="shared" ref="BB54:BG54" si="18">AVERAGE(BB4:BB50)</f>
        <v>359745063.82978725</v>
      </c>
      <c r="BC54" s="805">
        <f t="shared" si="18"/>
        <v>141227659.57446808</v>
      </c>
      <c r="BD54" s="805">
        <f t="shared" si="18"/>
        <v>100097319.14893617</v>
      </c>
      <c r="BE54" s="805">
        <f t="shared" si="18"/>
        <v>79054723.404255316</v>
      </c>
      <c r="BF54" s="805">
        <f t="shared" si="18"/>
        <v>77736829.787234038</v>
      </c>
      <c r="BG54" s="805">
        <f t="shared" si="18"/>
        <v>757861595.74468088</v>
      </c>
    </row>
    <row r="55" spans="1:59" x14ac:dyDescent="0.25">
      <c r="A55" s="18" t="s">
        <v>467</v>
      </c>
      <c r="B55" s="800">
        <f>MEDIAN(B4:B50)</f>
        <v>10700000</v>
      </c>
      <c r="C55" s="872">
        <f t="shared" ref="C55:AY55" si="19">MEDIAN(C4:C50)</f>
        <v>9900000</v>
      </c>
      <c r="D55" s="806">
        <f t="shared" si="19"/>
        <v>0.92523364485981308</v>
      </c>
      <c r="E55" s="874">
        <f t="shared" si="19"/>
        <v>35</v>
      </c>
      <c r="F55" s="872">
        <f t="shared" si="19"/>
        <v>350900000</v>
      </c>
      <c r="G55" s="823">
        <f t="shared" si="19"/>
        <v>9410000</v>
      </c>
      <c r="H55" s="824">
        <f t="shared" si="19"/>
        <v>9080000</v>
      </c>
      <c r="I55" s="825">
        <f t="shared" si="19"/>
        <v>0.97505197505197505</v>
      </c>
      <c r="J55" s="826">
        <f t="shared" si="19"/>
        <v>31.2</v>
      </c>
      <c r="K55" s="824">
        <f t="shared" si="19"/>
        <v>292400000</v>
      </c>
      <c r="L55" s="804">
        <f t="shared" si="19"/>
        <v>5440000</v>
      </c>
      <c r="M55" s="805">
        <f t="shared" si="19"/>
        <v>5100000</v>
      </c>
      <c r="N55" s="806">
        <f t="shared" si="19"/>
        <v>0.95017482517482521</v>
      </c>
      <c r="O55" s="807">
        <f t="shared" si="19"/>
        <v>30.1</v>
      </c>
      <c r="P55" s="805">
        <f t="shared" si="19"/>
        <v>153075000</v>
      </c>
      <c r="Q55" s="823">
        <f t="shared" si="19"/>
        <v>6700000</v>
      </c>
      <c r="R55" s="824">
        <f t="shared" si="19"/>
        <v>4800000</v>
      </c>
      <c r="S55" s="825">
        <f t="shared" si="19"/>
        <v>0.72058823529411764</v>
      </c>
      <c r="T55" s="826">
        <f t="shared" si="19"/>
        <v>29</v>
      </c>
      <c r="U55" s="824">
        <f t="shared" si="19"/>
        <v>150500000</v>
      </c>
      <c r="V55" s="804">
        <f t="shared" si="19"/>
        <v>6100000</v>
      </c>
      <c r="W55" s="805">
        <f t="shared" si="19"/>
        <v>3400000</v>
      </c>
      <c r="X55" s="806">
        <f t="shared" si="19"/>
        <v>0.56896551724137934</v>
      </c>
      <c r="Y55" s="807">
        <f t="shared" si="19"/>
        <v>29</v>
      </c>
      <c r="Z55" s="805">
        <f t="shared" si="19"/>
        <v>99000000</v>
      </c>
      <c r="AA55" s="823">
        <f t="shared" si="19"/>
        <v>3315000</v>
      </c>
      <c r="AB55" s="824">
        <f t="shared" si="19"/>
        <v>3016000</v>
      </c>
      <c r="AC55" s="825">
        <f t="shared" si="19"/>
        <v>0.92179487179487174</v>
      </c>
      <c r="AD55" s="826">
        <f t="shared" si="19"/>
        <v>32</v>
      </c>
      <c r="AE55" s="824">
        <f t="shared" si="19"/>
        <v>98530000</v>
      </c>
      <c r="AF55" s="804">
        <f t="shared" si="19"/>
        <v>2600000</v>
      </c>
      <c r="AG55" s="805">
        <f t="shared" si="19"/>
        <v>2410000</v>
      </c>
      <c r="AH55" s="806">
        <f t="shared" si="19"/>
        <v>0.96037735849056605</v>
      </c>
      <c r="AI55" s="807">
        <f t="shared" si="19"/>
        <v>54.6</v>
      </c>
      <c r="AJ55" s="805">
        <f t="shared" si="19"/>
        <v>134000000</v>
      </c>
      <c r="AK55" s="823">
        <f t="shared" si="19"/>
        <v>2731000</v>
      </c>
      <c r="AL55" s="824">
        <f t="shared" si="19"/>
        <v>2397000</v>
      </c>
      <c r="AM55" s="825">
        <f t="shared" si="19"/>
        <v>0.88433179723502309</v>
      </c>
      <c r="AN55" s="826">
        <f t="shared" si="19"/>
        <v>31.8</v>
      </c>
      <c r="AO55" s="824">
        <f t="shared" si="19"/>
        <v>77828000</v>
      </c>
      <c r="AP55" s="804">
        <f t="shared" si="19"/>
        <v>2190000</v>
      </c>
      <c r="AQ55" s="805">
        <f t="shared" si="19"/>
        <v>2140000</v>
      </c>
      <c r="AR55" s="806">
        <f t="shared" si="19"/>
        <v>0.96895306859205776</v>
      </c>
      <c r="AS55" s="807">
        <f t="shared" si="19"/>
        <v>39.9</v>
      </c>
      <c r="AT55" s="805">
        <f t="shared" si="19"/>
        <v>81900000</v>
      </c>
      <c r="AU55" s="823">
        <f t="shared" si="19"/>
        <v>2300000</v>
      </c>
      <c r="AV55" s="824">
        <f t="shared" si="19"/>
        <v>2000000</v>
      </c>
      <c r="AW55" s="825">
        <f t="shared" si="19"/>
        <v>0.93125000000000002</v>
      </c>
      <c r="AX55" s="826">
        <f t="shared" si="19"/>
        <v>37</v>
      </c>
      <c r="AY55" s="824">
        <f t="shared" si="19"/>
        <v>77280000</v>
      </c>
      <c r="BA55" s="831" t="s">
        <v>467</v>
      </c>
      <c r="BB55" s="805">
        <f t="shared" ref="BB55:BG55" si="20">MEDIAN(BB4:BB50)</f>
        <v>350900000</v>
      </c>
      <c r="BC55" s="805">
        <f t="shared" si="20"/>
        <v>150500000</v>
      </c>
      <c r="BD55" s="805">
        <f t="shared" si="20"/>
        <v>99000000</v>
      </c>
      <c r="BE55" s="805">
        <f t="shared" si="20"/>
        <v>77828000</v>
      </c>
      <c r="BF55" s="805">
        <f t="shared" si="20"/>
        <v>77280000</v>
      </c>
      <c r="BG55" s="805">
        <f t="shared" si="20"/>
        <v>755268000</v>
      </c>
    </row>
    <row r="56" spans="1:59" x14ac:dyDescent="0.25">
      <c r="A56" s="18" t="s">
        <v>468</v>
      </c>
      <c r="B56" s="800">
        <f>MIN(B4:B50)</f>
        <v>8300000</v>
      </c>
      <c r="C56" s="872">
        <f t="shared" ref="C56:AY56" si="21">MIN(C4:C50)</f>
        <v>7950000</v>
      </c>
      <c r="D56" s="806">
        <f t="shared" si="21"/>
        <v>0.717741935483871</v>
      </c>
      <c r="E56" s="874">
        <f t="shared" si="21"/>
        <v>24</v>
      </c>
      <c r="F56" s="872">
        <f t="shared" si="21"/>
        <v>213600000</v>
      </c>
      <c r="G56" s="823">
        <f t="shared" si="21"/>
        <v>6105000</v>
      </c>
      <c r="H56" s="824">
        <f t="shared" si="21"/>
        <v>6025000</v>
      </c>
      <c r="I56" s="825">
        <f t="shared" si="21"/>
        <v>0.78162162162162163</v>
      </c>
      <c r="J56" s="826">
        <f t="shared" si="21"/>
        <v>14.3</v>
      </c>
      <c r="K56" s="824">
        <f t="shared" si="21"/>
        <v>103390000</v>
      </c>
      <c r="L56" s="804">
        <f t="shared" si="21"/>
        <v>3506000</v>
      </c>
      <c r="M56" s="805">
        <f t="shared" si="21"/>
        <v>3383000</v>
      </c>
      <c r="N56" s="806">
        <f t="shared" si="21"/>
        <v>0.69964664310954061</v>
      </c>
      <c r="O56" s="807">
        <f t="shared" si="21"/>
        <v>12.7</v>
      </c>
      <c r="P56" s="805">
        <f t="shared" si="21"/>
        <v>50240000</v>
      </c>
      <c r="Q56" s="823">
        <f t="shared" si="21"/>
        <v>5000000</v>
      </c>
      <c r="R56" s="824">
        <f t="shared" si="21"/>
        <v>2800000</v>
      </c>
      <c r="S56" s="825">
        <f t="shared" si="21"/>
        <v>0.52830188679245282</v>
      </c>
      <c r="T56" s="826">
        <f t="shared" si="21"/>
        <v>17</v>
      </c>
      <c r="U56" s="824">
        <f t="shared" si="21"/>
        <v>47600000</v>
      </c>
      <c r="V56" s="804">
        <f t="shared" si="21"/>
        <v>3512000</v>
      </c>
      <c r="W56" s="805">
        <f t="shared" si="21"/>
        <v>1400000</v>
      </c>
      <c r="X56" s="806">
        <f t="shared" si="21"/>
        <v>0.25225225225225223</v>
      </c>
      <c r="Y56" s="807">
        <f t="shared" si="21"/>
        <v>16</v>
      </c>
      <c r="Z56" s="805">
        <f t="shared" si="21"/>
        <v>31416000</v>
      </c>
      <c r="AA56" s="823">
        <f t="shared" si="21"/>
        <v>1895000</v>
      </c>
      <c r="AB56" s="824">
        <f t="shared" si="21"/>
        <v>1677000</v>
      </c>
      <c r="AC56" s="825">
        <f t="shared" si="21"/>
        <v>0.55346534653465351</v>
      </c>
      <c r="AD56" s="826">
        <f t="shared" si="21"/>
        <v>13.2</v>
      </c>
      <c r="AE56" s="824">
        <f t="shared" si="21"/>
        <v>38006000</v>
      </c>
      <c r="AF56" s="804">
        <f t="shared" si="21"/>
        <v>2100000</v>
      </c>
      <c r="AG56" s="805">
        <f t="shared" si="21"/>
        <v>2015000</v>
      </c>
      <c r="AH56" s="806">
        <f t="shared" si="21"/>
        <v>0.58108108108108103</v>
      </c>
      <c r="AI56" s="807">
        <f t="shared" si="21"/>
        <v>32.799999999999997</v>
      </c>
      <c r="AJ56" s="805">
        <f t="shared" si="21"/>
        <v>89200000</v>
      </c>
      <c r="AK56" s="823">
        <f t="shared" si="21"/>
        <v>2170000</v>
      </c>
      <c r="AL56" s="824">
        <f t="shared" si="21"/>
        <v>1639000</v>
      </c>
      <c r="AM56" s="825">
        <f t="shared" si="21"/>
        <v>0.70315789473684209</v>
      </c>
      <c r="AN56" s="826">
        <f t="shared" si="21"/>
        <v>21.6</v>
      </c>
      <c r="AO56" s="824">
        <f t="shared" si="21"/>
        <v>38100000</v>
      </c>
      <c r="AP56" s="804">
        <f t="shared" si="21"/>
        <v>873000</v>
      </c>
      <c r="AQ56" s="805">
        <f t="shared" si="21"/>
        <v>849000</v>
      </c>
      <c r="AR56" s="806">
        <f t="shared" si="21"/>
        <v>0.83411978221415606</v>
      </c>
      <c r="AS56" s="807">
        <f t="shared" si="21"/>
        <v>23</v>
      </c>
      <c r="AT56" s="805">
        <f t="shared" si="21"/>
        <v>23458000</v>
      </c>
      <c r="AU56" s="823">
        <f t="shared" si="21"/>
        <v>1370000</v>
      </c>
      <c r="AV56" s="824">
        <f t="shared" si="21"/>
        <v>1140000</v>
      </c>
      <c r="AW56" s="825">
        <f t="shared" si="21"/>
        <v>0.703125</v>
      </c>
      <c r="AX56" s="826">
        <f t="shared" si="21"/>
        <v>27</v>
      </c>
      <c r="AY56" s="824">
        <f t="shared" si="21"/>
        <v>39900000</v>
      </c>
      <c r="BA56" s="831" t="s">
        <v>468</v>
      </c>
      <c r="BB56" s="805">
        <f t="shared" ref="BB56:BG56" si="22">MIN(BB4:BB50)</f>
        <v>213600000</v>
      </c>
      <c r="BC56" s="805">
        <f t="shared" si="22"/>
        <v>47600000</v>
      </c>
      <c r="BD56" s="805">
        <f t="shared" si="22"/>
        <v>31416000</v>
      </c>
      <c r="BE56" s="805">
        <f t="shared" si="22"/>
        <v>38100000</v>
      </c>
      <c r="BF56" s="805">
        <f t="shared" si="22"/>
        <v>39900000</v>
      </c>
      <c r="BG56" s="805">
        <f t="shared" si="22"/>
        <v>509115000</v>
      </c>
    </row>
    <row r="57" spans="1:59" x14ac:dyDescent="0.25">
      <c r="A57" s="520" t="s">
        <v>469</v>
      </c>
      <c r="B57" s="800">
        <f>MAX(B4:B50)</f>
        <v>14100000</v>
      </c>
      <c r="C57" s="872">
        <f t="shared" ref="C57:AY57" si="23">MAX(C4:C50)</f>
        <v>13100000</v>
      </c>
      <c r="D57" s="806">
        <f t="shared" si="23"/>
        <v>0.96808510638297873</v>
      </c>
      <c r="E57" s="874">
        <f t="shared" si="23"/>
        <v>57</v>
      </c>
      <c r="F57" s="872">
        <f t="shared" si="23"/>
        <v>501400000</v>
      </c>
      <c r="G57" s="823">
        <f t="shared" si="23"/>
        <v>12680000</v>
      </c>
      <c r="H57" s="824">
        <f t="shared" si="23"/>
        <v>12515000</v>
      </c>
      <c r="I57" s="825">
        <f t="shared" si="23"/>
        <v>0.99061326658322901</v>
      </c>
      <c r="J57" s="826">
        <f t="shared" si="23"/>
        <v>46.7</v>
      </c>
      <c r="K57" s="824">
        <f t="shared" si="23"/>
        <v>472890000</v>
      </c>
      <c r="L57" s="804">
        <f t="shared" si="23"/>
        <v>6640000</v>
      </c>
      <c r="M57" s="805">
        <f t="shared" si="23"/>
        <v>6360000</v>
      </c>
      <c r="N57" s="806">
        <f t="shared" si="23"/>
        <v>0.98396226415094334</v>
      </c>
      <c r="O57" s="807">
        <f t="shared" si="23"/>
        <v>42.3</v>
      </c>
      <c r="P57" s="805">
        <f t="shared" si="23"/>
        <v>214180000</v>
      </c>
      <c r="Q57" s="823">
        <f t="shared" si="23"/>
        <v>8000000</v>
      </c>
      <c r="R57" s="824">
        <f t="shared" si="23"/>
        <v>6900000</v>
      </c>
      <c r="S57" s="825">
        <f t="shared" si="23"/>
        <v>0.91428571428571426</v>
      </c>
      <c r="T57" s="826">
        <f t="shared" si="23"/>
        <v>39</v>
      </c>
      <c r="U57" s="824">
        <f t="shared" si="23"/>
        <v>227700000</v>
      </c>
      <c r="V57" s="804">
        <f t="shared" si="23"/>
        <v>8200000</v>
      </c>
      <c r="W57" s="805">
        <f t="shared" si="23"/>
        <v>6550000</v>
      </c>
      <c r="X57" s="806">
        <f t="shared" si="23"/>
        <v>0.87692307692307692</v>
      </c>
      <c r="Y57" s="807">
        <f t="shared" si="23"/>
        <v>37</v>
      </c>
      <c r="Z57" s="805">
        <f t="shared" si="23"/>
        <v>187200000</v>
      </c>
      <c r="AA57" s="823">
        <f t="shared" si="23"/>
        <v>4385000</v>
      </c>
      <c r="AB57" s="824">
        <f t="shared" si="23"/>
        <v>3854000</v>
      </c>
      <c r="AC57" s="825">
        <f t="shared" si="23"/>
        <v>0.97391304347826091</v>
      </c>
      <c r="AD57" s="826">
        <f t="shared" si="23"/>
        <v>55.5</v>
      </c>
      <c r="AE57" s="824">
        <f t="shared" si="23"/>
        <v>172540000</v>
      </c>
      <c r="AF57" s="804">
        <f t="shared" si="23"/>
        <v>3700000</v>
      </c>
      <c r="AG57" s="805">
        <f t="shared" si="23"/>
        <v>3200000</v>
      </c>
      <c r="AH57" s="806">
        <f t="shared" si="23"/>
        <v>0.98940677966101698</v>
      </c>
      <c r="AI57" s="807">
        <f t="shared" si="23"/>
        <v>71.5</v>
      </c>
      <c r="AJ57" s="805">
        <f t="shared" si="23"/>
        <v>182670000</v>
      </c>
      <c r="AK57" s="823">
        <f t="shared" si="23"/>
        <v>3875000</v>
      </c>
      <c r="AL57" s="824">
        <f t="shared" si="23"/>
        <v>3522000</v>
      </c>
      <c r="AM57" s="825">
        <f t="shared" si="23"/>
        <v>0.97897774113767522</v>
      </c>
      <c r="AN57" s="826">
        <f t="shared" si="23"/>
        <v>48.2</v>
      </c>
      <c r="AO57" s="824">
        <f t="shared" si="23"/>
        <v>139302000</v>
      </c>
      <c r="AP57" s="804">
        <f t="shared" si="23"/>
        <v>4155000</v>
      </c>
      <c r="AQ57" s="805">
        <f t="shared" si="23"/>
        <v>4056000</v>
      </c>
      <c r="AR57" s="806">
        <f t="shared" si="23"/>
        <v>0.98621553884711777</v>
      </c>
      <c r="AS57" s="807">
        <f t="shared" si="23"/>
        <v>59.9</v>
      </c>
      <c r="AT57" s="805">
        <f t="shared" si="23"/>
        <v>142426000</v>
      </c>
      <c r="AU57" s="823">
        <f t="shared" si="23"/>
        <v>3400000</v>
      </c>
      <c r="AV57" s="824">
        <f t="shared" si="23"/>
        <v>3070000</v>
      </c>
      <c r="AW57" s="825">
        <f t="shared" si="23"/>
        <v>0.97674418604651159</v>
      </c>
      <c r="AX57" s="826">
        <f t="shared" si="23"/>
        <v>54</v>
      </c>
      <c r="AY57" s="824">
        <f t="shared" si="23"/>
        <v>108300000</v>
      </c>
      <c r="BA57" s="832" t="s">
        <v>469</v>
      </c>
      <c r="BB57" s="805">
        <f t="shared" ref="BB57:BG57" si="24">MAX(BB4:BB50)</f>
        <v>501400000</v>
      </c>
      <c r="BC57" s="805">
        <f t="shared" si="24"/>
        <v>227700000</v>
      </c>
      <c r="BD57" s="805">
        <f t="shared" si="24"/>
        <v>187200000</v>
      </c>
      <c r="BE57" s="805">
        <f t="shared" si="24"/>
        <v>139302000</v>
      </c>
      <c r="BF57" s="805">
        <f t="shared" si="24"/>
        <v>108300000</v>
      </c>
      <c r="BG57" s="805">
        <f t="shared" si="24"/>
        <v>1016684000</v>
      </c>
    </row>
    <row r="58" spans="1:59" x14ac:dyDescent="0.25">
      <c r="A58" s="520" t="s">
        <v>470</v>
      </c>
      <c r="B58" s="800">
        <f>STDEV(B4:B50)</f>
        <v>1509756.5698126636</v>
      </c>
      <c r="C58" s="872">
        <f t="shared" ref="C58:AY58" si="25">STDEV(C4:C50)</f>
        <v>1346146.226213807</v>
      </c>
      <c r="D58" s="806">
        <f t="shared" si="25"/>
        <v>5.5387864442958547E-2</v>
      </c>
      <c r="E58" s="874">
        <f t="shared" si="25"/>
        <v>6.6853596240215607</v>
      </c>
      <c r="F58" s="872">
        <f t="shared" si="25"/>
        <v>70004673.842227772</v>
      </c>
      <c r="G58" s="823">
        <f t="shared" si="25"/>
        <v>1546892.9860427554</v>
      </c>
      <c r="H58" s="824">
        <f t="shared" si="25"/>
        <v>1496907.8270064578</v>
      </c>
      <c r="I58" s="825">
        <f t="shared" si="25"/>
        <v>4.1388963791059448E-2</v>
      </c>
      <c r="J58" s="826">
        <f t="shared" si="25"/>
        <v>7.4874548177918232</v>
      </c>
      <c r="K58" s="824">
        <f t="shared" si="25"/>
        <v>67127123.974086523</v>
      </c>
      <c r="L58" s="804">
        <f t="shared" si="25"/>
        <v>566507.77914322412</v>
      </c>
      <c r="M58" s="805">
        <f t="shared" si="25"/>
        <v>577228.68329758348</v>
      </c>
      <c r="N58" s="806">
        <f t="shared" si="25"/>
        <v>5.8527283468254684E-2</v>
      </c>
      <c r="O58" s="807">
        <f t="shared" si="25"/>
        <v>6.0420259603735893</v>
      </c>
      <c r="P58" s="805">
        <f t="shared" si="25"/>
        <v>39229303.082015596</v>
      </c>
      <c r="Q58" s="823">
        <f t="shared" si="25"/>
        <v>931943.21419633017</v>
      </c>
      <c r="R58" s="824">
        <f t="shared" si="25"/>
        <v>1079687.7011038396</v>
      </c>
      <c r="S58" s="825">
        <f t="shared" si="25"/>
        <v>9.2771384250626324E-2</v>
      </c>
      <c r="T58" s="826">
        <f t="shared" si="25"/>
        <v>5.6902589728885236</v>
      </c>
      <c r="U58" s="824">
        <f t="shared" si="25"/>
        <v>40686053.86598631</v>
      </c>
      <c r="V58" s="804">
        <f t="shared" si="25"/>
        <v>999688.99187749287</v>
      </c>
      <c r="W58" s="805">
        <f t="shared" si="25"/>
        <v>1182917.6065262484</v>
      </c>
      <c r="X58" s="806">
        <f t="shared" si="25"/>
        <v>0.13637727284343129</v>
      </c>
      <c r="Y58" s="807">
        <f t="shared" si="25"/>
        <v>4.6561707436958999</v>
      </c>
      <c r="Z58" s="805">
        <f t="shared" si="25"/>
        <v>37299614.720650569</v>
      </c>
      <c r="AA58" s="823">
        <f t="shared" si="25"/>
        <v>630171.38690459833</v>
      </c>
      <c r="AB58" s="824">
        <f t="shared" si="25"/>
        <v>606223.39666207205</v>
      </c>
      <c r="AC58" s="825">
        <f t="shared" si="25"/>
        <v>8.7658791076696024E-2</v>
      </c>
      <c r="AD58" s="826">
        <f t="shared" si="25"/>
        <v>9.9977601561855067</v>
      </c>
      <c r="AE58" s="824">
        <f t="shared" si="25"/>
        <v>31376237.667101834</v>
      </c>
      <c r="AF58" s="804">
        <f t="shared" si="25"/>
        <v>420702.96552186314</v>
      </c>
      <c r="AG58" s="805">
        <f t="shared" si="25"/>
        <v>325043.73860666942</v>
      </c>
      <c r="AH58" s="806">
        <f t="shared" si="25"/>
        <v>7.2574533806057329E-2</v>
      </c>
      <c r="AI58" s="807">
        <f t="shared" si="25"/>
        <v>9.4366332054111286</v>
      </c>
      <c r="AJ58" s="805">
        <f t="shared" si="25"/>
        <v>22778911.63277803</v>
      </c>
      <c r="AK58" s="823">
        <f t="shared" si="25"/>
        <v>443404.84192105755</v>
      </c>
      <c r="AL58" s="824">
        <f t="shared" si="25"/>
        <v>416842.73295189114</v>
      </c>
      <c r="AM58" s="825">
        <f t="shared" si="25"/>
        <v>6.4780956154395497E-2</v>
      </c>
      <c r="AN58" s="826">
        <f t="shared" si="25"/>
        <v>6.6464641473061015</v>
      </c>
      <c r="AO58" s="824">
        <f t="shared" si="25"/>
        <v>22908383.738465462</v>
      </c>
      <c r="AP58" s="804">
        <f t="shared" si="25"/>
        <v>720807.11006256309</v>
      </c>
      <c r="AQ58" s="805">
        <f t="shared" si="25"/>
        <v>684960.79349233315</v>
      </c>
      <c r="AR58" s="806">
        <f t="shared" si="25"/>
        <v>3.0885771670947613E-2</v>
      </c>
      <c r="AS58" s="807">
        <f t="shared" si="25"/>
        <v>9.9579216463709521</v>
      </c>
      <c r="AT58" s="805">
        <f t="shared" si="25"/>
        <v>26059102.266451843</v>
      </c>
      <c r="AU58" s="823">
        <f t="shared" si="25"/>
        <v>578492.27218103199</v>
      </c>
      <c r="AV58" s="824">
        <f t="shared" si="25"/>
        <v>518758.48465582216</v>
      </c>
      <c r="AW58" s="825">
        <f t="shared" si="25"/>
        <v>5.9438037123241388E-2</v>
      </c>
      <c r="AX58" s="826">
        <f t="shared" si="25"/>
        <v>5.5381111672345087</v>
      </c>
      <c r="AY58" s="824">
        <f t="shared" si="25"/>
        <v>16870147.5603958</v>
      </c>
      <c r="BA58" s="832" t="s">
        <v>470</v>
      </c>
      <c r="BB58" s="805">
        <f t="shared" ref="BB58:BG58" si="26">STDEV(BB4:BB50)</f>
        <v>70004673.842227772</v>
      </c>
      <c r="BC58" s="805">
        <f t="shared" si="26"/>
        <v>40686053.86598631</v>
      </c>
      <c r="BD58" s="805">
        <f t="shared" si="26"/>
        <v>37299614.720650569</v>
      </c>
      <c r="BE58" s="805">
        <f t="shared" si="26"/>
        <v>22908383.738465462</v>
      </c>
      <c r="BF58" s="805">
        <f t="shared" si="26"/>
        <v>16870147.5603958</v>
      </c>
      <c r="BG58" s="805">
        <f t="shared" si="26"/>
        <v>147225302.95193669</v>
      </c>
    </row>
    <row r="59" spans="1:59" x14ac:dyDescent="0.25">
      <c r="A59" s="520" t="s">
        <v>471</v>
      </c>
      <c r="B59" s="800">
        <f>SLOPE(B4:B50,$A4:$A50)</f>
        <v>-71683.163737280309</v>
      </c>
      <c r="C59" s="872">
        <f t="shared" ref="C59:AY59" si="27">SLOPE(C4:C50,$A4:$A50)</f>
        <v>-62563.020351526364</v>
      </c>
      <c r="D59" s="806">
        <f t="shared" si="27"/>
        <v>2.7336695796793538E-4</v>
      </c>
      <c r="E59" s="874">
        <f t="shared" si="27"/>
        <v>0.21374884366327471</v>
      </c>
      <c r="F59" s="872">
        <f t="shared" si="27"/>
        <v>-151168.94079555967</v>
      </c>
      <c r="G59" s="823">
        <f t="shared" si="27"/>
        <v>-40873.149861239595</v>
      </c>
      <c r="H59" s="824">
        <f t="shared" si="27"/>
        <v>-38371.068455134133</v>
      </c>
      <c r="I59" s="825">
        <f t="shared" si="27"/>
        <v>8.5931154947484735E-5</v>
      </c>
      <c r="J59" s="826">
        <f t="shared" si="27"/>
        <v>0.38385753931544875</v>
      </c>
      <c r="K59" s="824">
        <f t="shared" si="27"/>
        <v>1943208.6031452361</v>
      </c>
      <c r="L59" s="804">
        <f t="shared" si="27"/>
        <v>16174.838112858461</v>
      </c>
      <c r="M59" s="805">
        <f t="shared" si="27"/>
        <v>19395.698427382053</v>
      </c>
      <c r="N59" s="806">
        <f t="shared" si="27"/>
        <v>7.2993571754601753E-4</v>
      </c>
      <c r="O59" s="807">
        <f t="shared" si="27"/>
        <v>0.23837881591119334</v>
      </c>
      <c r="P59" s="805">
        <f t="shared" si="27"/>
        <v>1734111.2395929694</v>
      </c>
      <c r="Q59" s="823">
        <f t="shared" si="27"/>
        <v>-37982.77058279371</v>
      </c>
      <c r="R59" s="824">
        <f t="shared" si="27"/>
        <v>-50341.119333950053</v>
      </c>
      <c r="S59" s="825">
        <f t="shared" si="27"/>
        <v>-3.5558940944786645E-3</v>
      </c>
      <c r="T59" s="826">
        <f t="shared" si="27"/>
        <v>8.12326549491212E-2</v>
      </c>
      <c r="U59" s="824">
        <f t="shared" si="27"/>
        <v>-1022213.2284921369</v>
      </c>
      <c r="V59" s="804">
        <f t="shared" si="27"/>
        <v>1139.5698427382033</v>
      </c>
      <c r="W59" s="805">
        <f t="shared" si="27"/>
        <v>-32129.162812210914</v>
      </c>
      <c r="X59" s="806">
        <f t="shared" si="27"/>
        <v>-5.0607225542328551E-3</v>
      </c>
      <c r="Y59" s="807">
        <f t="shared" si="27"/>
        <v>0.17553191489361702</v>
      </c>
      <c r="Z59" s="805">
        <f t="shared" si="27"/>
        <v>-324801.80388529139</v>
      </c>
      <c r="AA59" s="823">
        <f t="shared" si="27"/>
        <v>-8524.0518038852915</v>
      </c>
      <c r="AB59" s="824">
        <f t="shared" si="27"/>
        <v>-7593.7789084181322</v>
      </c>
      <c r="AC59" s="825">
        <f t="shared" si="27"/>
        <v>-2.5107138019685019E-4</v>
      </c>
      <c r="AD59" s="826">
        <f t="shared" si="27"/>
        <v>0.61167900092506955</v>
      </c>
      <c r="AE59" s="824">
        <f t="shared" si="27"/>
        <v>1407138.6447733578</v>
      </c>
      <c r="AF59" s="804">
        <f t="shared" si="27"/>
        <v>-20345.166512488442</v>
      </c>
      <c r="AG59" s="805">
        <f t="shared" si="27"/>
        <v>-14686.40148011101</v>
      </c>
      <c r="AH59" s="806">
        <f t="shared" si="27"/>
        <v>1.6601364943228832E-3</v>
      </c>
      <c r="AI59" s="807">
        <f t="shared" si="27"/>
        <v>0.4555966697502315</v>
      </c>
      <c r="AJ59" s="805">
        <f t="shared" si="27"/>
        <v>373981.26734505087</v>
      </c>
      <c r="AK59" s="823">
        <f t="shared" si="27"/>
        <v>-18139.801110083255</v>
      </c>
      <c r="AL59" s="824">
        <f t="shared" si="27"/>
        <v>-14695.305272895466</v>
      </c>
      <c r="AM59" s="825">
        <f t="shared" si="27"/>
        <v>3.597147112783354E-4</v>
      </c>
      <c r="AN59" s="826">
        <f t="shared" si="27"/>
        <v>0.23070074005550426</v>
      </c>
      <c r="AO59" s="824">
        <f t="shared" si="27"/>
        <v>94278.445883441265</v>
      </c>
      <c r="AP59" s="804">
        <f t="shared" si="27"/>
        <v>-30113.436632747456</v>
      </c>
      <c r="AQ59" s="805">
        <f t="shared" si="27"/>
        <v>-28762.719703977797</v>
      </c>
      <c r="AR59" s="806">
        <f t="shared" si="27"/>
        <v>-1.9656853475268131E-7</v>
      </c>
      <c r="AS59" s="807">
        <f t="shared" si="27"/>
        <v>0.51250000000000007</v>
      </c>
      <c r="AT59" s="805">
        <f t="shared" si="27"/>
        <v>-287844.24144310824</v>
      </c>
      <c r="AU59" s="823">
        <f t="shared" si="27"/>
        <v>-38484.620721554107</v>
      </c>
      <c r="AV59" s="824">
        <f t="shared" si="27"/>
        <v>-34355.573543015729</v>
      </c>
      <c r="AW59" s="825">
        <f t="shared" si="27"/>
        <v>2.9971705215424275E-4</v>
      </c>
      <c r="AX59" s="826">
        <f t="shared" si="27"/>
        <v>0.20027752081406103</v>
      </c>
      <c r="AY59" s="824">
        <f t="shared" si="27"/>
        <v>-918001.73450508772</v>
      </c>
      <c r="BA59" s="832" t="s">
        <v>471</v>
      </c>
      <c r="BB59" s="805">
        <f t="shared" ref="BB59:BG59" si="28">SLOPE(BB4:BB50,$A4:$A50)</f>
        <v>-151168.94079555967</v>
      </c>
      <c r="BC59" s="805">
        <f t="shared" si="28"/>
        <v>-1022213.2284921369</v>
      </c>
      <c r="BD59" s="805">
        <f t="shared" si="28"/>
        <v>-324801.80388529139</v>
      </c>
      <c r="BE59" s="805">
        <f t="shared" si="28"/>
        <v>94278.445883441265</v>
      </c>
      <c r="BF59" s="805">
        <f t="shared" si="28"/>
        <v>-918001.73450508772</v>
      </c>
      <c r="BG59" s="805">
        <f t="shared" si="28"/>
        <v>-2321907.2617946342</v>
      </c>
    </row>
    <row r="60" spans="1:59" x14ac:dyDescent="0.25">
      <c r="A60" s="520" t="s">
        <v>472</v>
      </c>
      <c r="B60" s="875">
        <f>B54/B58</f>
        <v>7.2927495835377476</v>
      </c>
      <c r="C60" s="876">
        <f t="shared" ref="C60:AY60" si="29">C54/C58</f>
        <v>7.4218486985041938</v>
      </c>
      <c r="D60" s="806">
        <f t="shared" si="29"/>
        <v>16.42151587834714</v>
      </c>
      <c r="E60" s="874">
        <f t="shared" si="29"/>
        <v>5.4199092630704273</v>
      </c>
      <c r="F60" s="872">
        <f t="shared" si="29"/>
        <v>5.138872079320854</v>
      </c>
      <c r="G60" s="827">
        <f t="shared" si="29"/>
        <v>6.15828816337664</v>
      </c>
      <c r="H60" s="826">
        <f t="shared" si="29"/>
        <v>6.0978043531803969</v>
      </c>
      <c r="I60" s="828">
        <f t="shared" si="29"/>
        <v>23.173261532724279</v>
      </c>
      <c r="J60" s="826">
        <f t="shared" si="29"/>
        <v>4.2655747045642354</v>
      </c>
      <c r="K60" s="826">
        <f t="shared" si="29"/>
        <v>4.2967962485541618</v>
      </c>
      <c r="L60" s="808">
        <f t="shared" si="29"/>
        <v>9.4998601590084331</v>
      </c>
      <c r="M60" s="809">
        <f t="shared" si="29"/>
        <v>8.6400728457377838</v>
      </c>
      <c r="N60" s="810">
        <f t="shared" si="29"/>
        <v>15.849059388617842</v>
      </c>
      <c r="O60" s="807">
        <f t="shared" si="29"/>
        <v>4.9511362270233574</v>
      </c>
      <c r="P60" s="809">
        <f t="shared" si="29"/>
        <v>3.8455258192312853</v>
      </c>
      <c r="Q60" s="827">
        <f t="shared" si="29"/>
        <v>7.0083486624834777</v>
      </c>
      <c r="R60" s="826">
        <f t="shared" si="29"/>
        <v>4.4597214343146696</v>
      </c>
      <c r="S60" s="828">
        <f t="shared" si="29"/>
        <v>7.8918481695588003</v>
      </c>
      <c r="T60" s="826">
        <f t="shared" si="29"/>
        <v>5.1394288011145592</v>
      </c>
      <c r="U60" s="826">
        <f t="shared" si="29"/>
        <v>3.4711564812761289</v>
      </c>
      <c r="V60" s="808">
        <f t="shared" si="29"/>
        <v>6.1233725036921678</v>
      </c>
      <c r="W60" s="809">
        <f t="shared" si="29"/>
        <v>2.9797043018083196</v>
      </c>
      <c r="X60" s="810">
        <f t="shared" si="29"/>
        <v>4.1729340693811796</v>
      </c>
      <c r="Y60" s="807">
        <f t="shared" si="29"/>
        <v>6.0546511100073497</v>
      </c>
      <c r="Z60" s="809">
        <f t="shared" si="29"/>
        <v>2.6836019593928477</v>
      </c>
      <c r="AA60" s="827">
        <f t="shared" si="29"/>
        <v>5.2711766193756793</v>
      </c>
      <c r="AB60" s="826">
        <f t="shared" si="29"/>
        <v>4.8573133889090352</v>
      </c>
      <c r="AC60" s="828">
        <f t="shared" si="29"/>
        <v>10.131714498987694</v>
      </c>
      <c r="AD60" s="826">
        <f t="shared" si="29"/>
        <v>3.2922267690785909</v>
      </c>
      <c r="AE60" s="826">
        <f t="shared" si="29"/>
        <v>3.0565060282871817</v>
      </c>
      <c r="AF60" s="808">
        <f t="shared" si="29"/>
        <v>6.3693293470297574</v>
      </c>
      <c r="AG60" s="809">
        <f t="shared" si="29"/>
        <v>7.6936945309650113</v>
      </c>
      <c r="AH60" s="810">
        <f t="shared" si="29"/>
        <v>12.952176788724996</v>
      </c>
      <c r="AI60" s="807">
        <f t="shared" si="29"/>
        <v>5.8037738581359735</v>
      </c>
      <c r="AJ60" s="809">
        <f t="shared" si="29"/>
        <v>5.9563864238694082</v>
      </c>
      <c r="AK60" s="827">
        <f t="shared" si="29"/>
        <v>6.3309897050278172</v>
      </c>
      <c r="AL60" s="826">
        <f t="shared" si="29"/>
        <v>5.8883373614699748</v>
      </c>
      <c r="AM60" s="828">
        <f t="shared" si="29"/>
        <v>13.502328160051643</v>
      </c>
      <c r="AN60" s="826">
        <f t="shared" si="29"/>
        <v>4.8126693131291507</v>
      </c>
      <c r="AO60" s="826">
        <f t="shared" si="29"/>
        <v>3.4509079429953213</v>
      </c>
      <c r="AP60" s="808">
        <f t="shared" si="29"/>
        <v>3.1724779749364345</v>
      </c>
      <c r="AQ60" s="809">
        <f t="shared" si="29"/>
        <v>3.1990027899111109</v>
      </c>
      <c r="AR60" s="810">
        <f t="shared" si="29"/>
        <v>31.080722796406377</v>
      </c>
      <c r="AS60" s="807">
        <f t="shared" si="29"/>
        <v>4.2151836071539579</v>
      </c>
      <c r="AT60" s="809">
        <f t="shared" si="29"/>
        <v>3.4193524553553756</v>
      </c>
      <c r="AU60" s="827">
        <f t="shared" si="29"/>
        <v>3.92973123109372</v>
      </c>
      <c r="AV60" s="826">
        <f t="shared" si="29"/>
        <v>3.9711424308635901</v>
      </c>
      <c r="AW60" s="828">
        <f t="shared" si="29"/>
        <v>15.291561998315442</v>
      </c>
      <c r="AX60" s="826">
        <f t="shared" si="29"/>
        <v>6.9268566428607352</v>
      </c>
      <c r="AY60" s="826">
        <f t="shared" si="29"/>
        <v>4.6079519760531493</v>
      </c>
      <c r="BA60" s="832" t="s">
        <v>472</v>
      </c>
      <c r="BB60" s="809">
        <f t="shared" ref="BB60:BG60" si="30">BB54/BB58</f>
        <v>5.138872079320854</v>
      </c>
      <c r="BC60" s="809">
        <f t="shared" si="30"/>
        <v>3.4711564812761289</v>
      </c>
      <c r="BD60" s="809">
        <f t="shared" si="30"/>
        <v>2.6836019593928477</v>
      </c>
      <c r="BE60" s="809">
        <f t="shared" si="30"/>
        <v>3.4509079429953213</v>
      </c>
      <c r="BF60" s="809">
        <f t="shared" si="30"/>
        <v>4.6079519760531493</v>
      </c>
      <c r="BG60" s="809">
        <f t="shared" si="30"/>
        <v>5.1476314230583933</v>
      </c>
    </row>
    <row r="61" spans="1:59" x14ac:dyDescent="0.25">
      <c r="A61" s="520" t="s">
        <v>271</v>
      </c>
      <c r="B61" s="875">
        <f>SKEW(B4:B50)</f>
        <v>0.22777299318616462</v>
      </c>
      <c r="C61" s="876">
        <f t="shared" ref="C61:AY61" si="31">SKEW(C4:C50)</f>
        <v>0.32845445723914884</v>
      </c>
      <c r="D61" s="806">
        <f t="shared" si="31"/>
        <v>-1.6362607980991104</v>
      </c>
      <c r="E61" s="874">
        <f t="shared" si="31"/>
        <v>0.66459408254043284</v>
      </c>
      <c r="F61" s="872">
        <f t="shared" si="31"/>
        <v>0.26404820141942686</v>
      </c>
      <c r="G61" s="827">
        <f t="shared" si="31"/>
        <v>-5.7255362415620941E-4</v>
      </c>
      <c r="H61" s="826">
        <f t="shared" si="31"/>
        <v>0.17047910187704754</v>
      </c>
      <c r="I61" s="828">
        <f t="shared" si="31"/>
        <v>-2.8262106320921614</v>
      </c>
      <c r="J61" s="826">
        <f t="shared" si="31"/>
        <v>0.26352390038307616</v>
      </c>
      <c r="K61" s="826">
        <f t="shared" si="31"/>
        <v>-0.1689804056118272</v>
      </c>
      <c r="L61" s="808">
        <f t="shared" si="31"/>
        <v>-0.85820726905104383</v>
      </c>
      <c r="M61" s="809">
        <f t="shared" si="31"/>
        <v>-0.69468511280598</v>
      </c>
      <c r="N61" s="810">
        <f t="shared" si="31"/>
        <v>-2.0293873797012965</v>
      </c>
      <c r="O61" s="807">
        <f t="shared" si="31"/>
        <v>-0.35356944888935726</v>
      </c>
      <c r="P61" s="809">
        <f t="shared" si="31"/>
        <v>-0.53076350900024283</v>
      </c>
      <c r="Q61" s="827">
        <f t="shared" si="31"/>
        <v>-0.1684377517678346</v>
      </c>
      <c r="R61" s="826">
        <f t="shared" si="31"/>
        <v>0.15297135738488868</v>
      </c>
      <c r="S61" s="828">
        <f t="shared" si="31"/>
        <v>-0.11070460938409581</v>
      </c>
      <c r="T61" s="826">
        <f t="shared" si="31"/>
        <v>-6.9765743990548579E-2</v>
      </c>
      <c r="U61" s="826">
        <f t="shared" si="31"/>
        <v>-0.19674369489152618</v>
      </c>
      <c r="V61" s="808">
        <f t="shared" si="31"/>
        <v>-0.3048834538945917</v>
      </c>
      <c r="W61" s="809">
        <f t="shared" si="31"/>
        <v>0.59865658347899964</v>
      </c>
      <c r="X61" s="810">
        <f t="shared" si="31"/>
        <v>8.607831873107584E-2</v>
      </c>
      <c r="Y61" s="807">
        <f t="shared" si="31"/>
        <v>-0.35768583532999221</v>
      </c>
      <c r="Z61" s="809">
        <f t="shared" si="31"/>
        <v>0.20653658269048628</v>
      </c>
      <c r="AA61" s="827">
        <f t="shared" si="31"/>
        <v>-0.3675833038939133</v>
      </c>
      <c r="AB61" s="826">
        <f t="shared" si="31"/>
        <v>-0.3712477163347413</v>
      </c>
      <c r="AC61" s="828">
        <f t="shared" si="31"/>
        <v>-1.8498659631361041</v>
      </c>
      <c r="AD61" s="826">
        <f t="shared" si="31"/>
        <v>0.18193827521214218</v>
      </c>
      <c r="AE61" s="826">
        <f t="shared" si="31"/>
        <v>-7.990499791182136E-2</v>
      </c>
      <c r="AF61" s="808">
        <f t="shared" si="31"/>
        <v>0.68465805848361394</v>
      </c>
      <c r="AG61" s="809">
        <f t="shared" si="31"/>
        <v>0.66098822811689983</v>
      </c>
      <c r="AH61" s="810">
        <f t="shared" si="31"/>
        <v>-3.4563549341726549</v>
      </c>
      <c r="AI61" s="807">
        <f t="shared" si="31"/>
        <v>-0.29873938258994776</v>
      </c>
      <c r="AJ61" s="809">
        <f t="shared" si="31"/>
        <v>6.4822902004491062E-2</v>
      </c>
      <c r="AK61" s="827">
        <f t="shared" si="31"/>
        <v>0.80634699386933806</v>
      </c>
      <c r="AL61" s="826">
        <f t="shared" si="31"/>
        <v>0.45936086364498996</v>
      </c>
      <c r="AM61" s="828">
        <f t="shared" si="31"/>
        <v>-0.85369255429869606</v>
      </c>
      <c r="AN61" s="826">
        <f t="shared" si="31"/>
        <v>0.25747005455182365</v>
      </c>
      <c r="AO61" s="826">
        <f t="shared" si="31"/>
        <v>0.33568985856487638</v>
      </c>
      <c r="AP61" s="808">
        <f t="shared" si="31"/>
        <v>0.36763474566010407</v>
      </c>
      <c r="AQ61" s="809">
        <f t="shared" si="31"/>
        <v>0.42429488708927227</v>
      </c>
      <c r="AR61" s="810">
        <f t="shared" si="31"/>
        <v>-2.4303790221155652</v>
      </c>
      <c r="AS61" s="807">
        <f t="shared" si="31"/>
        <v>0.21540775709987101</v>
      </c>
      <c r="AT61" s="809">
        <f t="shared" si="31"/>
        <v>0.35492729360448638</v>
      </c>
      <c r="AU61" s="827">
        <f t="shared" si="31"/>
        <v>0.23588440747806108</v>
      </c>
      <c r="AV61" s="826">
        <f t="shared" si="31"/>
        <v>0.29896307386731763</v>
      </c>
      <c r="AW61" s="828">
        <f t="shared" si="31"/>
        <v>-1.4921765191079341</v>
      </c>
      <c r="AX61" s="826">
        <f t="shared" si="31"/>
        <v>0.66272919098456662</v>
      </c>
      <c r="AY61" s="826">
        <f t="shared" si="31"/>
        <v>-0.16181643133309986</v>
      </c>
      <c r="BA61" s="832" t="s">
        <v>271</v>
      </c>
      <c r="BB61" s="809">
        <f t="shared" ref="BB61:BG61" si="32">SKEW(BB4:BB50)</f>
        <v>0.26404820141942686</v>
      </c>
      <c r="BC61" s="809">
        <f t="shared" si="32"/>
        <v>-0.19674369489152618</v>
      </c>
      <c r="BD61" s="809">
        <f t="shared" si="32"/>
        <v>0.20653658269048628</v>
      </c>
      <c r="BE61" s="809">
        <f t="shared" si="32"/>
        <v>0.33568985856487638</v>
      </c>
      <c r="BF61" s="809">
        <f t="shared" si="32"/>
        <v>-0.16181643133309986</v>
      </c>
      <c r="BG61" s="809">
        <f t="shared" si="32"/>
        <v>0.15487001720751861</v>
      </c>
    </row>
    <row r="62" spans="1:59" x14ac:dyDescent="0.25">
      <c r="A62" s="520" t="s">
        <v>272</v>
      </c>
      <c r="B62" s="875">
        <f>KURT(B4:B50)</f>
        <v>-0.98050588285055174</v>
      </c>
      <c r="C62" s="876">
        <f t="shared" ref="C62:AY62" si="33">KURT(C4:C50)</f>
        <v>-0.96588733062477372</v>
      </c>
      <c r="D62" s="806">
        <f t="shared" si="33"/>
        <v>3.0123916685077949</v>
      </c>
      <c r="E62" s="874">
        <f t="shared" si="33"/>
        <v>0.96956826826980436</v>
      </c>
      <c r="F62" s="872">
        <f t="shared" si="33"/>
        <v>-0.60505098536334811</v>
      </c>
      <c r="G62" s="827">
        <f t="shared" si="33"/>
        <v>-0.53442503779442596</v>
      </c>
      <c r="H62" s="826">
        <f t="shared" si="33"/>
        <v>-0.48455351641383171</v>
      </c>
      <c r="I62" s="828">
        <f t="shared" si="33"/>
        <v>8.9730363172248886</v>
      </c>
      <c r="J62" s="826">
        <f t="shared" si="33"/>
        <v>-9.3808736460994524E-2</v>
      </c>
      <c r="K62" s="826">
        <f t="shared" si="33"/>
        <v>0.98511041485310624</v>
      </c>
      <c r="L62" s="808">
        <f t="shared" si="33"/>
        <v>2.0756572665657496</v>
      </c>
      <c r="M62" s="809">
        <f t="shared" si="33"/>
        <v>1.0096454415662484</v>
      </c>
      <c r="N62" s="810">
        <f t="shared" si="33"/>
        <v>4.4400300946484688</v>
      </c>
      <c r="O62" s="807">
        <f t="shared" si="33"/>
        <v>0.73248005549469264</v>
      </c>
      <c r="P62" s="809">
        <f t="shared" si="33"/>
        <v>-4.643482500647611E-2</v>
      </c>
      <c r="Q62" s="827">
        <f t="shared" si="33"/>
        <v>-1.345437403293593</v>
      </c>
      <c r="R62" s="826">
        <f t="shared" si="33"/>
        <v>-0.96723442553468342</v>
      </c>
      <c r="S62" s="828">
        <f t="shared" si="33"/>
        <v>-0.4928868420062118</v>
      </c>
      <c r="T62" s="826">
        <f t="shared" si="33"/>
        <v>-0.70608962590947622</v>
      </c>
      <c r="U62" s="826">
        <f t="shared" si="33"/>
        <v>-0.38299584398398734</v>
      </c>
      <c r="V62" s="808">
        <f t="shared" si="33"/>
        <v>1.3670027833393279</v>
      </c>
      <c r="W62" s="809">
        <f t="shared" si="33"/>
        <v>6.488665737548871E-2</v>
      </c>
      <c r="X62" s="810">
        <f t="shared" si="33"/>
        <v>-0.21884716663632142</v>
      </c>
      <c r="Y62" s="807">
        <f t="shared" si="33"/>
        <v>-0.18359755415456824</v>
      </c>
      <c r="Z62" s="809">
        <f t="shared" si="33"/>
        <v>-0.34898209520554424</v>
      </c>
      <c r="AA62" s="827">
        <f t="shared" si="33"/>
        <v>-0.59599198698162636</v>
      </c>
      <c r="AB62" s="826">
        <f t="shared" si="33"/>
        <v>-0.73650292152361274</v>
      </c>
      <c r="AC62" s="828">
        <f t="shared" si="33"/>
        <v>3.8491372951963871</v>
      </c>
      <c r="AD62" s="826">
        <f t="shared" si="33"/>
        <v>-0.52152783680052339</v>
      </c>
      <c r="AE62" s="826">
        <f t="shared" si="33"/>
        <v>-0.5158662567809289</v>
      </c>
      <c r="AF62" s="808">
        <f t="shared" si="33"/>
        <v>-0.47920383497321017</v>
      </c>
      <c r="AG62" s="809">
        <f t="shared" si="33"/>
        <v>-0.63373154548652844</v>
      </c>
      <c r="AH62" s="810">
        <f t="shared" si="33"/>
        <v>13.767786601325071</v>
      </c>
      <c r="AI62" s="807">
        <f t="shared" si="33"/>
        <v>-0.46871571068060991</v>
      </c>
      <c r="AJ62" s="809">
        <f t="shared" si="33"/>
        <v>-0.61900172363593731</v>
      </c>
      <c r="AK62" s="827">
        <f t="shared" si="33"/>
        <v>8.695089153713198E-3</v>
      </c>
      <c r="AL62" s="826">
        <f t="shared" si="33"/>
        <v>0.42975561598691714</v>
      </c>
      <c r="AM62" s="828">
        <f t="shared" si="33"/>
        <v>0.41987516154150439</v>
      </c>
      <c r="AN62" s="826">
        <f t="shared" si="33"/>
        <v>-0.65555146299224409</v>
      </c>
      <c r="AO62" s="826">
        <f t="shared" si="33"/>
        <v>-0.27439983077713626</v>
      </c>
      <c r="AP62" s="808">
        <f t="shared" si="33"/>
        <v>-0.28750840377508702</v>
      </c>
      <c r="AQ62" s="809">
        <f t="shared" si="33"/>
        <v>-8.9977842630742266E-2</v>
      </c>
      <c r="AR62" s="810">
        <f t="shared" si="33"/>
        <v>6.203307026779906</v>
      </c>
      <c r="AS62" s="807">
        <f t="shared" si="33"/>
        <v>-1.0712970154398707</v>
      </c>
      <c r="AT62" s="809">
        <f t="shared" si="33"/>
        <v>0.16803497061365258</v>
      </c>
      <c r="AU62" s="827">
        <f t="shared" si="33"/>
        <v>-1.0814620276600588</v>
      </c>
      <c r="AV62" s="826">
        <f t="shared" si="33"/>
        <v>-0.78654024175814286</v>
      </c>
      <c r="AW62" s="828">
        <f t="shared" si="33"/>
        <v>2.2150660125646056</v>
      </c>
      <c r="AX62" s="826">
        <f t="shared" si="33"/>
        <v>0.30281590534254832</v>
      </c>
      <c r="AY62" s="826">
        <f t="shared" si="33"/>
        <v>-0.67258119963591589</v>
      </c>
      <c r="BA62" s="832" t="s">
        <v>272</v>
      </c>
      <c r="BB62" s="809">
        <f t="shared" ref="BB62:BG62" si="34">KURT(BB4:BB50)</f>
        <v>-0.60505098536334811</v>
      </c>
      <c r="BC62" s="809">
        <f t="shared" si="34"/>
        <v>-0.38299584398398734</v>
      </c>
      <c r="BD62" s="809">
        <f t="shared" si="34"/>
        <v>-0.34898209520554424</v>
      </c>
      <c r="BE62" s="809">
        <f t="shared" si="34"/>
        <v>-0.27439983077713626</v>
      </c>
      <c r="BF62" s="809">
        <f t="shared" si="34"/>
        <v>-0.67258119963591589</v>
      </c>
      <c r="BG62" s="809">
        <f t="shared" si="34"/>
        <v>-0.91662482429158665</v>
      </c>
    </row>
    <row r="63" spans="1:59" x14ac:dyDescent="0.25">
      <c r="BG63" s="793"/>
    </row>
    <row r="64" spans="1:59" x14ac:dyDescent="0.25">
      <c r="A64" s="17" t="s">
        <v>500</v>
      </c>
      <c r="BA64" s="789" t="s">
        <v>477</v>
      </c>
      <c r="BG64" s="793"/>
    </row>
    <row r="65" spans="1:59" x14ac:dyDescent="0.25">
      <c r="A65" s="18" t="s">
        <v>466</v>
      </c>
      <c r="B65" s="800">
        <f>AVERAGE(B40:B50)</f>
        <v>9318181.8181818184</v>
      </c>
      <c r="C65" s="872">
        <f t="shared" ref="C65:AY65" si="35">AVERAGE(C40:C50)</f>
        <v>8622727.2727272734</v>
      </c>
      <c r="D65" s="806">
        <f t="shared" si="35"/>
        <v>0.92704937950552191</v>
      </c>
      <c r="E65" s="874">
        <f t="shared" si="35"/>
        <v>39</v>
      </c>
      <c r="F65" s="872">
        <f t="shared" si="35"/>
        <v>335286363.63636363</v>
      </c>
      <c r="G65" s="823">
        <f t="shared" si="35"/>
        <v>7995454.5454545459</v>
      </c>
      <c r="H65" s="824">
        <f t="shared" si="35"/>
        <v>7744090.9090909092</v>
      </c>
      <c r="I65" s="825">
        <f t="shared" si="35"/>
        <v>0.96954730915234466</v>
      </c>
      <c r="J65" s="826">
        <f t="shared" si="35"/>
        <v>40.636363636363633</v>
      </c>
      <c r="K65" s="824">
        <f t="shared" si="35"/>
        <v>314112909.09090906</v>
      </c>
      <c r="L65" s="804">
        <f t="shared" si="35"/>
        <v>5467727.2727272725</v>
      </c>
      <c r="M65" s="805">
        <f t="shared" si="35"/>
        <v>5268181.8181818184</v>
      </c>
      <c r="N65" s="806">
        <f t="shared" si="35"/>
        <v>0.96394234880962992</v>
      </c>
      <c r="O65" s="807">
        <f t="shared" si="35"/>
        <v>35.236363636363642</v>
      </c>
      <c r="P65" s="805">
        <f t="shared" si="35"/>
        <v>185452272.72727272</v>
      </c>
      <c r="Q65" s="823">
        <f t="shared" si="35"/>
        <v>5436363.6363636367</v>
      </c>
      <c r="R65" s="824">
        <f t="shared" si="35"/>
        <v>3613636.3636363638</v>
      </c>
      <c r="S65" s="825">
        <f t="shared" si="35"/>
        <v>0.66549361237632565</v>
      </c>
      <c r="T65" s="826">
        <f t="shared" si="35"/>
        <v>28.545454545454547</v>
      </c>
      <c r="U65" s="824">
        <f t="shared" si="35"/>
        <v>105513636.36363636</v>
      </c>
      <c r="V65" s="804">
        <f t="shared" si="35"/>
        <v>5813636.3636363633</v>
      </c>
      <c r="W65" s="805">
        <f t="shared" si="35"/>
        <v>2768181.8181818184</v>
      </c>
      <c r="X65" s="806">
        <f t="shared" si="35"/>
        <v>0.47646900246979035</v>
      </c>
      <c r="Y65" s="807">
        <f t="shared" si="35"/>
        <v>29.818181818181817</v>
      </c>
      <c r="Z65" s="805">
        <f t="shared" si="35"/>
        <v>84831818.181818187</v>
      </c>
      <c r="AA65" s="823">
        <f t="shared" si="35"/>
        <v>2894454.5454545454</v>
      </c>
      <c r="AB65" s="824">
        <f t="shared" si="35"/>
        <v>2608545.4545454546</v>
      </c>
      <c r="AC65" s="825">
        <f t="shared" si="35"/>
        <v>0.90035264607337107</v>
      </c>
      <c r="AD65" s="826">
        <f t="shared" si="35"/>
        <v>44.781818181818181</v>
      </c>
      <c r="AE65" s="824">
        <f t="shared" si="35"/>
        <v>116527727.27272727</v>
      </c>
      <c r="AF65" s="804">
        <f t="shared" si="35"/>
        <v>2278181.8181818184</v>
      </c>
      <c r="AG65" s="805">
        <f t="shared" si="35"/>
        <v>2232454.5454545454</v>
      </c>
      <c r="AH65" s="806">
        <f t="shared" si="35"/>
        <v>0.97997786419125499</v>
      </c>
      <c r="AI65" s="807">
        <f t="shared" si="35"/>
        <v>60.68181818181818</v>
      </c>
      <c r="AJ65" s="805">
        <f t="shared" si="35"/>
        <v>135392909.09090909</v>
      </c>
      <c r="AK65" s="823">
        <f t="shared" si="35"/>
        <v>2402909.0909090908</v>
      </c>
      <c r="AL65" s="824">
        <f t="shared" si="35"/>
        <v>2158909.0909090908</v>
      </c>
      <c r="AM65" s="825">
        <f t="shared" si="35"/>
        <v>0.89751750327433344</v>
      </c>
      <c r="AN65" s="826">
        <f t="shared" si="35"/>
        <v>35.890909090909098</v>
      </c>
      <c r="AO65" s="824">
        <f t="shared" si="35"/>
        <v>78626000</v>
      </c>
      <c r="AP65" s="804">
        <f t="shared" si="35"/>
        <v>1549727.2727272727</v>
      </c>
      <c r="AQ65" s="805">
        <f t="shared" si="35"/>
        <v>1496818.1818181819</v>
      </c>
      <c r="AR65" s="806">
        <f t="shared" si="35"/>
        <v>0.96550925828461276</v>
      </c>
      <c r="AS65" s="807">
        <f t="shared" si="35"/>
        <v>53.836363636363643</v>
      </c>
      <c r="AT65" s="805">
        <f t="shared" si="35"/>
        <v>80144363.63636364</v>
      </c>
      <c r="AU65" s="823">
        <f t="shared" si="35"/>
        <v>1609090.9090909092</v>
      </c>
      <c r="AV65" s="824">
        <f t="shared" si="35"/>
        <v>1483636.3636363635</v>
      </c>
      <c r="AW65" s="825">
        <f t="shared" si="35"/>
        <v>0.91965085035689287</v>
      </c>
      <c r="AX65" s="826">
        <f t="shared" si="35"/>
        <v>43.272727272727273</v>
      </c>
      <c r="AY65" s="824">
        <f t="shared" si="35"/>
        <v>64352727.272727273</v>
      </c>
      <c r="BA65" s="831" t="s">
        <v>466</v>
      </c>
      <c r="BB65" s="805">
        <f t="shared" ref="BB65:BG65" si="36">AVERAGE(BB40:BB50)</f>
        <v>335286363.63636363</v>
      </c>
      <c r="BC65" s="805">
        <f t="shared" si="36"/>
        <v>105513636.36363636</v>
      </c>
      <c r="BD65" s="805">
        <f t="shared" si="36"/>
        <v>84831818.181818187</v>
      </c>
      <c r="BE65" s="805">
        <f t="shared" si="36"/>
        <v>78626000</v>
      </c>
      <c r="BF65" s="805">
        <f t="shared" si="36"/>
        <v>64352727.272727273</v>
      </c>
      <c r="BG65" s="805">
        <f t="shared" si="36"/>
        <v>668610545.4545455</v>
      </c>
    </row>
    <row r="66" spans="1:59" x14ac:dyDescent="0.25">
      <c r="A66" s="18" t="s">
        <v>467</v>
      </c>
      <c r="B66" s="800">
        <f>MEDIAN(B40:B50)</f>
        <v>9400000</v>
      </c>
      <c r="C66" s="872">
        <f t="shared" ref="C66:AY66" si="37">MEDIAN(C40:C50)</f>
        <v>8700000</v>
      </c>
      <c r="D66" s="806">
        <f t="shared" si="37"/>
        <v>0.9285714285714286</v>
      </c>
      <c r="E66" s="874">
        <f t="shared" si="37"/>
        <v>38</v>
      </c>
      <c r="F66" s="872">
        <f t="shared" si="37"/>
        <v>321900000</v>
      </c>
      <c r="G66" s="823">
        <f t="shared" si="37"/>
        <v>7990000</v>
      </c>
      <c r="H66" s="824">
        <f t="shared" si="37"/>
        <v>7915000</v>
      </c>
      <c r="I66" s="825">
        <f t="shared" si="37"/>
        <v>0.97628458498023718</v>
      </c>
      <c r="J66" s="826">
        <f t="shared" si="37"/>
        <v>43.8</v>
      </c>
      <c r="K66" s="824">
        <f t="shared" si="37"/>
        <v>333180000</v>
      </c>
      <c r="L66" s="804">
        <f t="shared" si="37"/>
        <v>5400000</v>
      </c>
      <c r="M66" s="805">
        <f t="shared" si="37"/>
        <v>5215000</v>
      </c>
      <c r="N66" s="806">
        <f t="shared" si="37"/>
        <v>0.96069469835466181</v>
      </c>
      <c r="O66" s="807">
        <f t="shared" si="37"/>
        <v>35.1</v>
      </c>
      <c r="P66" s="805">
        <f t="shared" si="37"/>
        <v>188515000</v>
      </c>
      <c r="Q66" s="823">
        <f t="shared" si="37"/>
        <v>5400000</v>
      </c>
      <c r="R66" s="824">
        <f t="shared" si="37"/>
        <v>3500000</v>
      </c>
      <c r="S66" s="825">
        <f t="shared" si="37"/>
        <v>0.62745098039215685</v>
      </c>
      <c r="T66" s="826">
        <f t="shared" si="37"/>
        <v>28</v>
      </c>
      <c r="U66" s="824">
        <f t="shared" si="37"/>
        <v>98800000</v>
      </c>
      <c r="V66" s="804">
        <f t="shared" si="37"/>
        <v>5800000</v>
      </c>
      <c r="W66" s="805">
        <f t="shared" si="37"/>
        <v>2800000</v>
      </c>
      <c r="X66" s="806">
        <f t="shared" si="37"/>
        <v>0.5178571428571429</v>
      </c>
      <c r="Y66" s="807">
        <f t="shared" si="37"/>
        <v>30</v>
      </c>
      <c r="Z66" s="805">
        <f t="shared" si="37"/>
        <v>89600000</v>
      </c>
      <c r="AA66" s="823">
        <f t="shared" si="37"/>
        <v>2795000</v>
      </c>
      <c r="AB66" s="824">
        <f t="shared" si="37"/>
        <v>2576000</v>
      </c>
      <c r="AC66" s="825">
        <f t="shared" si="37"/>
        <v>0.93861264579496628</v>
      </c>
      <c r="AD66" s="826">
        <f t="shared" si="37"/>
        <v>45.3</v>
      </c>
      <c r="AE66" s="824">
        <f t="shared" si="37"/>
        <v>111281000</v>
      </c>
      <c r="AF66" s="804">
        <f t="shared" si="37"/>
        <v>2290000</v>
      </c>
      <c r="AG66" s="805">
        <f t="shared" si="37"/>
        <v>2225000</v>
      </c>
      <c r="AH66" s="806">
        <f t="shared" si="37"/>
        <v>0.98409090909090913</v>
      </c>
      <c r="AI66" s="807">
        <f t="shared" si="37"/>
        <v>62.1</v>
      </c>
      <c r="AJ66" s="805">
        <f t="shared" si="37"/>
        <v>138250000</v>
      </c>
      <c r="AK66" s="823">
        <f t="shared" si="37"/>
        <v>2363000</v>
      </c>
      <c r="AL66" s="824">
        <f t="shared" si="37"/>
        <v>2200000</v>
      </c>
      <c r="AM66" s="825">
        <f t="shared" si="37"/>
        <v>0.91237541528239208</v>
      </c>
      <c r="AN66" s="826">
        <f t="shared" si="37"/>
        <v>38.1</v>
      </c>
      <c r="AO66" s="824">
        <f t="shared" si="37"/>
        <v>79635000</v>
      </c>
      <c r="AP66" s="804">
        <f t="shared" si="37"/>
        <v>1575000</v>
      </c>
      <c r="AQ66" s="805">
        <f t="shared" si="37"/>
        <v>1521000</v>
      </c>
      <c r="AR66" s="806">
        <f t="shared" si="37"/>
        <v>0.96571428571428575</v>
      </c>
      <c r="AS66" s="807">
        <f t="shared" si="37"/>
        <v>54.8</v>
      </c>
      <c r="AT66" s="805">
        <f t="shared" si="37"/>
        <v>80340000</v>
      </c>
      <c r="AU66" s="823">
        <f t="shared" si="37"/>
        <v>1550000</v>
      </c>
      <c r="AV66" s="824">
        <f t="shared" si="37"/>
        <v>1480000</v>
      </c>
      <c r="AW66" s="825">
        <f t="shared" si="37"/>
        <v>0.94705882352941173</v>
      </c>
      <c r="AX66" s="826">
        <f t="shared" si="37"/>
        <v>43</v>
      </c>
      <c r="AY66" s="824">
        <f t="shared" si="37"/>
        <v>66600000</v>
      </c>
      <c r="BA66" s="831" t="s">
        <v>467</v>
      </c>
      <c r="BB66" s="805">
        <f t="shared" ref="BB66:BG66" si="38">MEDIAN(BB40:BB50)</f>
        <v>321900000</v>
      </c>
      <c r="BC66" s="805">
        <f t="shared" si="38"/>
        <v>98800000</v>
      </c>
      <c r="BD66" s="805">
        <f t="shared" si="38"/>
        <v>89600000</v>
      </c>
      <c r="BE66" s="805">
        <f t="shared" si="38"/>
        <v>79635000</v>
      </c>
      <c r="BF66" s="805">
        <f t="shared" si="38"/>
        <v>66600000</v>
      </c>
      <c r="BG66" s="805">
        <f t="shared" si="38"/>
        <v>690640000</v>
      </c>
    </row>
    <row r="67" spans="1:59" x14ac:dyDescent="0.25">
      <c r="A67" s="18" t="s">
        <v>468</v>
      </c>
      <c r="B67" s="800">
        <f>MIN(B40:B50)</f>
        <v>8300000</v>
      </c>
      <c r="C67" s="872">
        <f t="shared" ref="C67:AY67" si="39">MIN(C40:C50)</f>
        <v>7950000</v>
      </c>
      <c r="D67" s="806">
        <f t="shared" si="39"/>
        <v>0.82692307692307687</v>
      </c>
      <c r="E67" s="874">
        <f t="shared" si="39"/>
        <v>28</v>
      </c>
      <c r="F67" s="872">
        <f t="shared" si="39"/>
        <v>246400000</v>
      </c>
      <c r="G67" s="823">
        <f t="shared" si="39"/>
        <v>6105000</v>
      </c>
      <c r="H67" s="824">
        <f t="shared" si="39"/>
        <v>6025000</v>
      </c>
      <c r="I67" s="825">
        <f t="shared" si="39"/>
        <v>0.93675027262813526</v>
      </c>
      <c r="J67" s="826">
        <f t="shared" si="39"/>
        <v>30.3</v>
      </c>
      <c r="K67" s="824">
        <f t="shared" si="39"/>
        <v>199858000</v>
      </c>
      <c r="L67" s="804">
        <f t="shared" si="39"/>
        <v>5100000</v>
      </c>
      <c r="M67" s="805">
        <f t="shared" si="39"/>
        <v>4975000</v>
      </c>
      <c r="N67" s="806">
        <f t="shared" si="39"/>
        <v>0.94402673350041766</v>
      </c>
      <c r="O67" s="807">
        <f t="shared" si="39"/>
        <v>29.4</v>
      </c>
      <c r="P67" s="805">
        <f t="shared" si="39"/>
        <v>149820000</v>
      </c>
      <c r="Q67" s="823">
        <f t="shared" si="39"/>
        <v>5000000</v>
      </c>
      <c r="R67" s="824">
        <f t="shared" si="39"/>
        <v>2800000</v>
      </c>
      <c r="S67" s="825">
        <f t="shared" si="39"/>
        <v>0.52830188679245282</v>
      </c>
      <c r="T67" s="826">
        <f t="shared" si="39"/>
        <v>17</v>
      </c>
      <c r="U67" s="824">
        <f t="shared" si="39"/>
        <v>47600000</v>
      </c>
      <c r="V67" s="804">
        <f t="shared" si="39"/>
        <v>5000000</v>
      </c>
      <c r="W67" s="805">
        <f t="shared" si="39"/>
        <v>1400000</v>
      </c>
      <c r="X67" s="806">
        <f t="shared" si="39"/>
        <v>0.25225225225225223</v>
      </c>
      <c r="Y67" s="807">
        <f t="shared" si="39"/>
        <v>24</v>
      </c>
      <c r="Z67" s="805">
        <f t="shared" si="39"/>
        <v>33600000</v>
      </c>
      <c r="AA67" s="823">
        <f t="shared" si="39"/>
        <v>2270000</v>
      </c>
      <c r="AB67" s="824">
        <f t="shared" si="39"/>
        <v>1839000</v>
      </c>
      <c r="AC67" s="825">
        <f t="shared" si="39"/>
        <v>0.73736968724939855</v>
      </c>
      <c r="AD67" s="826">
        <f t="shared" si="39"/>
        <v>32.6</v>
      </c>
      <c r="AE67" s="824">
        <f t="shared" si="39"/>
        <v>77558000</v>
      </c>
      <c r="AF67" s="804">
        <f t="shared" si="39"/>
        <v>2170000</v>
      </c>
      <c r="AG67" s="805">
        <f t="shared" si="39"/>
        <v>2137000</v>
      </c>
      <c r="AH67" s="806">
        <f t="shared" si="39"/>
        <v>0.96794871794871795</v>
      </c>
      <c r="AI67" s="807">
        <f t="shared" si="39"/>
        <v>48.2</v>
      </c>
      <c r="AJ67" s="805">
        <f t="shared" si="39"/>
        <v>108460000</v>
      </c>
      <c r="AK67" s="823">
        <f t="shared" si="39"/>
        <v>2170000</v>
      </c>
      <c r="AL67" s="824">
        <f t="shared" si="39"/>
        <v>1639000</v>
      </c>
      <c r="AM67" s="825">
        <f t="shared" si="39"/>
        <v>0.70952380952380956</v>
      </c>
      <c r="AN67" s="826">
        <f t="shared" si="39"/>
        <v>21.6</v>
      </c>
      <c r="AO67" s="824">
        <f t="shared" si="39"/>
        <v>41488000</v>
      </c>
      <c r="AP67" s="804">
        <f t="shared" si="39"/>
        <v>1227000</v>
      </c>
      <c r="AQ67" s="805">
        <f t="shared" si="39"/>
        <v>1184000</v>
      </c>
      <c r="AR67" s="806">
        <f t="shared" si="39"/>
        <v>0.95987887963663887</v>
      </c>
      <c r="AS67" s="807">
        <f t="shared" si="39"/>
        <v>46.1</v>
      </c>
      <c r="AT67" s="805">
        <f t="shared" si="39"/>
        <v>66468000</v>
      </c>
      <c r="AU67" s="823">
        <f t="shared" si="39"/>
        <v>1370000</v>
      </c>
      <c r="AV67" s="824">
        <f t="shared" si="39"/>
        <v>1140000</v>
      </c>
      <c r="AW67" s="825">
        <f t="shared" si="39"/>
        <v>0.77551020408163263</v>
      </c>
      <c r="AX67" s="826">
        <f t="shared" si="39"/>
        <v>35</v>
      </c>
      <c r="AY67" s="824">
        <f t="shared" si="39"/>
        <v>39900000</v>
      </c>
      <c r="BA67" s="831" t="s">
        <v>468</v>
      </c>
      <c r="BB67" s="805">
        <f t="shared" ref="BB67:BG67" si="40">MIN(BB40:BB50)</f>
        <v>246400000</v>
      </c>
      <c r="BC67" s="805">
        <f t="shared" si="40"/>
        <v>47600000</v>
      </c>
      <c r="BD67" s="805">
        <f t="shared" si="40"/>
        <v>33600000</v>
      </c>
      <c r="BE67" s="805">
        <f t="shared" si="40"/>
        <v>41488000</v>
      </c>
      <c r="BF67" s="805">
        <f t="shared" si="40"/>
        <v>39900000</v>
      </c>
      <c r="BG67" s="805">
        <f t="shared" si="40"/>
        <v>509115000</v>
      </c>
    </row>
    <row r="68" spans="1:59" x14ac:dyDescent="0.25">
      <c r="A68" s="520" t="s">
        <v>469</v>
      </c>
      <c r="B68" s="800">
        <f>MAX(B40:B50)</f>
        <v>10400000</v>
      </c>
      <c r="C68" s="872">
        <f t="shared" ref="C68:AY68" si="41">MAX(C40:C50)</f>
        <v>9100000</v>
      </c>
      <c r="D68" s="806">
        <f t="shared" si="41"/>
        <v>0.96808510638297873</v>
      </c>
      <c r="E68" s="874">
        <f t="shared" si="41"/>
        <v>57</v>
      </c>
      <c r="F68" s="872">
        <f t="shared" si="41"/>
        <v>467400000</v>
      </c>
      <c r="G68" s="823">
        <f t="shared" si="41"/>
        <v>9170000</v>
      </c>
      <c r="H68" s="824">
        <f t="shared" si="41"/>
        <v>8590000</v>
      </c>
      <c r="I68" s="825">
        <f t="shared" si="41"/>
        <v>0.99061326658322901</v>
      </c>
      <c r="J68" s="826">
        <f t="shared" si="41"/>
        <v>46.7</v>
      </c>
      <c r="K68" s="824">
        <f t="shared" si="41"/>
        <v>377190000</v>
      </c>
      <c r="L68" s="804">
        <f t="shared" si="41"/>
        <v>5985000</v>
      </c>
      <c r="M68" s="805">
        <f t="shared" si="41"/>
        <v>5650000</v>
      </c>
      <c r="N68" s="806">
        <f t="shared" si="41"/>
        <v>0.98396226415094334</v>
      </c>
      <c r="O68" s="807">
        <f t="shared" si="41"/>
        <v>42.3</v>
      </c>
      <c r="P68" s="805">
        <f t="shared" si="41"/>
        <v>214180000</v>
      </c>
      <c r="Q68" s="823">
        <f t="shared" si="41"/>
        <v>5900000</v>
      </c>
      <c r="R68" s="824">
        <f t="shared" si="41"/>
        <v>4600000</v>
      </c>
      <c r="S68" s="825">
        <f t="shared" si="41"/>
        <v>0.80701754385964908</v>
      </c>
      <c r="T68" s="826">
        <f t="shared" si="41"/>
        <v>39</v>
      </c>
      <c r="U68" s="824">
        <f t="shared" si="41"/>
        <v>170200000</v>
      </c>
      <c r="V68" s="804">
        <f t="shared" si="41"/>
        <v>6400000</v>
      </c>
      <c r="W68" s="805">
        <f t="shared" si="41"/>
        <v>3800000</v>
      </c>
      <c r="X68" s="806">
        <f t="shared" si="41"/>
        <v>0.65789473684210531</v>
      </c>
      <c r="Y68" s="807">
        <f t="shared" si="41"/>
        <v>37</v>
      </c>
      <c r="Z68" s="805">
        <f t="shared" si="41"/>
        <v>140600000</v>
      </c>
      <c r="AA68" s="823">
        <f t="shared" si="41"/>
        <v>3661000</v>
      </c>
      <c r="AB68" s="824">
        <f t="shared" si="41"/>
        <v>3420000</v>
      </c>
      <c r="AC68" s="825">
        <f t="shared" si="41"/>
        <v>0.96838082001389858</v>
      </c>
      <c r="AD68" s="826">
        <f t="shared" si="41"/>
        <v>55.5</v>
      </c>
      <c r="AE68" s="824">
        <f t="shared" si="41"/>
        <v>172540000</v>
      </c>
      <c r="AF68" s="804">
        <f t="shared" si="41"/>
        <v>2360000</v>
      </c>
      <c r="AG68" s="805">
        <f t="shared" si="41"/>
        <v>2335000</v>
      </c>
      <c r="AH68" s="806">
        <f t="shared" si="41"/>
        <v>0.98940677966101698</v>
      </c>
      <c r="AI68" s="807">
        <f t="shared" si="41"/>
        <v>71.5</v>
      </c>
      <c r="AJ68" s="805">
        <f t="shared" si="41"/>
        <v>165530000</v>
      </c>
      <c r="AK68" s="823">
        <f t="shared" si="41"/>
        <v>2759000</v>
      </c>
      <c r="AL68" s="824">
        <f t="shared" si="41"/>
        <v>2499000</v>
      </c>
      <c r="AM68" s="825">
        <f t="shared" si="41"/>
        <v>0.97897774113767522</v>
      </c>
      <c r="AN68" s="826">
        <f t="shared" si="41"/>
        <v>48.2</v>
      </c>
      <c r="AO68" s="824">
        <f t="shared" si="41"/>
        <v>106000000</v>
      </c>
      <c r="AP68" s="804">
        <f t="shared" si="41"/>
        <v>1925000</v>
      </c>
      <c r="AQ68" s="805">
        <f t="shared" si="41"/>
        <v>1870000</v>
      </c>
      <c r="AR68" s="806">
        <f t="shared" si="41"/>
        <v>0.97142857142857142</v>
      </c>
      <c r="AS68" s="807">
        <f t="shared" si="41"/>
        <v>59.9</v>
      </c>
      <c r="AT68" s="805">
        <f t="shared" si="41"/>
        <v>104440000</v>
      </c>
      <c r="AU68" s="823">
        <f t="shared" si="41"/>
        <v>2050000</v>
      </c>
      <c r="AV68" s="824">
        <f t="shared" si="41"/>
        <v>1960000</v>
      </c>
      <c r="AW68" s="825">
        <f t="shared" si="41"/>
        <v>0.95620437956204385</v>
      </c>
      <c r="AX68" s="826">
        <f t="shared" si="41"/>
        <v>54</v>
      </c>
      <c r="AY68" s="824">
        <f t="shared" si="41"/>
        <v>84280000</v>
      </c>
      <c r="BA68" s="832" t="s">
        <v>469</v>
      </c>
      <c r="BB68" s="805">
        <f t="shared" ref="BB68:BG68" si="42">MAX(BB40:BB50)</f>
        <v>467400000</v>
      </c>
      <c r="BC68" s="805">
        <f t="shared" si="42"/>
        <v>170200000</v>
      </c>
      <c r="BD68" s="805">
        <f t="shared" si="42"/>
        <v>140600000</v>
      </c>
      <c r="BE68" s="805">
        <f t="shared" si="42"/>
        <v>106000000</v>
      </c>
      <c r="BF68" s="805">
        <f t="shared" si="42"/>
        <v>84280000</v>
      </c>
      <c r="BG68" s="805">
        <f t="shared" si="42"/>
        <v>870240000</v>
      </c>
    </row>
    <row r="69" spans="1:59" x14ac:dyDescent="0.25">
      <c r="A69" s="520" t="s">
        <v>470</v>
      </c>
      <c r="B69" s="800">
        <f>STDEV(B40:B50)</f>
        <v>604678.72762018314</v>
      </c>
      <c r="C69" s="872">
        <f t="shared" ref="C69:AY69" si="43">STDEV(C40:C50)</f>
        <v>423298.73397143325</v>
      </c>
      <c r="D69" s="806">
        <f t="shared" si="43"/>
        <v>4.2610719121792047E-2</v>
      </c>
      <c r="E69" s="874">
        <f t="shared" si="43"/>
        <v>7.7846001824114257</v>
      </c>
      <c r="F69" s="872">
        <f t="shared" si="43"/>
        <v>62172928.557809956</v>
      </c>
      <c r="G69" s="823">
        <f t="shared" si="43"/>
        <v>907078.97821924801</v>
      </c>
      <c r="H69" s="824">
        <f t="shared" si="43"/>
        <v>818018.39276943367</v>
      </c>
      <c r="I69" s="825">
        <f t="shared" si="43"/>
        <v>2.0423444558177472E-2</v>
      </c>
      <c r="J69" s="826">
        <f t="shared" si="43"/>
        <v>6.3713848929840493</v>
      </c>
      <c r="K69" s="824">
        <f t="shared" si="43"/>
        <v>54714962.471803866</v>
      </c>
      <c r="L69" s="804">
        <f t="shared" si="43"/>
        <v>288056.9703753377</v>
      </c>
      <c r="M69" s="805">
        <f t="shared" si="43"/>
        <v>231681.59969312116</v>
      </c>
      <c r="N69" s="806">
        <f t="shared" si="43"/>
        <v>1.2455501516592556E-2</v>
      </c>
      <c r="O69" s="807">
        <f t="shared" si="43"/>
        <v>4.5330503476737087</v>
      </c>
      <c r="P69" s="805">
        <f t="shared" si="43"/>
        <v>23395077.191968877</v>
      </c>
      <c r="Q69" s="823">
        <f t="shared" si="43"/>
        <v>283805.31098880892</v>
      </c>
      <c r="R69" s="824">
        <f t="shared" si="43"/>
        <v>503036.23581751355</v>
      </c>
      <c r="S69" s="825">
        <f t="shared" si="43"/>
        <v>9.1461396710779547E-2</v>
      </c>
      <c r="T69" s="826">
        <f t="shared" si="43"/>
        <v>6.947857747012903</v>
      </c>
      <c r="U69" s="824">
        <f t="shared" si="43"/>
        <v>37086750.268182643</v>
      </c>
      <c r="V69" s="804">
        <f t="shared" si="43"/>
        <v>435942.0311755389</v>
      </c>
      <c r="W69" s="805">
        <f t="shared" si="43"/>
        <v>781752.11137314106</v>
      </c>
      <c r="X69" s="806">
        <f t="shared" si="43"/>
        <v>0.13185885986511134</v>
      </c>
      <c r="Y69" s="807">
        <f t="shared" si="43"/>
        <v>3.9703446152237714</v>
      </c>
      <c r="Z69" s="805">
        <f t="shared" si="43"/>
        <v>32540676.64268272</v>
      </c>
      <c r="AA69" s="823">
        <f t="shared" si="43"/>
        <v>473572.88005889172</v>
      </c>
      <c r="AB69" s="824">
        <f t="shared" si="43"/>
        <v>506028.33194127918</v>
      </c>
      <c r="AC69" s="825">
        <f t="shared" si="43"/>
        <v>8.270436192208111E-2</v>
      </c>
      <c r="AD69" s="826">
        <f t="shared" si="43"/>
        <v>6.4586094760123123</v>
      </c>
      <c r="AE69" s="824">
        <f t="shared" si="43"/>
        <v>27263955.061916135</v>
      </c>
      <c r="AF69" s="804">
        <f t="shared" si="43"/>
        <v>64158.893665365184</v>
      </c>
      <c r="AG69" s="805">
        <f t="shared" si="43"/>
        <v>60895.58873410066</v>
      </c>
      <c r="AH69" s="806">
        <f t="shared" si="43"/>
        <v>7.3147147898643787E-3</v>
      </c>
      <c r="AI69" s="807">
        <f t="shared" si="43"/>
        <v>8.2556426983994324</v>
      </c>
      <c r="AJ69" s="805">
        <f t="shared" si="43"/>
        <v>18510805.92764423</v>
      </c>
      <c r="AK69" s="823">
        <f t="shared" si="43"/>
        <v>177719.6975832755</v>
      </c>
      <c r="AL69" s="824">
        <f t="shared" si="43"/>
        <v>253543.86387584027</v>
      </c>
      <c r="AM69" s="825">
        <f t="shared" si="43"/>
        <v>7.1894995648709548E-2</v>
      </c>
      <c r="AN69" s="826">
        <f t="shared" si="43"/>
        <v>7.7972372729646224</v>
      </c>
      <c r="AO69" s="824">
        <f t="shared" si="43"/>
        <v>23122404.092135403</v>
      </c>
      <c r="AP69" s="804">
        <f t="shared" si="43"/>
        <v>227125.99627039253</v>
      </c>
      <c r="AQ69" s="805">
        <f t="shared" si="43"/>
        <v>223589.27442156896</v>
      </c>
      <c r="AR69" s="806">
        <f t="shared" si="43"/>
        <v>3.8426831980524412E-3</v>
      </c>
      <c r="AS69" s="807">
        <f t="shared" si="43"/>
        <v>4.7451602137910429</v>
      </c>
      <c r="AT69" s="805">
        <f t="shared" si="43"/>
        <v>11086274.507450445</v>
      </c>
      <c r="AU69" s="823">
        <f t="shared" si="43"/>
        <v>203443.09009915037</v>
      </c>
      <c r="AV69" s="824">
        <f t="shared" si="43"/>
        <v>241340.95082570362</v>
      </c>
      <c r="AW69" s="825">
        <f t="shared" si="43"/>
        <v>6.3290707446676503E-2</v>
      </c>
      <c r="AX69" s="826">
        <f t="shared" si="43"/>
        <v>5.7287155469775231</v>
      </c>
      <c r="AY69" s="824">
        <f t="shared" si="43"/>
        <v>13438355.621808108</v>
      </c>
      <c r="BA69" s="832" t="s">
        <v>470</v>
      </c>
      <c r="BB69" s="805">
        <f t="shared" ref="BB69:BG69" si="44">STDEV(BB40:BB50)</f>
        <v>62172928.557809956</v>
      </c>
      <c r="BC69" s="805">
        <f t="shared" si="44"/>
        <v>37086750.268182643</v>
      </c>
      <c r="BD69" s="805">
        <f t="shared" si="44"/>
        <v>32540676.64268272</v>
      </c>
      <c r="BE69" s="805">
        <f t="shared" si="44"/>
        <v>23122404.092135403</v>
      </c>
      <c r="BF69" s="805">
        <f t="shared" si="44"/>
        <v>13438355.621808108</v>
      </c>
      <c r="BG69" s="805">
        <f t="shared" si="44"/>
        <v>118482616.54045548</v>
      </c>
    </row>
    <row r="70" spans="1:59" x14ac:dyDescent="0.25">
      <c r="A70" s="520" t="s">
        <v>471</v>
      </c>
      <c r="B70" s="800">
        <f>SLOPE(B40:B50,$A40:$A50)</f>
        <v>-91818.181818181823</v>
      </c>
      <c r="C70" s="872">
        <f t="shared" ref="C70:AY70" si="45">SLOPE(C40:C50,$A40:$A50)</f>
        <v>-41818.181818181816</v>
      </c>
      <c r="D70" s="806">
        <f t="shared" si="45"/>
        <v>4.368448841362174E-3</v>
      </c>
      <c r="E70" s="874">
        <f t="shared" si="45"/>
        <v>0.8545454545454545</v>
      </c>
      <c r="F70" s="872">
        <f t="shared" si="45"/>
        <v>5501818.1818181816</v>
      </c>
      <c r="G70" s="823">
        <f t="shared" si="45"/>
        <v>-162090.90909090912</v>
      </c>
      <c r="H70" s="824">
        <f t="shared" si="45"/>
        <v>-136045.45454545459</v>
      </c>
      <c r="I70" s="825">
        <f t="shared" si="45"/>
        <v>2.5037337208248683E-3</v>
      </c>
      <c r="J70" s="826">
        <f t="shared" si="45"/>
        <v>1.3763636363636365</v>
      </c>
      <c r="K70" s="824">
        <f t="shared" si="45"/>
        <v>5339154.5454545459</v>
      </c>
      <c r="L70" s="804">
        <f t="shared" si="45"/>
        <v>19954.545454545456</v>
      </c>
      <c r="M70" s="805">
        <f t="shared" si="45"/>
        <v>9590.9090909090901</v>
      </c>
      <c r="N70" s="806">
        <f t="shared" si="45"/>
        <v>-1.7656786452708193E-3</v>
      </c>
      <c r="O70" s="807">
        <f t="shared" si="45"/>
        <v>1.0181818181818181</v>
      </c>
      <c r="P70" s="805">
        <f t="shared" si="45"/>
        <v>5644181.8181818174</v>
      </c>
      <c r="Q70" s="823">
        <f t="shared" si="45"/>
        <v>-62727.272727272728</v>
      </c>
      <c r="R70" s="824">
        <f t="shared" si="45"/>
        <v>-29545.454545454544</v>
      </c>
      <c r="S70" s="825">
        <f t="shared" si="45"/>
        <v>2.1122885611718017E-3</v>
      </c>
      <c r="T70" s="826">
        <f t="shared" si="45"/>
        <v>0.27272727272727271</v>
      </c>
      <c r="U70" s="824">
        <f t="shared" si="45"/>
        <v>59545.454545454544</v>
      </c>
      <c r="V70" s="804">
        <f t="shared" si="45"/>
        <v>-25909.090909090908</v>
      </c>
      <c r="W70" s="805">
        <f t="shared" si="45"/>
        <v>16363.636363636364</v>
      </c>
      <c r="X70" s="806">
        <f t="shared" si="45"/>
        <v>6.122429893587222E-3</v>
      </c>
      <c r="Y70" s="807">
        <f t="shared" si="45"/>
        <v>0.18181818181818182</v>
      </c>
      <c r="Z70" s="805">
        <f t="shared" si="45"/>
        <v>316818.18181818182</v>
      </c>
      <c r="AA70" s="823">
        <f t="shared" si="45"/>
        <v>-123427.27272727271</v>
      </c>
      <c r="AB70" s="824">
        <f t="shared" si="45"/>
        <v>-114045.45454545456</v>
      </c>
      <c r="AC70" s="825">
        <f t="shared" si="45"/>
        <v>-1.0113298507234071E-3</v>
      </c>
      <c r="AD70" s="826">
        <f t="shared" si="45"/>
        <v>1.1145454545454547</v>
      </c>
      <c r="AE70" s="824">
        <f t="shared" si="45"/>
        <v>-2482609.0909090904</v>
      </c>
      <c r="AF70" s="804">
        <f t="shared" si="45"/>
        <v>-1363.6363636363637</v>
      </c>
      <c r="AG70" s="805">
        <f t="shared" si="45"/>
        <v>-2072.7272727272725</v>
      </c>
      <c r="AH70" s="806">
        <f t="shared" si="45"/>
        <v>-3.2139973019719561E-4</v>
      </c>
      <c r="AI70" s="807">
        <f t="shared" si="45"/>
        <v>0.23545454545454531</v>
      </c>
      <c r="AJ70" s="805">
        <f t="shared" si="45"/>
        <v>383245.45454545453</v>
      </c>
      <c r="AK70" s="823">
        <f t="shared" si="45"/>
        <v>13736.363636363636</v>
      </c>
      <c r="AL70" s="824">
        <f t="shared" si="45"/>
        <v>909.09090909090912</v>
      </c>
      <c r="AM70" s="825">
        <f t="shared" si="45"/>
        <v>-4.4156956141808172E-3</v>
      </c>
      <c r="AN70" s="826">
        <f t="shared" si="45"/>
        <v>0.91545454545454552</v>
      </c>
      <c r="AO70" s="824">
        <f t="shared" si="45"/>
        <v>1815954.5454545454</v>
      </c>
      <c r="AP70" s="804">
        <f t="shared" si="45"/>
        <v>-56154.545454545449</v>
      </c>
      <c r="AQ70" s="805">
        <f t="shared" si="45"/>
        <v>-55654.545454545449</v>
      </c>
      <c r="AR70" s="806">
        <f t="shared" si="45"/>
        <v>-9.1876582373056075E-4</v>
      </c>
      <c r="AS70" s="807">
        <f t="shared" si="45"/>
        <v>1.0254545454545456</v>
      </c>
      <c r="AT70" s="805">
        <f t="shared" si="45"/>
        <v>-1458645.4545454546</v>
      </c>
      <c r="AU70" s="823">
        <f t="shared" si="45"/>
        <v>-51636.36363636364</v>
      </c>
      <c r="AV70" s="824">
        <f t="shared" si="45"/>
        <v>-61272.727272727265</v>
      </c>
      <c r="AW70" s="825">
        <f t="shared" si="45"/>
        <v>-8.1737825456714482E-3</v>
      </c>
      <c r="AX70" s="826">
        <f t="shared" si="45"/>
        <v>0.51818181818181819</v>
      </c>
      <c r="AY70" s="824">
        <f t="shared" si="45"/>
        <v>-1802909.0909090913</v>
      </c>
      <c r="BA70" s="832" t="s">
        <v>471</v>
      </c>
      <c r="BB70" s="805">
        <f t="shared" ref="BB70:BG70" si="46">SLOPE(BB40:BB50,$A40:$A50)</f>
        <v>5501818.1818181816</v>
      </c>
      <c r="BC70" s="805">
        <f t="shared" si="46"/>
        <v>59545.454545454544</v>
      </c>
      <c r="BD70" s="805">
        <f t="shared" si="46"/>
        <v>316818.18181818182</v>
      </c>
      <c r="BE70" s="805">
        <f t="shared" si="46"/>
        <v>1815954.5454545454</v>
      </c>
      <c r="BF70" s="805">
        <f t="shared" si="46"/>
        <v>-1802909.0909090913</v>
      </c>
      <c r="BG70" s="805">
        <f t="shared" si="46"/>
        <v>5891227.2727272725</v>
      </c>
    </row>
    <row r="71" spans="1:59" x14ac:dyDescent="0.25">
      <c r="A71" s="520" t="s">
        <v>472</v>
      </c>
      <c r="B71" s="875">
        <f>B65/B69</f>
        <v>15.410136643726696</v>
      </c>
      <c r="C71" s="876">
        <f t="shared" ref="C71:AY71" si="47">C65/C69</f>
        <v>20.370311982339135</v>
      </c>
      <c r="D71" s="806">
        <f t="shared" si="47"/>
        <v>21.756248160369786</v>
      </c>
      <c r="E71" s="877">
        <f t="shared" si="47"/>
        <v>5.0098912065024024</v>
      </c>
      <c r="F71" s="877">
        <f t="shared" si="47"/>
        <v>5.3928031285289366</v>
      </c>
      <c r="G71" s="827">
        <f t="shared" si="47"/>
        <v>8.8145075979502892</v>
      </c>
      <c r="H71" s="826">
        <f t="shared" si="47"/>
        <v>9.4668909373455321</v>
      </c>
      <c r="I71" s="828">
        <f t="shared" si="47"/>
        <v>47.47227170179486</v>
      </c>
      <c r="J71" s="826">
        <f t="shared" si="47"/>
        <v>6.3779483297439779</v>
      </c>
      <c r="K71" s="826">
        <f t="shared" si="47"/>
        <v>5.740895998106188</v>
      </c>
      <c r="L71" s="808">
        <f t="shared" si="47"/>
        <v>18.981409356638146</v>
      </c>
      <c r="M71" s="809">
        <f t="shared" si="47"/>
        <v>22.73888744362911</v>
      </c>
      <c r="N71" s="810">
        <f t="shared" si="47"/>
        <v>77.390890083833014</v>
      </c>
      <c r="O71" s="807">
        <f t="shared" si="47"/>
        <v>7.7732125023597849</v>
      </c>
      <c r="P71" s="809">
        <f t="shared" si="47"/>
        <v>7.9269784495917479</v>
      </c>
      <c r="Q71" s="827">
        <f t="shared" si="47"/>
        <v>19.155256881637442</v>
      </c>
      <c r="R71" s="826">
        <f t="shared" si="47"/>
        <v>7.1836502151055432</v>
      </c>
      <c r="S71" s="828">
        <f t="shared" si="47"/>
        <v>7.2762240279443624</v>
      </c>
      <c r="T71" s="826">
        <f t="shared" si="47"/>
        <v>4.108526050022701</v>
      </c>
      <c r="U71" s="826">
        <f t="shared" si="47"/>
        <v>2.8450493936687224</v>
      </c>
      <c r="V71" s="808">
        <f t="shared" si="47"/>
        <v>13.335801432038132</v>
      </c>
      <c r="W71" s="809">
        <f t="shared" si="47"/>
        <v>3.5409969194960409</v>
      </c>
      <c r="X71" s="810">
        <f t="shared" si="47"/>
        <v>3.6134773420398711</v>
      </c>
      <c r="Y71" s="807">
        <f t="shared" si="47"/>
        <v>7.5102251083817428</v>
      </c>
      <c r="Z71" s="809">
        <f t="shared" si="47"/>
        <v>2.6069469640513439</v>
      </c>
      <c r="AA71" s="827">
        <f t="shared" si="47"/>
        <v>6.1119516495425206</v>
      </c>
      <c r="AB71" s="826">
        <f t="shared" si="47"/>
        <v>5.1549395357731802</v>
      </c>
      <c r="AC71" s="828">
        <f t="shared" si="47"/>
        <v>10.88639855442724</v>
      </c>
      <c r="AD71" s="826">
        <f t="shared" si="47"/>
        <v>6.9336624776804836</v>
      </c>
      <c r="AE71" s="826">
        <f t="shared" si="47"/>
        <v>4.2740580744097514</v>
      </c>
      <c r="AF71" s="808">
        <f t="shared" si="47"/>
        <v>35.508433640769688</v>
      </c>
      <c r="AG71" s="809">
        <f t="shared" si="47"/>
        <v>36.660365584156061</v>
      </c>
      <c r="AH71" s="810">
        <f t="shared" si="47"/>
        <v>133.97348937639504</v>
      </c>
      <c r="AI71" s="807">
        <f t="shared" si="47"/>
        <v>7.350344533876557</v>
      </c>
      <c r="AJ71" s="809">
        <f t="shared" si="47"/>
        <v>7.314263334624016</v>
      </c>
      <c r="AK71" s="827">
        <f t="shared" si="47"/>
        <v>13.52078089027324</v>
      </c>
      <c r="AL71" s="826">
        <f t="shared" si="47"/>
        <v>8.5149333054508567</v>
      </c>
      <c r="AM71" s="828">
        <f t="shared" si="47"/>
        <v>12.483727068567436</v>
      </c>
      <c r="AN71" s="826">
        <f t="shared" si="47"/>
        <v>4.6030289748080033</v>
      </c>
      <c r="AO71" s="826">
        <f t="shared" si="47"/>
        <v>3.4004249595630487</v>
      </c>
      <c r="AP71" s="808">
        <f t="shared" si="47"/>
        <v>6.8232051732304964</v>
      </c>
      <c r="AQ71" s="809">
        <f t="shared" si="47"/>
        <v>6.6944990348507902</v>
      </c>
      <c r="AR71" s="810">
        <f t="shared" si="47"/>
        <v>251.25913548479738</v>
      </c>
      <c r="AS71" s="807">
        <f t="shared" si="47"/>
        <v>11.345531280460655</v>
      </c>
      <c r="AT71" s="809">
        <f t="shared" si="47"/>
        <v>7.2291520097669641</v>
      </c>
      <c r="AU71" s="827">
        <f t="shared" si="47"/>
        <v>7.9092925117618877</v>
      </c>
      <c r="AV71" s="826">
        <f t="shared" si="47"/>
        <v>6.1474704502504647</v>
      </c>
      <c r="AW71" s="828">
        <f t="shared" si="47"/>
        <v>14.530582568250075</v>
      </c>
      <c r="AX71" s="826">
        <f t="shared" si="47"/>
        <v>7.5536526325797437</v>
      </c>
      <c r="AY71" s="826">
        <f t="shared" si="47"/>
        <v>4.7887352503377736</v>
      </c>
      <c r="BA71" s="832" t="s">
        <v>472</v>
      </c>
      <c r="BB71" s="809">
        <f t="shared" ref="BB71:BG71" si="48">BB65/BB69</f>
        <v>5.3928031285289366</v>
      </c>
      <c r="BC71" s="809">
        <f t="shared" si="48"/>
        <v>2.8450493936687224</v>
      </c>
      <c r="BD71" s="809">
        <f t="shared" si="48"/>
        <v>2.6069469640513439</v>
      </c>
      <c r="BE71" s="809">
        <f t="shared" si="48"/>
        <v>3.4004249595630487</v>
      </c>
      <c r="BF71" s="809">
        <f t="shared" si="48"/>
        <v>4.7887352503377736</v>
      </c>
      <c r="BG71" s="809">
        <f t="shared" si="48"/>
        <v>5.6431109050182968</v>
      </c>
    </row>
    <row r="72" spans="1:59" x14ac:dyDescent="0.25">
      <c r="A72" s="520" t="s">
        <v>271</v>
      </c>
      <c r="B72" s="875">
        <f>SKEW(B40:B50)</f>
        <v>-0.15561837584194396</v>
      </c>
      <c r="C72" s="876">
        <f t="shared" ref="C72:AY72" si="49">SKEW(C40:C50)</f>
        <v>-0.50666900665917525</v>
      </c>
      <c r="D72" s="806">
        <f t="shared" si="49"/>
        <v>-1.3401662303393915</v>
      </c>
      <c r="E72" s="877">
        <f t="shared" si="49"/>
        <v>1.0726093553737055</v>
      </c>
      <c r="F72" s="877">
        <f t="shared" si="49"/>
        <v>0.70746511434191606</v>
      </c>
      <c r="G72" s="827">
        <f t="shared" si="49"/>
        <v>-0.94672771172302117</v>
      </c>
      <c r="H72" s="826">
        <f t="shared" si="49"/>
        <v>-1.1487795363728863</v>
      </c>
      <c r="I72" s="828">
        <f t="shared" si="49"/>
        <v>-0.73889779331758498</v>
      </c>
      <c r="J72" s="826">
        <f t="shared" si="49"/>
        <v>-0.82067995824052975</v>
      </c>
      <c r="K72" s="826">
        <f t="shared" si="49"/>
        <v>-0.928830295428412</v>
      </c>
      <c r="L72" s="808">
        <f t="shared" si="49"/>
        <v>0.48687577543683874</v>
      </c>
      <c r="M72" s="809">
        <f t="shared" si="49"/>
        <v>0.55494017919048899</v>
      </c>
      <c r="N72" s="810">
        <f t="shared" si="49"/>
        <v>0.19037708166959044</v>
      </c>
      <c r="O72" s="807">
        <f t="shared" si="49"/>
        <v>0.21197132362805318</v>
      </c>
      <c r="P72" s="809">
        <f t="shared" si="49"/>
        <v>-0.25814282296484831</v>
      </c>
      <c r="Q72" s="827">
        <f t="shared" si="49"/>
        <v>2.9959388460496637E-2</v>
      </c>
      <c r="R72" s="826">
        <f t="shared" si="49"/>
        <v>0.63475394125539109</v>
      </c>
      <c r="S72" s="828">
        <f t="shared" si="49"/>
        <v>0.30823883823747644</v>
      </c>
      <c r="T72" s="826">
        <f t="shared" si="49"/>
        <v>3.2905860155698304E-2</v>
      </c>
      <c r="U72" s="826">
        <f t="shared" si="49"/>
        <v>0.36581029811477905</v>
      </c>
      <c r="V72" s="808">
        <f t="shared" si="49"/>
        <v>-0.44168631493520449</v>
      </c>
      <c r="W72" s="809">
        <f t="shared" si="49"/>
        <v>-0.20067251480332965</v>
      </c>
      <c r="X72" s="810">
        <f t="shared" si="49"/>
        <v>-0.25360761974707785</v>
      </c>
      <c r="Y72" s="807">
        <f t="shared" si="49"/>
        <v>4.6964876259151869E-2</v>
      </c>
      <c r="Z72" s="809">
        <f t="shared" si="49"/>
        <v>0.13245314444384415</v>
      </c>
      <c r="AA72" s="827">
        <f t="shared" si="49"/>
        <v>0.35692172864174176</v>
      </c>
      <c r="AB72" s="826">
        <f t="shared" si="49"/>
        <v>0.31311516854656329</v>
      </c>
      <c r="AC72" s="828">
        <f t="shared" si="49"/>
        <v>-1.2567723007005549</v>
      </c>
      <c r="AD72" s="826">
        <f t="shared" si="49"/>
        <v>-0.23700023247179303</v>
      </c>
      <c r="AE72" s="826">
        <f t="shared" si="49"/>
        <v>0.6046889889679935</v>
      </c>
      <c r="AF72" s="808">
        <f t="shared" si="49"/>
        <v>-0.45788209244675077</v>
      </c>
      <c r="AG72" s="809">
        <f t="shared" si="49"/>
        <v>9.5078407578660415E-2</v>
      </c>
      <c r="AH72" s="810">
        <f t="shared" si="49"/>
        <v>-0.65320996647490892</v>
      </c>
      <c r="AI72" s="807">
        <f t="shared" si="49"/>
        <v>-0.2014431424804777</v>
      </c>
      <c r="AJ72" s="809">
        <f t="shared" si="49"/>
        <v>7.0801183695986439E-2</v>
      </c>
      <c r="AK72" s="827">
        <f t="shared" si="49"/>
        <v>0.74032609918031211</v>
      </c>
      <c r="AL72" s="826">
        <f t="shared" si="49"/>
        <v>-0.75041201241873501</v>
      </c>
      <c r="AM72" s="828">
        <f t="shared" si="49"/>
        <v>-1.9282974838765645</v>
      </c>
      <c r="AN72" s="826">
        <f t="shared" si="49"/>
        <v>-0.46467388420596167</v>
      </c>
      <c r="AO72" s="826">
        <f t="shared" si="49"/>
        <v>-0.5563899861716386</v>
      </c>
      <c r="AP72" s="808">
        <f t="shared" si="49"/>
        <v>-8.2854377418579758E-3</v>
      </c>
      <c r="AQ72" s="809">
        <f t="shared" si="49"/>
        <v>2.1745232675321479E-2</v>
      </c>
      <c r="AR72" s="810">
        <f t="shared" si="49"/>
        <v>-0.1508248289022143</v>
      </c>
      <c r="AS72" s="807">
        <f t="shared" si="49"/>
        <v>-0.58784476978000255</v>
      </c>
      <c r="AT72" s="809">
        <f t="shared" si="49"/>
        <v>0.84725426819267469</v>
      </c>
      <c r="AU72" s="827">
        <f t="shared" si="49"/>
        <v>0.9303017213710405</v>
      </c>
      <c r="AV72" s="826">
        <f t="shared" si="49"/>
        <v>0.47111132373535552</v>
      </c>
      <c r="AW72" s="828">
        <f t="shared" si="49"/>
        <v>-1.9238912710681506</v>
      </c>
      <c r="AX72" s="826">
        <f t="shared" si="49"/>
        <v>0.27581320606775284</v>
      </c>
      <c r="AY72" s="826">
        <f t="shared" si="49"/>
        <v>-0.54384644231216106</v>
      </c>
      <c r="BA72" s="832" t="s">
        <v>271</v>
      </c>
      <c r="BB72" s="809">
        <f t="shared" ref="BB72:BG72" si="50">SKEW(BB40:BB50)</f>
        <v>0.70746511434191606</v>
      </c>
      <c r="BC72" s="809">
        <f t="shared" si="50"/>
        <v>0.36581029811477905</v>
      </c>
      <c r="BD72" s="809">
        <f t="shared" si="50"/>
        <v>0.13245314444384415</v>
      </c>
      <c r="BE72" s="809">
        <f t="shared" si="50"/>
        <v>-0.5563899861716386</v>
      </c>
      <c r="BF72" s="809">
        <f t="shared" si="50"/>
        <v>-0.54384644231216106</v>
      </c>
      <c r="BG72" s="809">
        <f t="shared" si="50"/>
        <v>6.5733693930432671E-2</v>
      </c>
    </row>
    <row r="73" spans="1:59" x14ac:dyDescent="0.25">
      <c r="A73" s="520" t="s">
        <v>272</v>
      </c>
      <c r="B73" s="875">
        <f>KURT(B40:B50)</f>
        <v>1.235785642087972E-2</v>
      </c>
      <c r="C73" s="876">
        <f t="shared" ref="C73:AY73" si="51">KURT(C40:C50)</f>
        <v>-1.1713851351960063</v>
      </c>
      <c r="D73" s="806">
        <f t="shared" si="51"/>
        <v>2.0162719590511999</v>
      </c>
      <c r="E73" s="877">
        <f t="shared" si="51"/>
        <v>2.0759402672940555</v>
      </c>
      <c r="F73" s="877">
        <f t="shared" si="51"/>
        <v>0.7024150086390355</v>
      </c>
      <c r="G73" s="827">
        <f t="shared" si="51"/>
        <v>0.58481625977261498</v>
      </c>
      <c r="H73" s="826">
        <f t="shared" si="51"/>
        <v>0.5861856589644745</v>
      </c>
      <c r="I73" s="828">
        <f t="shared" si="51"/>
        <v>-1.0761158277982545</v>
      </c>
      <c r="J73" s="826">
        <f t="shared" si="51"/>
        <v>-1.0838363432646583</v>
      </c>
      <c r="K73" s="826">
        <f t="shared" si="51"/>
        <v>0.31601643476635832</v>
      </c>
      <c r="L73" s="808">
        <f t="shared" si="51"/>
        <v>-0.84970269160366074</v>
      </c>
      <c r="M73" s="809">
        <f t="shared" si="51"/>
        <v>-0.93394801530628735</v>
      </c>
      <c r="N73" s="810">
        <f t="shared" si="51"/>
        <v>-0.92236355442046136</v>
      </c>
      <c r="O73" s="807">
        <f t="shared" si="51"/>
        <v>-0.98521932069659757</v>
      </c>
      <c r="P73" s="809">
        <f t="shared" si="51"/>
        <v>-1.3794315772162284</v>
      </c>
      <c r="Q73" s="827">
        <f t="shared" si="51"/>
        <v>-1.0532028188678684</v>
      </c>
      <c r="R73" s="826">
        <f t="shared" si="51"/>
        <v>0.54872597441187576</v>
      </c>
      <c r="S73" s="828">
        <f t="shared" si="51"/>
        <v>-1.118952254880953</v>
      </c>
      <c r="T73" s="826">
        <f t="shared" si="51"/>
        <v>-0.92255170041246748</v>
      </c>
      <c r="U73" s="826">
        <f t="shared" si="51"/>
        <v>-0.49607087730252131</v>
      </c>
      <c r="V73" s="808">
        <f t="shared" si="51"/>
        <v>-0.51537601824085533</v>
      </c>
      <c r="W73" s="809">
        <f t="shared" si="51"/>
        <v>-0.87698225391354478</v>
      </c>
      <c r="X73" s="810">
        <f t="shared" si="51"/>
        <v>-1.317979179790651</v>
      </c>
      <c r="Y73" s="807">
        <f t="shared" si="51"/>
        <v>-0.39496387468753547</v>
      </c>
      <c r="Z73" s="809">
        <f t="shared" si="51"/>
        <v>-0.6430638331997458</v>
      </c>
      <c r="AA73" s="827">
        <f t="shared" si="51"/>
        <v>-1.2664644384286881</v>
      </c>
      <c r="AB73" s="826">
        <f t="shared" si="51"/>
        <v>-0.87107088188674187</v>
      </c>
      <c r="AC73" s="828">
        <f t="shared" si="51"/>
        <v>-4.8041094239671622E-2</v>
      </c>
      <c r="AD73" s="826">
        <f t="shared" si="51"/>
        <v>0.22408475424339258</v>
      </c>
      <c r="AE73" s="826">
        <f t="shared" si="51"/>
        <v>0.46715139678668471</v>
      </c>
      <c r="AF73" s="808">
        <f t="shared" si="51"/>
        <v>-1.1784067958770805</v>
      </c>
      <c r="AG73" s="809">
        <f t="shared" si="51"/>
        <v>-0.72026141666860521</v>
      </c>
      <c r="AH73" s="810">
        <f t="shared" si="51"/>
        <v>-1.1566234829294881</v>
      </c>
      <c r="AI73" s="807">
        <f t="shared" si="51"/>
        <v>-1.452377758267648</v>
      </c>
      <c r="AJ73" s="809">
        <f t="shared" si="51"/>
        <v>-1.0614840629165609</v>
      </c>
      <c r="AK73" s="827">
        <f t="shared" si="51"/>
        <v>0.26968836959337406</v>
      </c>
      <c r="AL73" s="826">
        <f t="shared" si="51"/>
        <v>0.18592912215442592</v>
      </c>
      <c r="AM73" s="828">
        <f t="shared" si="51"/>
        <v>4.8302275403685977</v>
      </c>
      <c r="AN73" s="826">
        <f t="shared" si="51"/>
        <v>-0.10020236524687931</v>
      </c>
      <c r="AO73" s="826">
        <f t="shared" si="51"/>
        <v>-0.86137225164169173</v>
      </c>
      <c r="AP73" s="808">
        <f t="shared" si="51"/>
        <v>-1.0668399673862501</v>
      </c>
      <c r="AQ73" s="809">
        <f t="shared" si="51"/>
        <v>-1.0363400964359708</v>
      </c>
      <c r="AR73" s="810">
        <f t="shared" si="51"/>
        <v>-1.1763171401610282</v>
      </c>
      <c r="AS73" s="807">
        <f t="shared" si="51"/>
        <v>-0.98771456253585699</v>
      </c>
      <c r="AT73" s="809">
        <f t="shared" si="51"/>
        <v>1.0624534643791561</v>
      </c>
      <c r="AU73" s="827">
        <f t="shared" si="51"/>
        <v>0.83313925757300566</v>
      </c>
      <c r="AV73" s="826">
        <f t="shared" si="51"/>
        <v>-1.9360344185481715E-2</v>
      </c>
      <c r="AW73" s="828">
        <f t="shared" si="51"/>
        <v>2.3898183432386899</v>
      </c>
      <c r="AX73" s="826">
        <f t="shared" si="51"/>
        <v>-0.23326708665526041</v>
      </c>
      <c r="AY73" s="826">
        <f t="shared" si="51"/>
        <v>-0.32855111258210101</v>
      </c>
      <c r="BA73" s="832" t="s">
        <v>272</v>
      </c>
      <c r="BB73" s="809">
        <f t="shared" ref="BB73:BG73" si="52">KURT(BB40:BB50)</f>
        <v>0.7024150086390355</v>
      </c>
      <c r="BC73" s="809">
        <f t="shared" si="52"/>
        <v>-0.49607087730252131</v>
      </c>
      <c r="BD73" s="809">
        <f t="shared" si="52"/>
        <v>-0.6430638331997458</v>
      </c>
      <c r="BE73" s="809">
        <f t="shared" si="52"/>
        <v>-0.86137225164169173</v>
      </c>
      <c r="BF73" s="809">
        <f t="shared" si="52"/>
        <v>-0.32855111258210101</v>
      </c>
      <c r="BG73" s="809">
        <f t="shared" si="52"/>
        <v>-1.0753591314147704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BB25" sqref="BB25"/>
    </sheetView>
  </sheetViews>
  <sheetFormatPr defaultRowHeight="13.2" x14ac:dyDescent="0.25"/>
  <cols>
    <col min="1" max="1" width="29" bestFit="1" customWidth="1"/>
    <col min="2" max="54" width="8.6640625" customWidth="1"/>
  </cols>
  <sheetData>
    <row r="1" spans="1:54" s="84" customFormat="1" ht="18" customHeight="1" x14ac:dyDescent="0.3">
      <c r="A1" s="894" t="s">
        <v>239</v>
      </c>
      <c r="B1" s="894"/>
      <c r="C1" s="894"/>
      <c r="D1" s="894"/>
      <c r="E1" s="894"/>
      <c r="F1" s="894"/>
      <c r="G1" s="894"/>
      <c r="H1" s="894"/>
      <c r="I1" s="894"/>
      <c r="J1" s="104"/>
      <c r="K1" s="104"/>
      <c r="L1" s="104"/>
      <c r="M1" s="173"/>
      <c r="N1" s="173"/>
      <c r="O1" s="173"/>
      <c r="P1" s="174"/>
      <c r="Q1" s="174"/>
      <c r="R1" s="174"/>
      <c r="S1" s="174"/>
    </row>
    <row r="2" spans="1:54" ht="18" customHeight="1" x14ac:dyDescent="0.25">
      <c r="A2" s="10"/>
      <c r="B2" s="6">
        <v>1965</v>
      </c>
      <c r="C2" s="6">
        <f>B2+1</f>
        <v>1966</v>
      </c>
      <c r="D2" s="6">
        <f t="shared" ref="D2:BB2" si="0">C2+1</f>
        <v>1967</v>
      </c>
      <c r="E2" s="6">
        <f t="shared" si="0"/>
        <v>1968</v>
      </c>
      <c r="F2" s="6">
        <f t="shared" si="0"/>
        <v>1969</v>
      </c>
      <c r="G2" s="6">
        <f t="shared" si="0"/>
        <v>1970</v>
      </c>
      <c r="H2" s="6">
        <f t="shared" si="0"/>
        <v>1971</v>
      </c>
      <c r="I2" s="6">
        <f t="shared" si="0"/>
        <v>1972</v>
      </c>
      <c r="J2" s="6">
        <f t="shared" si="0"/>
        <v>1973</v>
      </c>
      <c r="K2" s="6">
        <f t="shared" si="0"/>
        <v>1974</v>
      </c>
      <c r="L2" s="6">
        <f t="shared" si="0"/>
        <v>1975</v>
      </c>
      <c r="M2" s="6">
        <f t="shared" si="0"/>
        <v>1976</v>
      </c>
      <c r="N2" s="6">
        <f t="shared" si="0"/>
        <v>1977</v>
      </c>
      <c r="O2" s="6">
        <f t="shared" si="0"/>
        <v>1978</v>
      </c>
      <c r="P2" s="6">
        <f t="shared" si="0"/>
        <v>1979</v>
      </c>
      <c r="Q2" s="6">
        <f t="shared" si="0"/>
        <v>1980</v>
      </c>
      <c r="R2" s="6">
        <f t="shared" si="0"/>
        <v>1981</v>
      </c>
      <c r="S2" s="6">
        <f t="shared" si="0"/>
        <v>1982</v>
      </c>
      <c r="T2" s="6">
        <f t="shared" si="0"/>
        <v>1983</v>
      </c>
      <c r="U2" s="6">
        <f t="shared" si="0"/>
        <v>1984</v>
      </c>
      <c r="V2" s="6">
        <f t="shared" si="0"/>
        <v>1985</v>
      </c>
      <c r="W2" s="6">
        <f t="shared" si="0"/>
        <v>1986</v>
      </c>
      <c r="X2" s="6">
        <f t="shared" si="0"/>
        <v>1987</v>
      </c>
      <c r="Y2" s="6">
        <f t="shared" si="0"/>
        <v>1988</v>
      </c>
      <c r="Z2" s="6">
        <f t="shared" si="0"/>
        <v>1989</v>
      </c>
      <c r="AA2" s="6">
        <f t="shared" si="0"/>
        <v>1990</v>
      </c>
      <c r="AB2" s="6">
        <f t="shared" si="0"/>
        <v>1991</v>
      </c>
      <c r="AC2" s="6">
        <f t="shared" si="0"/>
        <v>1992</v>
      </c>
      <c r="AD2" s="6">
        <f t="shared" si="0"/>
        <v>1993</v>
      </c>
      <c r="AE2" s="6">
        <f t="shared" si="0"/>
        <v>1994</v>
      </c>
      <c r="AF2" s="6">
        <f t="shared" si="0"/>
        <v>1995</v>
      </c>
      <c r="AG2" s="6">
        <f t="shared" si="0"/>
        <v>1996</v>
      </c>
      <c r="AH2" s="6">
        <f t="shared" si="0"/>
        <v>1997</v>
      </c>
      <c r="AI2" s="6">
        <f t="shared" si="0"/>
        <v>1998</v>
      </c>
      <c r="AJ2" s="6">
        <f t="shared" si="0"/>
        <v>1999</v>
      </c>
      <c r="AK2" s="6">
        <f t="shared" si="0"/>
        <v>2000</v>
      </c>
      <c r="AL2" s="6">
        <f t="shared" si="0"/>
        <v>2001</v>
      </c>
      <c r="AM2" s="6">
        <f t="shared" si="0"/>
        <v>2002</v>
      </c>
      <c r="AN2" s="6">
        <f t="shared" si="0"/>
        <v>2003</v>
      </c>
      <c r="AO2" s="6">
        <f t="shared" si="0"/>
        <v>2004</v>
      </c>
      <c r="AP2" s="6">
        <f t="shared" si="0"/>
        <v>2005</v>
      </c>
      <c r="AQ2" s="6">
        <f t="shared" si="0"/>
        <v>2006</v>
      </c>
      <c r="AR2" s="6">
        <f t="shared" si="0"/>
        <v>2007</v>
      </c>
      <c r="AS2" s="6">
        <f t="shared" si="0"/>
        <v>2008</v>
      </c>
      <c r="AT2" s="6">
        <f t="shared" si="0"/>
        <v>2009</v>
      </c>
      <c r="AU2" s="6">
        <f t="shared" si="0"/>
        <v>2010</v>
      </c>
      <c r="AV2" s="6">
        <f t="shared" si="0"/>
        <v>2011</v>
      </c>
      <c r="AW2" s="6">
        <f t="shared" si="0"/>
        <v>2012</v>
      </c>
      <c r="AX2" s="6">
        <f t="shared" si="0"/>
        <v>2013</v>
      </c>
      <c r="AY2" s="6">
        <f t="shared" si="0"/>
        <v>2014</v>
      </c>
      <c r="AZ2" s="6">
        <f t="shared" si="0"/>
        <v>2015</v>
      </c>
      <c r="BA2" s="6">
        <f t="shared" si="0"/>
        <v>2016</v>
      </c>
      <c r="BB2" s="6">
        <f t="shared" si="0"/>
        <v>2017</v>
      </c>
    </row>
    <row r="3" spans="1:54" s="5" customFormat="1" ht="18" customHeight="1" x14ac:dyDescent="0.25">
      <c r="A3" s="102" t="s">
        <v>34</v>
      </c>
      <c r="B3" s="9"/>
      <c r="C3" s="102"/>
      <c r="D3" s="9"/>
      <c r="E3" s="9"/>
      <c r="F3" s="9"/>
      <c r="G3" s="9"/>
      <c r="H3" s="9">
        <v>51086</v>
      </c>
      <c r="I3" s="9">
        <v>57010</v>
      </c>
      <c r="J3" s="9">
        <v>57366</v>
      </c>
      <c r="K3" s="9">
        <v>70077</v>
      </c>
      <c r="L3" s="9">
        <v>74016</v>
      </c>
      <c r="M3" s="9">
        <v>77227</v>
      </c>
      <c r="N3" s="9">
        <v>74696</v>
      </c>
      <c r="O3" s="9">
        <v>65987</v>
      </c>
      <c r="P3" s="9">
        <v>70174</v>
      </c>
      <c r="Q3" s="9">
        <v>77420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5" customFormat="1" ht="18" customHeight="1" x14ac:dyDescent="0.25">
      <c r="A4" s="16" t="s">
        <v>218</v>
      </c>
      <c r="B4" s="9">
        <v>56875</v>
      </c>
      <c r="C4" s="9">
        <v>53775</v>
      </c>
      <c r="D4" s="9">
        <v>68026</v>
      </c>
      <c r="E4" s="9">
        <v>62694</v>
      </c>
      <c r="F4" s="9">
        <v>54372</v>
      </c>
      <c r="G4" s="9">
        <v>49210</v>
      </c>
      <c r="H4" s="9">
        <v>52019</v>
      </c>
      <c r="I4" s="9">
        <v>55404</v>
      </c>
      <c r="J4" s="9">
        <v>58186</v>
      </c>
      <c r="K4" s="9">
        <v>70664</v>
      </c>
      <c r="L4" s="9">
        <v>73218</v>
      </c>
      <c r="M4" s="9">
        <v>78374</v>
      </c>
      <c r="N4" s="9">
        <v>74387</v>
      </c>
      <c r="O4" s="9">
        <v>65492</v>
      </c>
      <c r="P4" s="9">
        <v>70630</v>
      </c>
      <c r="Q4" s="9">
        <v>79487</v>
      </c>
      <c r="R4" s="9">
        <v>87081</v>
      </c>
      <c r="S4" s="9">
        <v>88013</v>
      </c>
      <c r="T4" s="9">
        <v>79883</v>
      </c>
      <c r="U4" s="9">
        <v>82607</v>
      </c>
      <c r="V4" s="9">
        <v>74652</v>
      </c>
      <c r="W4" s="9">
        <v>71101</v>
      </c>
      <c r="X4" s="9">
        <v>65357</v>
      </c>
      <c r="Y4" s="9">
        <v>65073</v>
      </c>
      <c r="Z4" s="9">
        <v>74285</v>
      </c>
      <c r="AA4" s="9">
        <v>77556</v>
      </c>
      <c r="AB4" s="9">
        <v>69022</v>
      </c>
      <c r="AC4" s="9">
        <v>70077</v>
      </c>
      <c r="AD4" s="9">
        <v>72289</v>
      </c>
      <c r="AE4" s="9">
        <v>71500</v>
      </c>
      <c r="AF4" s="9">
        <v>70929</v>
      </c>
      <c r="AG4" s="9">
        <v>73108</v>
      </c>
      <c r="AH4" s="9">
        <v>69187</v>
      </c>
      <c r="AI4" s="9">
        <v>67027</v>
      </c>
      <c r="AJ4" s="9">
        <v>63029</v>
      </c>
      <c r="AK4" s="9">
        <v>61664</v>
      </c>
      <c r="AL4" s="9">
        <v>60299</v>
      </c>
      <c r="AM4" s="9">
        <v>59004</v>
      </c>
      <c r="AN4" s="9">
        <v>61697</v>
      </c>
      <c r="AO4" s="9">
        <v>59462</v>
      </c>
      <c r="AP4" s="9">
        <v>58592</v>
      </c>
      <c r="AQ4" s="9">
        <v>57128</v>
      </c>
      <c r="AR4" s="9">
        <v>60303</v>
      </c>
      <c r="AS4" s="9">
        <v>63803</v>
      </c>
      <c r="AT4" s="9">
        <v>58638</v>
      </c>
      <c r="AU4" s="9">
        <v>53827</v>
      </c>
      <c r="AV4" s="9">
        <v>58021</v>
      </c>
      <c r="AW4" s="9">
        <v>55908</v>
      </c>
      <c r="AX4" s="9">
        <v>55736</v>
      </c>
      <c r="AY4" s="9">
        <v>55815</v>
      </c>
      <c r="AZ4" s="9">
        <v>55367</v>
      </c>
      <c r="BA4" s="9">
        <v>49559</v>
      </c>
      <c r="BB4" s="9">
        <v>46059</v>
      </c>
    </row>
    <row r="5" spans="1:54" s="5" customFormat="1" ht="18" customHeight="1" x14ac:dyDescent="0.25">
      <c r="A5" s="16" t="s">
        <v>238</v>
      </c>
      <c r="B5" s="9">
        <v>56875</v>
      </c>
      <c r="C5" s="9">
        <v>53775</v>
      </c>
      <c r="D5" s="9">
        <v>68026</v>
      </c>
      <c r="E5" s="9">
        <v>62694</v>
      </c>
      <c r="F5" s="9">
        <v>54372</v>
      </c>
      <c r="G5" s="9">
        <v>49210</v>
      </c>
      <c r="H5" s="9">
        <v>52019</v>
      </c>
      <c r="I5" s="9">
        <v>55404</v>
      </c>
      <c r="J5" s="9">
        <v>58186</v>
      </c>
      <c r="K5" s="9">
        <v>70664</v>
      </c>
      <c r="L5" s="9">
        <v>73218</v>
      </c>
      <c r="M5" s="9">
        <v>78374</v>
      </c>
      <c r="N5" s="9">
        <v>74387</v>
      </c>
      <c r="O5" s="9">
        <v>65492</v>
      </c>
      <c r="P5" s="9">
        <v>70630</v>
      </c>
      <c r="Q5" s="9">
        <v>79487</v>
      </c>
      <c r="R5" s="9">
        <v>87081</v>
      </c>
      <c r="S5" s="9">
        <v>88013</v>
      </c>
      <c r="T5" s="9">
        <v>79883</v>
      </c>
      <c r="U5" s="9">
        <v>82607</v>
      </c>
      <c r="V5" s="9">
        <v>74652</v>
      </c>
      <c r="W5" s="9">
        <v>71101</v>
      </c>
      <c r="X5" s="9">
        <v>65357</v>
      </c>
      <c r="Y5" s="9">
        <v>65073</v>
      </c>
      <c r="Z5" s="9">
        <v>74285</v>
      </c>
      <c r="AA5" s="9">
        <v>77556</v>
      </c>
      <c r="AB5" s="9">
        <v>69022</v>
      </c>
      <c r="AC5" s="9">
        <v>70077</v>
      </c>
      <c r="AD5" s="9">
        <v>72289</v>
      </c>
      <c r="AE5" s="9">
        <v>71500</v>
      </c>
      <c r="AF5" s="9">
        <v>70929</v>
      </c>
      <c r="AG5" s="9">
        <v>73108</v>
      </c>
      <c r="AH5" s="9">
        <v>69187</v>
      </c>
      <c r="AI5" s="9">
        <v>67027</v>
      </c>
      <c r="AJ5" s="9">
        <v>63029</v>
      </c>
      <c r="AK5" s="9">
        <v>61664</v>
      </c>
      <c r="AL5" s="9">
        <v>60299</v>
      </c>
      <c r="AM5" s="9">
        <v>59004</v>
      </c>
      <c r="AN5" s="9">
        <v>61697</v>
      </c>
      <c r="AO5" s="9">
        <v>59462</v>
      </c>
      <c r="AP5" s="9">
        <v>58592</v>
      </c>
      <c r="AQ5" s="9">
        <v>57128</v>
      </c>
      <c r="AR5" s="9">
        <v>60303</v>
      </c>
      <c r="AS5" s="9">
        <v>63803</v>
      </c>
      <c r="AT5" s="9">
        <v>58638</v>
      </c>
      <c r="AU5" s="9">
        <v>53827</v>
      </c>
      <c r="AV5" s="9">
        <v>58021</v>
      </c>
      <c r="AW5" s="9">
        <v>55908</v>
      </c>
      <c r="AX5" s="9">
        <v>56400</v>
      </c>
      <c r="AY5" s="102">
        <v>55815</v>
      </c>
      <c r="AZ5" s="102">
        <v>55367</v>
      </c>
      <c r="BA5" s="102">
        <v>49559</v>
      </c>
      <c r="BB5" s="102">
        <v>46059</v>
      </c>
    </row>
    <row r="6" spans="1:54" s="5" customFormat="1" ht="18" customHeight="1" x14ac:dyDescent="0.25">
      <c r="A6" s="16" t="s">
        <v>219</v>
      </c>
      <c r="B6" s="9">
        <v>57276</v>
      </c>
      <c r="C6" s="9">
        <v>53831</v>
      </c>
      <c r="D6" s="9">
        <v>68327</v>
      </c>
      <c r="E6" s="9">
        <v>60069</v>
      </c>
      <c r="F6" s="9">
        <v>54197</v>
      </c>
      <c r="G6" s="9">
        <v>48997</v>
      </c>
      <c r="H6" s="9">
        <v>54374</v>
      </c>
      <c r="I6" s="9">
        <v>55450</v>
      </c>
      <c r="J6" s="9">
        <v>58793</v>
      </c>
      <c r="K6" s="9">
        <v>69783</v>
      </c>
      <c r="L6" s="9">
        <v>74406</v>
      </c>
      <c r="M6" s="9">
        <v>80239</v>
      </c>
      <c r="N6" s="9">
        <v>74440</v>
      </c>
      <c r="O6" s="9">
        <v>66315</v>
      </c>
      <c r="P6" s="9">
        <v>71227</v>
      </c>
      <c r="Q6" s="9">
        <v>80925</v>
      </c>
      <c r="R6" s="9">
        <v>88792</v>
      </c>
      <c r="S6" s="9">
        <v>87197</v>
      </c>
      <c r="T6" s="9">
        <v>76640</v>
      </c>
      <c r="U6" s="9">
        <v>79576</v>
      </c>
      <c r="V6" s="9">
        <v>75765</v>
      </c>
      <c r="W6" s="9">
        <v>72007</v>
      </c>
      <c r="X6" s="9">
        <v>65163</v>
      </c>
      <c r="Y6" s="9">
        <v>65917</v>
      </c>
      <c r="Z6" s="9">
        <v>76757</v>
      </c>
      <c r="AA6" s="9">
        <v>77326</v>
      </c>
      <c r="AB6" s="9">
        <v>70031</v>
      </c>
      <c r="AC6" s="9">
        <v>72327</v>
      </c>
      <c r="AD6" s="9">
        <v>72137</v>
      </c>
      <c r="AE6" s="9">
        <v>70468</v>
      </c>
      <c r="AF6" s="9">
        <v>69375</v>
      </c>
      <c r="AG6" s="9">
        <v>75624</v>
      </c>
      <c r="AH6" s="9">
        <v>70767</v>
      </c>
      <c r="AI6" s="9">
        <v>65799</v>
      </c>
      <c r="AJ6" s="9">
        <v>62883</v>
      </c>
      <c r="AK6" s="9">
        <v>62946</v>
      </c>
      <c r="AL6" s="9">
        <v>59604</v>
      </c>
      <c r="AM6" s="9">
        <v>60085</v>
      </c>
      <c r="AN6" s="9">
        <v>60940</v>
      </c>
      <c r="AO6" s="9">
        <v>59869</v>
      </c>
      <c r="AP6" s="9">
        <v>58080</v>
      </c>
      <c r="AQ6" s="9">
        <v>57873</v>
      </c>
      <c r="AR6" s="9">
        <v>60505</v>
      </c>
      <c r="AS6" s="9">
        <v>63457</v>
      </c>
      <c r="AT6" s="9">
        <v>59775</v>
      </c>
      <c r="AU6" s="9">
        <v>54305</v>
      </c>
      <c r="AV6" s="9">
        <v>58021</v>
      </c>
      <c r="AW6" s="9">
        <v>55908</v>
      </c>
      <c r="AX6" s="9">
        <v>56530</v>
      </c>
      <c r="AY6" s="102">
        <v>55815</v>
      </c>
      <c r="AZ6" s="102">
        <v>56079</v>
      </c>
      <c r="BA6" s="102">
        <v>50816</v>
      </c>
      <c r="BB6" s="102"/>
    </row>
    <row r="7" spans="1:54" s="5" customFormat="1" ht="18" customHeight="1" x14ac:dyDescent="0.25">
      <c r="A7" s="16" t="s">
        <v>456</v>
      </c>
      <c r="B7" s="9">
        <v>56942</v>
      </c>
      <c r="C7" s="9">
        <v>54513</v>
      </c>
      <c r="D7" s="102">
        <v>68015</v>
      </c>
      <c r="E7" s="9">
        <v>62595</v>
      </c>
      <c r="F7" s="9">
        <v>54312</v>
      </c>
      <c r="G7" s="9">
        <v>49558</v>
      </c>
      <c r="H7" s="9">
        <v>54643</v>
      </c>
      <c r="I7" s="9">
        <v>54942</v>
      </c>
      <c r="J7" s="9">
        <v>59008</v>
      </c>
      <c r="K7" s="9">
        <v>71169</v>
      </c>
      <c r="L7" s="9">
        <v>75095</v>
      </c>
      <c r="M7" s="9">
        <v>80215</v>
      </c>
      <c r="N7" s="9">
        <v>74804</v>
      </c>
      <c r="O7" s="9">
        <v>66094</v>
      </c>
      <c r="P7" s="9">
        <v>71558</v>
      </c>
      <c r="Q7" s="9">
        <v>80430</v>
      </c>
      <c r="R7" s="9">
        <v>88864</v>
      </c>
      <c r="S7" s="9">
        <v>87277</v>
      </c>
      <c r="T7" s="9">
        <v>76817</v>
      </c>
      <c r="U7" s="9">
        <v>79213</v>
      </c>
      <c r="V7" s="9">
        <v>75575</v>
      </c>
      <c r="W7" s="9">
        <v>72033</v>
      </c>
      <c r="X7" s="9">
        <v>65804</v>
      </c>
      <c r="Y7" s="9">
        <v>65529</v>
      </c>
      <c r="Z7" s="9">
        <v>76615</v>
      </c>
      <c r="AA7" s="9">
        <v>77286</v>
      </c>
      <c r="AB7" s="9">
        <v>69906</v>
      </c>
      <c r="AC7" s="9">
        <v>72262</v>
      </c>
      <c r="AD7" s="9">
        <v>72208</v>
      </c>
      <c r="AE7" s="9">
        <v>70421</v>
      </c>
      <c r="AF7" s="9">
        <v>69177</v>
      </c>
      <c r="AG7" s="9">
        <v>75639</v>
      </c>
      <c r="AH7" s="9">
        <v>70989</v>
      </c>
      <c r="AI7" s="9">
        <v>65871</v>
      </c>
      <c r="AJ7" s="9">
        <v>62814</v>
      </c>
      <c r="AK7" s="9">
        <v>62529</v>
      </c>
      <c r="AL7" s="9">
        <v>59617</v>
      </c>
      <c r="AM7" s="9">
        <v>60358</v>
      </c>
      <c r="AN7" s="9">
        <v>61700</v>
      </c>
      <c r="AO7" s="9">
        <v>59674</v>
      </c>
      <c r="AP7" s="9">
        <v>57229</v>
      </c>
      <c r="AQ7" s="9">
        <v>57344</v>
      </c>
      <c r="AR7" s="9">
        <v>60433</v>
      </c>
      <c r="AS7" s="9">
        <v>63047</v>
      </c>
      <c r="AT7" s="9">
        <v>59133</v>
      </c>
      <c r="AU7" s="9">
        <v>53603</v>
      </c>
      <c r="AV7" s="102">
        <v>54409</v>
      </c>
      <c r="AW7" s="9">
        <v>55736</v>
      </c>
      <c r="AX7" s="9">
        <v>56156</v>
      </c>
      <c r="AY7" s="9">
        <v>56822</v>
      </c>
      <c r="AZ7" s="102">
        <v>54644</v>
      </c>
      <c r="BA7" s="102">
        <v>50154</v>
      </c>
      <c r="BB7" s="102"/>
    </row>
    <row r="8" spans="1:54" s="5" customFormat="1" ht="18" customHeight="1" x14ac:dyDescent="0.25">
      <c r="A8" s="16" t="s">
        <v>217</v>
      </c>
      <c r="B8" s="102">
        <v>57361</v>
      </c>
      <c r="C8" s="9">
        <v>54395</v>
      </c>
      <c r="D8" s="102">
        <v>67796</v>
      </c>
      <c r="E8" s="9">
        <v>62486</v>
      </c>
      <c r="F8" s="9">
        <v>54279</v>
      </c>
      <c r="G8" s="9">
        <v>49488</v>
      </c>
      <c r="H8" s="9">
        <v>53810</v>
      </c>
      <c r="I8" s="9">
        <v>54896</v>
      </c>
      <c r="J8" s="9">
        <v>58978</v>
      </c>
      <c r="K8" s="9">
        <v>71354</v>
      </c>
      <c r="L8" s="9">
        <v>75078</v>
      </c>
      <c r="M8" s="9">
        <v>80202</v>
      </c>
      <c r="N8" s="9">
        <v>75119</v>
      </c>
      <c r="O8" s="9">
        <v>66255</v>
      </c>
      <c r="P8" s="9">
        <v>71424</v>
      </c>
      <c r="Q8" s="9">
        <v>80637</v>
      </c>
      <c r="R8" s="9">
        <v>88928</v>
      </c>
      <c r="S8" s="9">
        <v>87427</v>
      </c>
      <c r="T8" s="9">
        <v>76419</v>
      </c>
      <c r="U8" s="9">
        <v>79213</v>
      </c>
      <c r="V8" s="9">
        <v>75575</v>
      </c>
      <c r="W8" s="9">
        <v>72068</v>
      </c>
      <c r="X8" s="9">
        <v>65834</v>
      </c>
      <c r="Y8" s="9">
        <v>65529</v>
      </c>
      <c r="Z8" s="9">
        <v>76615</v>
      </c>
      <c r="AA8" s="9">
        <v>77241</v>
      </c>
      <c r="AB8" s="9">
        <v>69921</v>
      </c>
      <c r="AC8" s="9">
        <v>72264</v>
      </c>
      <c r="AD8" s="9">
        <v>72168</v>
      </c>
      <c r="AE8" s="9">
        <v>70349</v>
      </c>
      <c r="AF8" s="9">
        <v>29132</v>
      </c>
      <c r="AG8" s="9">
        <v>75621</v>
      </c>
      <c r="AH8" s="9">
        <v>70412</v>
      </c>
      <c r="AI8" s="9">
        <v>65821</v>
      </c>
      <c r="AJ8" s="9">
        <v>62714</v>
      </c>
      <c r="AK8" s="9">
        <v>62629</v>
      </c>
      <c r="AL8" s="9">
        <v>59597</v>
      </c>
      <c r="AM8" s="9">
        <v>60468</v>
      </c>
      <c r="AN8" s="9">
        <v>62141</v>
      </c>
      <c r="AO8" s="9">
        <v>59674</v>
      </c>
      <c r="AP8" s="9">
        <v>57229</v>
      </c>
      <c r="AQ8" s="9">
        <v>57344</v>
      </c>
      <c r="AR8" s="9">
        <v>60433</v>
      </c>
      <c r="AS8" s="9">
        <v>63193</v>
      </c>
      <c r="AT8" s="9">
        <v>59168</v>
      </c>
      <c r="AU8" s="9">
        <v>53593</v>
      </c>
      <c r="AV8" s="9">
        <v>54409</v>
      </c>
      <c r="AW8" s="102">
        <v>55666</v>
      </c>
      <c r="AX8" s="746">
        <v>56236</v>
      </c>
      <c r="AY8" s="9">
        <v>56822</v>
      </c>
      <c r="AZ8" s="9">
        <v>54644</v>
      </c>
      <c r="BA8" s="9">
        <v>50154</v>
      </c>
      <c r="BB8" s="9"/>
    </row>
    <row r="9" spans="1:54" s="5" customFormat="1" ht="18" customHeight="1" x14ac:dyDescent="0.25">
      <c r="A9" s="14" t="s">
        <v>25</v>
      </c>
      <c r="B9" s="747">
        <v>57361</v>
      </c>
      <c r="C9" s="747">
        <v>54105</v>
      </c>
      <c r="D9" s="747">
        <v>67264</v>
      </c>
      <c r="E9" s="747">
        <v>61860</v>
      </c>
      <c r="F9" s="747">
        <v>53450</v>
      </c>
      <c r="G9" s="747">
        <v>48739</v>
      </c>
      <c r="H9" s="747">
        <v>53822</v>
      </c>
      <c r="I9" s="747">
        <v>54913</v>
      </c>
      <c r="J9" s="747">
        <v>59254</v>
      </c>
      <c r="K9" s="747">
        <v>71044</v>
      </c>
      <c r="L9" s="747">
        <v>74900</v>
      </c>
      <c r="M9" s="747">
        <v>80395</v>
      </c>
      <c r="N9" s="747">
        <v>75410</v>
      </c>
      <c r="O9" s="747">
        <v>65989</v>
      </c>
      <c r="P9" s="747">
        <v>71424</v>
      </c>
      <c r="Q9" s="747">
        <v>80788</v>
      </c>
      <c r="R9" s="747">
        <v>88251</v>
      </c>
      <c r="S9" s="747">
        <v>86232</v>
      </c>
      <c r="T9" s="747">
        <v>76419</v>
      </c>
      <c r="U9" s="747">
        <v>79213</v>
      </c>
      <c r="V9" s="747">
        <v>75535</v>
      </c>
      <c r="W9" s="747">
        <v>71998</v>
      </c>
      <c r="X9" s="747">
        <v>65829</v>
      </c>
      <c r="Y9" s="747">
        <v>65529</v>
      </c>
      <c r="Z9" s="747">
        <v>76615</v>
      </c>
      <c r="AA9" s="747">
        <v>77041</v>
      </c>
      <c r="AB9" s="747">
        <v>69881</v>
      </c>
      <c r="AC9" s="747">
        <v>72219</v>
      </c>
      <c r="AD9" s="747">
        <v>72168</v>
      </c>
      <c r="AE9" s="747">
        <v>70349</v>
      </c>
      <c r="AF9" s="747">
        <v>69031</v>
      </c>
      <c r="AG9" s="747">
        <v>75105</v>
      </c>
      <c r="AH9" s="747">
        <v>70412</v>
      </c>
      <c r="AI9" s="747">
        <v>65821</v>
      </c>
      <c r="AJ9" s="747">
        <v>62664</v>
      </c>
      <c r="AK9" s="747">
        <v>62549</v>
      </c>
      <c r="AL9" s="747">
        <v>59432</v>
      </c>
      <c r="AM9" s="747">
        <v>60318</v>
      </c>
      <c r="AN9" s="747">
        <v>62141</v>
      </c>
      <c r="AO9" s="747">
        <v>59644</v>
      </c>
      <c r="AP9" s="747">
        <v>57214</v>
      </c>
      <c r="AQ9" s="747">
        <v>57334</v>
      </c>
      <c r="AR9" s="747">
        <v>60460</v>
      </c>
      <c r="AS9" s="747">
        <v>63617</v>
      </c>
      <c r="AT9" s="747">
        <v>59017</v>
      </c>
      <c r="AU9" s="747">
        <v>52620</v>
      </c>
      <c r="AV9" s="747">
        <v>54277</v>
      </c>
      <c r="AW9" s="747">
        <v>55294</v>
      </c>
      <c r="AX9" s="747">
        <v>56236</v>
      </c>
      <c r="AY9" s="748">
        <v>56841</v>
      </c>
      <c r="AZ9" s="748">
        <v>54999</v>
      </c>
      <c r="BA9" s="748">
        <v>50154</v>
      </c>
      <c r="BB9" s="748"/>
    </row>
    <row r="10" spans="1:54" s="191" customFormat="1" ht="15" customHeight="1" x14ac:dyDescent="0.25">
      <c r="A10" s="189" t="s">
        <v>244</v>
      </c>
      <c r="B10" s="190"/>
      <c r="C10" s="190"/>
      <c r="D10" s="190"/>
      <c r="E10" s="190"/>
      <c r="F10" s="190"/>
      <c r="G10" s="190"/>
      <c r="H10" s="190">
        <f t="shared" ref="H10:Q10" si="1">H3/H7</f>
        <v>0.93490474534707102</v>
      </c>
      <c r="I10" s="190">
        <f t="shared" si="1"/>
        <v>1.0376396927669178</v>
      </c>
      <c r="J10" s="190">
        <f t="shared" si="1"/>
        <v>0.97217326464208242</v>
      </c>
      <c r="K10" s="190">
        <f t="shared" si="1"/>
        <v>0.98465624077899083</v>
      </c>
      <c r="L10" s="190">
        <f t="shared" si="1"/>
        <v>0.98563153339103804</v>
      </c>
      <c r="M10" s="190">
        <f t="shared" si="1"/>
        <v>0.96275010908184255</v>
      </c>
      <c r="N10" s="190">
        <f t="shared" si="1"/>
        <v>0.99855622693973589</v>
      </c>
      <c r="O10" s="190">
        <f t="shared" si="1"/>
        <v>0.9983810935939722</v>
      </c>
      <c r="P10" s="190">
        <f t="shared" si="1"/>
        <v>0.9806590458089941</v>
      </c>
      <c r="Q10" s="190">
        <f t="shared" si="1"/>
        <v>0.96257615317667533</v>
      </c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</row>
    <row r="11" spans="1:54" s="191" customFormat="1" ht="15" customHeight="1" x14ac:dyDescent="0.25">
      <c r="A11" s="189" t="s">
        <v>245</v>
      </c>
      <c r="B11" s="190">
        <f>B4/B7</f>
        <v>0.99882336412489903</v>
      </c>
      <c r="C11" s="190">
        <f t="shared" ref="C11:AX11" si="2">C4/C7</f>
        <v>0.98646194485719008</v>
      </c>
      <c r="D11" s="190">
        <f t="shared" si="2"/>
        <v>1.000161729030361</v>
      </c>
      <c r="E11" s="190">
        <f t="shared" si="2"/>
        <v>1.0015815959741194</v>
      </c>
      <c r="F11" s="190">
        <f t="shared" si="2"/>
        <v>1.0011047282368537</v>
      </c>
      <c r="G11" s="190">
        <f t="shared" si="2"/>
        <v>0.99297792485572456</v>
      </c>
      <c r="H11" s="190">
        <f t="shared" si="2"/>
        <v>0.95197921051186796</v>
      </c>
      <c r="I11" s="190">
        <f t="shared" si="2"/>
        <v>1.0084088675330349</v>
      </c>
      <c r="J11" s="190">
        <f t="shared" si="2"/>
        <v>0.98606968546637741</v>
      </c>
      <c r="K11" s="190">
        <f t="shared" si="2"/>
        <v>0.99290421391336114</v>
      </c>
      <c r="L11" s="190">
        <f t="shared" si="2"/>
        <v>0.97500499367467874</v>
      </c>
      <c r="M11" s="190">
        <f t="shared" si="2"/>
        <v>0.9770491803278688</v>
      </c>
      <c r="N11" s="190">
        <f t="shared" si="2"/>
        <v>0.99442543179509113</v>
      </c>
      <c r="O11" s="190">
        <f t="shared" si="2"/>
        <v>0.99089176022029235</v>
      </c>
      <c r="P11" s="190">
        <f t="shared" si="2"/>
        <v>0.98703149892394981</v>
      </c>
      <c r="Q11" s="190">
        <f t="shared" si="2"/>
        <v>0.98827551908491851</v>
      </c>
      <c r="R11" s="190">
        <f t="shared" si="2"/>
        <v>0.97993563197695355</v>
      </c>
      <c r="S11" s="190">
        <f t="shared" si="2"/>
        <v>1.0084329204716018</v>
      </c>
      <c r="T11" s="190">
        <f t="shared" si="2"/>
        <v>1.0399130400822734</v>
      </c>
      <c r="U11" s="190">
        <f t="shared" si="2"/>
        <v>1.0428465024680293</v>
      </c>
      <c r="V11" s="190">
        <f t="shared" si="2"/>
        <v>0.98778696658948062</v>
      </c>
      <c r="W11" s="190">
        <f t="shared" si="2"/>
        <v>0.98706148570793939</v>
      </c>
      <c r="X11" s="190">
        <f t="shared" si="2"/>
        <v>0.99320709987234823</v>
      </c>
      <c r="Y11" s="190">
        <f t="shared" si="2"/>
        <v>0.99304124891269518</v>
      </c>
      <c r="Z11" s="190">
        <f t="shared" si="2"/>
        <v>0.96958820074397967</v>
      </c>
      <c r="AA11" s="190">
        <f t="shared" si="2"/>
        <v>1.0034935175840385</v>
      </c>
      <c r="AB11" s="190">
        <f t="shared" si="2"/>
        <v>0.98735444740079537</v>
      </c>
      <c r="AC11" s="190">
        <f t="shared" si="2"/>
        <v>0.9697628075613739</v>
      </c>
      <c r="AD11" s="190">
        <f t="shared" si="2"/>
        <v>1.0011217593618436</v>
      </c>
      <c r="AE11" s="190">
        <f t="shared" si="2"/>
        <v>1.0153221340225216</v>
      </c>
      <c r="AF11" s="190">
        <f t="shared" si="2"/>
        <v>1.0253263367882388</v>
      </c>
      <c r="AG11" s="190">
        <f t="shared" si="2"/>
        <v>0.96653842594428796</v>
      </c>
      <c r="AH11" s="190">
        <f t="shared" si="2"/>
        <v>0.97461578554423922</v>
      </c>
      <c r="AI11" s="190">
        <f t="shared" si="2"/>
        <v>1.0175494527181916</v>
      </c>
      <c r="AJ11" s="190">
        <f t="shared" si="2"/>
        <v>1.0034228038335402</v>
      </c>
      <c r="AK11" s="190">
        <f t="shared" si="2"/>
        <v>0.98616641878168532</v>
      </c>
      <c r="AL11" s="190">
        <f t="shared" si="2"/>
        <v>1.0114396900213027</v>
      </c>
      <c r="AM11" s="190">
        <f t="shared" si="2"/>
        <v>0.97756718247788199</v>
      </c>
      <c r="AN11" s="190">
        <f t="shared" si="2"/>
        <v>0.99995137763371156</v>
      </c>
      <c r="AO11" s="190">
        <f t="shared" si="2"/>
        <v>0.9964473640111271</v>
      </c>
      <c r="AP11" s="190">
        <f t="shared" si="2"/>
        <v>1.0238165964808053</v>
      </c>
      <c r="AQ11" s="190">
        <f t="shared" si="2"/>
        <v>0.9962332589285714</v>
      </c>
      <c r="AR11" s="190">
        <f t="shared" si="2"/>
        <v>0.99784885741234097</v>
      </c>
      <c r="AS11" s="190">
        <f t="shared" si="2"/>
        <v>1.0119910542928292</v>
      </c>
      <c r="AT11" s="190">
        <f t="shared" si="2"/>
        <v>0.99162903962254578</v>
      </c>
      <c r="AU11" s="190">
        <f t="shared" si="2"/>
        <v>1.0041788705856016</v>
      </c>
      <c r="AV11" s="190">
        <f t="shared" si="2"/>
        <v>1.0663860758330423</v>
      </c>
      <c r="AW11" s="190">
        <f t="shared" si="2"/>
        <v>1.003085976747524</v>
      </c>
      <c r="AX11" s="190">
        <f t="shared" si="2"/>
        <v>0.99252083481729469</v>
      </c>
      <c r="AY11" s="190">
        <f t="shared" ref="AY11:AZ11" si="3">AY4/AY7</f>
        <v>0.98227799091901025</v>
      </c>
      <c r="AZ11" s="190">
        <f t="shared" si="3"/>
        <v>1.0132310958202182</v>
      </c>
      <c r="BA11" s="190">
        <f t="shared" ref="BA11:BB11" si="4">BA4/BA7</f>
        <v>0.98813653945846791</v>
      </c>
      <c r="BB11" s="190" t="e">
        <f t="shared" si="4"/>
        <v>#DIV/0!</v>
      </c>
    </row>
    <row r="12" spans="1:54" s="191" customFormat="1" ht="15" customHeight="1" x14ac:dyDescent="0.25">
      <c r="A12" s="189" t="s">
        <v>247</v>
      </c>
      <c r="B12" s="190">
        <f>B5/B7</f>
        <v>0.99882336412489903</v>
      </c>
      <c r="C12" s="190">
        <f t="shared" ref="C12:AX12" si="5">C5/C7</f>
        <v>0.98646194485719008</v>
      </c>
      <c r="D12" s="190">
        <f t="shared" si="5"/>
        <v>1.000161729030361</v>
      </c>
      <c r="E12" s="190">
        <f t="shared" si="5"/>
        <v>1.0015815959741194</v>
      </c>
      <c r="F12" s="190">
        <f t="shared" si="5"/>
        <v>1.0011047282368537</v>
      </c>
      <c r="G12" s="190">
        <f t="shared" si="5"/>
        <v>0.99297792485572456</v>
      </c>
      <c r="H12" s="190">
        <f t="shared" si="5"/>
        <v>0.95197921051186796</v>
      </c>
      <c r="I12" s="190">
        <f t="shared" si="5"/>
        <v>1.0084088675330349</v>
      </c>
      <c r="J12" s="190">
        <f t="shared" si="5"/>
        <v>0.98606968546637741</v>
      </c>
      <c r="K12" s="190">
        <f t="shared" si="5"/>
        <v>0.99290421391336114</v>
      </c>
      <c r="L12" s="190">
        <f t="shared" si="5"/>
        <v>0.97500499367467874</v>
      </c>
      <c r="M12" s="190">
        <f t="shared" si="5"/>
        <v>0.9770491803278688</v>
      </c>
      <c r="N12" s="190">
        <f t="shared" si="5"/>
        <v>0.99442543179509113</v>
      </c>
      <c r="O12" s="190">
        <f t="shared" si="5"/>
        <v>0.99089176022029235</v>
      </c>
      <c r="P12" s="190">
        <f t="shared" si="5"/>
        <v>0.98703149892394981</v>
      </c>
      <c r="Q12" s="190">
        <f t="shared" si="5"/>
        <v>0.98827551908491851</v>
      </c>
      <c r="R12" s="190">
        <f t="shared" si="5"/>
        <v>0.97993563197695355</v>
      </c>
      <c r="S12" s="190">
        <f t="shared" si="5"/>
        <v>1.0084329204716018</v>
      </c>
      <c r="T12" s="190">
        <f t="shared" si="5"/>
        <v>1.0399130400822734</v>
      </c>
      <c r="U12" s="190">
        <f t="shared" si="5"/>
        <v>1.0428465024680293</v>
      </c>
      <c r="V12" s="190">
        <f t="shared" si="5"/>
        <v>0.98778696658948062</v>
      </c>
      <c r="W12" s="190">
        <f t="shared" si="5"/>
        <v>0.98706148570793939</v>
      </c>
      <c r="X12" s="190">
        <f t="shared" si="5"/>
        <v>0.99320709987234823</v>
      </c>
      <c r="Y12" s="190">
        <f t="shared" si="5"/>
        <v>0.99304124891269518</v>
      </c>
      <c r="Z12" s="190">
        <f t="shared" si="5"/>
        <v>0.96958820074397967</v>
      </c>
      <c r="AA12" s="190">
        <f t="shared" si="5"/>
        <v>1.0034935175840385</v>
      </c>
      <c r="AB12" s="190">
        <f t="shared" si="5"/>
        <v>0.98735444740079537</v>
      </c>
      <c r="AC12" s="190">
        <f t="shared" si="5"/>
        <v>0.9697628075613739</v>
      </c>
      <c r="AD12" s="190">
        <f t="shared" si="5"/>
        <v>1.0011217593618436</v>
      </c>
      <c r="AE12" s="190">
        <f t="shared" si="5"/>
        <v>1.0153221340225216</v>
      </c>
      <c r="AF12" s="190">
        <f t="shared" si="5"/>
        <v>1.0253263367882388</v>
      </c>
      <c r="AG12" s="190">
        <f t="shared" si="5"/>
        <v>0.96653842594428796</v>
      </c>
      <c r="AH12" s="190">
        <f t="shared" si="5"/>
        <v>0.97461578554423922</v>
      </c>
      <c r="AI12" s="190">
        <f t="shared" si="5"/>
        <v>1.0175494527181916</v>
      </c>
      <c r="AJ12" s="190">
        <f t="shared" si="5"/>
        <v>1.0034228038335402</v>
      </c>
      <c r="AK12" s="190">
        <f t="shared" si="5"/>
        <v>0.98616641878168532</v>
      </c>
      <c r="AL12" s="190">
        <f t="shared" si="5"/>
        <v>1.0114396900213027</v>
      </c>
      <c r="AM12" s="190">
        <f t="shared" si="5"/>
        <v>0.97756718247788199</v>
      </c>
      <c r="AN12" s="190">
        <f t="shared" si="5"/>
        <v>0.99995137763371156</v>
      </c>
      <c r="AO12" s="190">
        <f t="shared" si="5"/>
        <v>0.9964473640111271</v>
      </c>
      <c r="AP12" s="190">
        <f t="shared" si="5"/>
        <v>1.0238165964808053</v>
      </c>
      <c r="AQ12" s="190">
        <f t="shared" si="5"/>
        <v>0.9962332589285714</v>
      </c>
      <c r="AR12" s="190">
        <f t="shared" si="5"/>
        <v>0.99784885741234097</v>
      </c>
      <c r="AS12" s="190">
        <f t="shared" si="5"/>
        <v>1.0119910542928292</v>
      </c>
      <c r="AT12" s="190">
        <f t="shared" si="5"/>
        <v>0.99162903962254578</v>
      </c>
      <c r="AU12" s="190">
        <f t="shared" si="5"/>
        <v>1.0041788705856016</v>
      </c>
      <c r="AV12" s="190">
        <f t="shared" si="5"/>
        <v>1.0663860758330423</v>
      </c>
      <c r="AW12" s="190">
        <f t="shared" si="5"/>
        <v>1.003085976747524</v>
      </c>
      <c r="AX12" s="190">
        <f t="shared" si="5"/>
        <v>1.0043450388204289</v>
      </c>
      <c r="AY12" s="190">
        <f t="shared" ref="AY12:AZ12" si="6">AY5/AY7</f>
        <v>0.98227799091901025</v>
      </c>
      <c r="AZ12" s="190">
        <f t="shared" si="6"/>
        <v>1.0132310958202182</v>
      </c>
      <c r="BA12" s="190">
        <f t="shared" ref="BA12:BB12" si="7">BA5/BA7</f>
        <v>0.98813653945846791</v>
      </c>
      <c r="BB12" s="190" t="e">
        <f t="shared" si="7"/>
        <v>#DIV/0!</v>
      </c>
    </row>
    <row r="13" spans="1:54" s="194" customFormat="1" ht="15" customHeight="1" x14ac:dyDescent="0.25">
      <c r="A13" s="192" t="s">
        <v>246</v>
      </c>
      <c r="B13" s="193">
        <f>B6/B7</f>
        <v>1.0058656176460259</v>
      </c>
      <c r="C13" s="193">
        <f t="shared" ref="C13:AX13" si="8">C6/C7</f>
        <v>0.98748922275420536</v>
      </c>
      <c r="D13" s="193">
        <f t="shared" si="8"/>
        <v>1.0045872234066016</v>
      </c>
      <c r="E13" s="193">
        <f t="shared" si="8"/>
        <v>0.95964533908459138</v>
      </c>
      <c r="F13" s="193">
        <f t="shared" si="8"/>
        <v>0.99788260421269703</v>
      </c>
      <c r="G13" s="193">
        <f t="shared" si="8"/>
        <v>0.98867993058638359</v>
      </c>
      <c r="H13" s="193">
        <f t="shared" si="8"/>
        <v>0.99507713705323642</v>
      </c>
      <c r="I13" s="193">
        <f t="shared" si="8"/>
        <v>1.009246114083943</v>
      </c>
      <c r="J13" s="193">
        <f t="shared" si="8"/>
        <v>0.99635642624728848</v>
      </c>
      <c r="K13" s="193">
        <f t="shared" si="8"/>
        <v>0.98052522868102687</v>
      </c>
      <c r="L13" s="193">
        <f t="shared" si="8"/>
        <v>0.99082495505692791</v>
      </c>
      <c r="M13" s="193">
        <f t="shared" si="8"/>
        <v>1.0002991959109893</v>
      </c>
      <c r="N13" s="193">
        <f t="shared" si="8"/>
        <v>0.99513395005614669</v>
      </c>
      <c r="O13" s="193">
        <f t="shared" si="8"/>
        <v>1.0033437225769359</v>
      </c>
      <c r="P13" s="193">
        <f t="shared" si="8"/>
        <v>0.99537438162050362</v>
      </c>
      <c r="Q13" s="193">
        <f t="shared" si="8"/>
        <v>1.0061544199925401</v>
      </c>
      <c r="R13" s="193">
        <f t="shared" si="8"/>
        <v>0.99918977313647817</v>
      </c>
      <c r="S13" s="193">
        <f t="shared" si="8"/>
        <v>0.99908337820960846</v>
      </c>
      <c r="T13" s="193">
        <f t="shared" si="8"/>
        <v>0.99769582253928168</v>
      </c>
      <c r="U13" s="193">
        <f t="shared" si="8"/>
        <v>1.0045825811419842</v>
      </c>
      <c r="V13" s="193">
        <f t="shared" si="8"/>
        <v>1.0025140588819055</v>
      </c>
      <c r="W13" s="193">
        <f t="shared" si="8"/>
        <v>0.99963905432232447</v>
      </c>
      <c r="X13" s="193">
        <f t="shared" si="8"/>
        <v>0.99025895082365811</v>
      </c>
      <c r="Y13" s="193">
        <f t="shared" si="8"/>
        <v>1.0059210425918295</v>
      </c>
      <c r="Z13" s="193">
        <f t="shared" si="8"/>
        <v>1.0018534229589506</v>
      </c>
      <c r="AA13" s="193">
        <f t="shared" si="8"/>
        <v>1.0005175581605983</v>
      </c>
      <c r="AB13" s="193">
        <f t="shared" si="8"/>
        <v>1.0017881154693447</v>
      </c>
      <c r="AC13" s="193">
        <f t="shared" si="8"/>
        <v>1.000899504580554</v>
      </c>
      <c r="AD13" s="193">
        <f t="shared" si="8"/>
        <v>0.99901672944826059</v>
      </c>
      <c r="AE13" s="193">
        <f t="shared" si="8"/>
        <v>1.0006674145496373</v>
      </c>
      <c r="AF13" s="193">
        <f t="shared" si="8"/>
        <v>1.0028622229931914</v>
      </c>
      <c r="AG13" s="193">
        <f t="shared" si="8"/>
        <v>0.99980168960456905</v>
      </c>
      <c r="AH13" s="193">
        <f t="shared" si="8"/>
        <v>0.99687275493386296</v>
      </c>
      <c r="AI13" s="193">
        <f t="shared" si="8"/>
        <v>0.99890695450198119</v>
      </c>
      <c r="AJ13" s="193">
        <f t="shared" si="8"/>
        <v>1.001098481230299</v>
      </c>
      <c r="AK13" s="193">
        <f t="shared" si="8"/>
        <v>1.0066689056277887</v>
      </c>
      <c r="AL13" s="193">
        <f t="shared" si="8"/>
        <v>0.99978194139255583</v>
      </c>
      <c r="AM13" s="193">
        <f t="shared" si="8"/>
        <v>0.99547698730905598</v>
      </c>
      <c r="AN13" s="193">
        <f t="shared" si="8"/>
        <v>0.98768233387358184</v>
      </c>
      <c r="AO13" s="193">
        <f t="shared" si="8"/>
        <v>1.003267754801086</v>
      </c>
      <c r="AP13" s="193">
        <f t="shared" si="8"/>
        <v>1.0148700833493509</v>
      </c>
      <c r="AQ13" s="193">
        <f t="shared" si="8"/>
        <v>1.0092250279017858</v>
      </c>
      <c r="AR13" s="193">
        <f t="shared" si="8"/>
        <v>1.0011914020485497</v>
      </c>
      <c r="AS13" s="193">
        <f t="shared" si="8"/>
        <v>1.0065030850000793</v>
      </c>
      <c r="AT13" s="193">
        <f t="shared" si="8"/>
        <v>1.0108568819440922</v>
      </c>
      <c r="AU13" s="193">
        <f t="shared" si="8"/>
        <v>1.0130962819245191</v>
      </c>
      <c r="AV13" s="193">
        <f t="shared" si="8"/>
        <v>1.0663860758330423</v>
      </c>
      <c r="AW13" s="193">
        <f t="shared" si="8"/>
        <v>1.003085976747524</v>
      </c>
      <c r="AX13" s="193">
        <f t="shared" si="8"/>
        <v>1.0066600185198376</v>
      </c>
      <c r="AY13" s="193">
        <f t="shared" ref="AY13:AZ13" si="9">AY6/AY7</f>
        <v>0.98227799091901025</v>
      </c>
      <c r="AZ13" s="193">
        <f t="shared" si="9"/>
        <v>1.0262608886611522</v>
      </c>
      <c r="BA13" s="193">
        <f t="shared" ref="BA13:BB13" si="10">BA6/BA7</f>
        <v>1.0131993460142761</v>
      </c>
      <c r="BB13" s="193" t="e">
        <f t="shared" si="10"/>
        <v>#DIV/0!</v>
      </c>
    </row>
    <row r="14" spans="1:54" s="118" customFormat="1" ht="15" customHeight="1" x14ac:dyDescent="0.25">
      <c r="A14" s="116" t="s">
        <v>221</v>
      </c>
      <c r="B14" s="117"/>
      <c r="C14" s="117"/>
      <c r="D14" s="117"/>
      <c r="E14" s="117"/>
      <c r="F14" s="117"/>
      <c r="G14" s="117"/>
      <c r="H14" s="117">
        <f t="shared" ref="H14:Q14" si="11">H3/H$9</f>
        <v>0.94916576864479207</v>
      </c>
      <c r="I14" s="117">
        <f t="shared" si="11"/>
        <v>1.0381876786917488</v>
      </c>
      <c r="J14" s="117">
        <f t="shared" si="11"/>
        <v>0.96813717217403039</v>
      </c>
      <c r="K14" s="117">
        <f t="shared" si="11"/>
        <v>0.98638871685152862</v>
      </c>
      <c r="L14" s="117">
        <f t="shared" si="11"/>
        <v>0.98819759679572761</v>
      </c>
      <c r="M14" s="117">
        <f t="shared" si="11"/>
        <v>0.96059456433857826</v>
      </c>
      <c r="N14" s="117">
        <f t="shared" si="11"/>
        <v>0.99053175971356588</v>
      </c>
      <c r="O14" s="117">
        <f t="shared" si="11"/>
        <v>0.99996969191835006</v>
      </c>
      <c r="P14" s="117">
        <f t="shared" si="11"/>
        <v>0.98249887992831542</v>
      </c>
      <c r="Q14" s="117">
        <f t="shared" si="11"/>
        <v>0.95831064019408818</v>
      </c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</row>
    <row r="15" spans="1:54" s="118" customFormat="1" ht="15" customHeight="1" x14ac:dyDescent="0.25">
      <c r="A15" s="116" t="s">
        <v>222</v>
      </c>
      <c r="B15" s="117">
        <f t="shared" ref="B15:Q15" si="12">B4/B$9</f>
        <v>0.99152734436289469</v>
      </c>
      <c r="C15" s="117">
        <f t="shared" si="12"/>
        <v>0.99390074854449684</v>
      </c>
      <c r="D15" s="117">
        <f t="shared" si="12"/>
        <v>1.0113284966698382</v>
      </c>
      <c r="E15" s="117">
        <f t="shared" si="12"/>
        <v>1.013482056256062</v>
      </c>
      <c r="F15" s="117">
        <f t="shared" si="12"/>
        <v>1.0172497661365763</v>
      </c>
      <c r="G15" s="117">
        <f t="shared" si="12"/>
        <v>1.0096637189930036</v>
      </c>
      <c r="H15" s="117">
        <f t="shared" si="12"/>
        <v>0.96650068745122808</v>
      </c>
      <c r="I15" s="117">
        <f t="shared" si="12"/>
        <v>1.0089414164223407</v>
      </c>
      <c r="J15" s="117">
        <f t="shared" si="12"/>
        <v>0.98197590036115701</v>
      </c>
      <c r="K15" s="117">
        <f t="shared" si="12"/>
        <v>0.99465120207195545</v>
      </c>
      <c r="L15" s="117">
        <f t="shared" si="12"/>
        <v>0.97754339118825095</v>
      </c>
      <c r="M15" s="117">
        <f t="shared" si="12"/>
        <v>0.97486162074755889</v>
      </c>
      <c r="N15" s="117">
        <f t="shared" si="12"/>
        <v>0.98643415992573924</v>
      </c>
      <c r="O15" s="117">
        <f t="shared" si="12"/>
        <v>0.99246844170998194</v>
      </c>
      <c r="P15" s="117">
        <f t="shared" si="12"/>
        <v>0.98888328853046592</v>
      </c>
      <c r="Q15" s="117">
        <f t="shared" si="12"/>
        <v>0.9838961231866119</v>
      </c>
      <c r="R15" s="117">
        <f t="shared" ref="R15:AU15" si="13">R4/R$9</f>
        <v>0.98674235985994496</v>
      </c>
      <c r="S15" s="117">
        <f t="shared" si="13"/>
        <v>1.0206535856758512</v>
      </c>
      <c r="T15" s="117">
        <f t="shared" si="13"/>
        <v>1.0453290412070297</v>
      </c>
      <c r="U15" s="117">
        <f t="shared" si="13"/>
        <v>1.0428465024680293</v>
      </c>
      <c r="V15" s="117">
        <f t="shared" si="13"/>
        <v>0.98831005494141788</v>
      </c>
      <c r="W15" s="117">
        <f t="shared" si="13"/>
        <v>0.98754132059223865</v>
      </c>
      <c r="X15" s="117">
        <f t="shared" si="13"/>
        <v>0.9928299077913989</v>
      </c>
      <c r="Y15" s="117">
        <f t="shared" si="13"/>
        <v>0.99304124891269518</v>
      </c>
      <c r="Z15" s="117">
        <f t="shared" si="13"/>
        <v>0.96958820074397967</v>
      </c>
      <c r="AA15" s="117">
        <f t="shared" si="13"/>
        <v>1.0066847522747628</v>
      </c>
      <c r="AB15" s="117">
        <f t="shared" si="13"/>
        <v>0.98770767447517926</v>
      </c>
      <c r="AC15" s="117">
        <f t="shared" si="13"/>
        <v>0.97034021517883107</v>
      </c>
      <c r="AD15" s="117">
        <f t="shared" si="13"/>
        <v>1.0016766433876509</v>
      </c>
      <c r="AE15" s="117">
        <f t="shared" si="13"/>
        <v>1.0163612844532262</v>
      </c>
      <c r="AF15" s="117">
        <f t="shared" si="13"/>
        <v>1.0274948935985282</v>
      </c>
      <c r="AG15" s="117">
        <f t="shared" si="13"/>
        <v>0.97341055855136138</v>
      </c>
      <c r="AH15" s="117">
        <f t="shared" si="13"/>
        <v>0.98260239731863885</v>
      </c>
      <c r="AI15" s="117">
        <f t="shared" si="13"/>
        <v>1.0183224198963856</v>
      </c>
      <c r="AJ15" s="117">
        <f t="shared" si="13"/>
        <v>1.0058247159453593</v>
      </c>
      <c r="AK15" s="117">
        <f t="shared" si="13"/>
        <v>0.9858510927432893</v>
      </c>
      <c r="AL15" s="117">
        <f t="shared" si="13"/>
        <v>1.014588100686499</v>
      </c>
      <c r="AM15" s="117">
        <f t="shared" si="13"/>
        <v>0.97821545807221721</v>
      </c>
      <c r="AN15" s="117">
        <f t="shared" si="13"/>
        <v>0.99285495888382869</v>
      </c>
      <c r="AO15" s="117">
        <f t="shared" si="13"/>
        <v>0.99694856146469046</v>
      </c>
      <c r="AP15" s="117">
        <f t="shared" si="13"/>
        <v>1.0240850141573741</v>
      </c>
      <c r="AQ15" s="117">
        <f t="shared" si="13"/>
        <v>0.99640701852304048</v>
      </c>
      <c r="AR15" s="117">
        <f t="shared" si="13"/>
        <v>0.99740324181276874</v>
      </c>
      <c r="AS15" s="117">
        <f t="shared" si="13"/>
        <v>1.0029237467972398</v>
      </c>
      <c r="AT15" s="117">
        <f t="shared" si="13"/>
        <v>0.99357812155819514</v>
      </c>
      <c r="AU15" s="117">
        <f t="shared" si="13"/>
        <v>1.0229380463702014</v>
      </c>
      <c r="AV15" s="117">
        <f t="shared" ref="AV15:AX15" si="14">AV4/AV$9</f>
        <v>1.0689794940766808</v>
      </c>
      <c r="AW15" s="117">
        <f t="shared" si="14"/>
        <v>1.0111042789452744</v>
      </c>
      <c r="AX15" s="117">
        <f t="shared" si="14"/>
        <v>0.99110889821466674</v>
      </c>
      <c r="AY15" s="117">
        <f t="shared" ref="AY15:AZ15" si="15">AY4/AY$9</f>
        <v>0.98194964902095316</v>
      </c>
      <c r="AZ15" s="117">
        <f t="shared" si="15"/>
        <v>1.0066910307460135</v>
      </c>
      <c r="BA15" s="117">
        <f t="shared" ref="BA15:BB15" si="16">BA4/BA$9</f>
        <v>0.98813653945846791</v>
      </c>
      <c r="BB15" s="117" t="e">
        <f t="shared" si="16"/>
        <v>#DIV/0!</v>
      </c>
    </row>
    <row r="16" spans="1:54" s="118" customFormat="1" ht="15" customHeight="1" x14ac:dyDescent="0.25">
      <c r="A16" s="185" t="s">
        <v>248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</row>
    <row r="17" spans="1:54" s="118" customFormat="1" ht="15" customHeight="1" x14ac:dyDescent="0.25">
      <c r="A17" s="116" t="s">
        <v>223</v>
      </c>
      <c r="B17" s="117">
        <f>B6/B$9</f>
        <v>0.99851815693589718</v>
      </c>
      <c r="C17" s="117">
        <f t="shared" ref="C17:Q17" si="17">C6/C$9</f>
        <v>0.99493577303391556</v>
      </c>
      <c r="D17" s="117">
        <f t="shared" si="17"/>
        <v>1.0158034015223596</v>
      </c>
      <c r="E17" s="117">
        <f t="shared" si="17"/>
        <v>0.97104752667313288</v>
      </c>
      <c r="F17" s="117">
        <f t="shared" si="17"/>
        <v>1.0139756782039289</v>
      </c>
      <c r="G17" s="117">
        <f t="shared" si="17"/>
        <v>1.0052935021235561</v>
      </c>
      <c r="H17" s="117">
        <f t="shared" si="17"/>
        <v>1.0102560291330682</v>
      </c>
      <c r="I17" s="117">
        <f t="shared" si="17"/>
        <v>1.0097791051299327</v>
      </c>
      <c r="J17" s="117">
        <f t="shared" si="17"/>
        <v>0.99221993451918855</v>
      </c>
      <c r="K17" s="117">
        <f t="shared" si="17"/>
        <v>0.98225043634930465</v>
      </c>
      <c r="L17" s="117">
        <f t="shared" si="17"/>
        <v>0.99340453938584783</v>
      </c>
      <c r="M17" s="117">
        <f t="shared" si="17"/>
        <v>0.9980595808197027</v>
      </c>
      <c r="N17" s="117">
        <f t="shared" si="17"/>
        <v>0.98713698448481635</v>
      </c>
      <c r="O17" s="117">
        <f t="shared" si="17"/>
        <v>1.0049402173089454</v>
      </c>
      <c r="P17" s="117">
        <f t="shared" si="17"/>
        <v>0.99724182347670254</v>
      </c>
      <c r="Q17" s="117">
        <f t="shared" si="17"/>
        <v>1.0016957964054067</v>
      </c>
      <c r="R17" s="117">
        <f t="shared" ref="R17:AU17" si="18">R6/R$9</f>
        <v>1.0061302421502305</v>
      </c>
      <c r="S17" s="117">
        <f t="shared" si="18"/>
        <v>1.0111907412561463</v>
      </c>
      <c r="T17" s="117">
        <f t="shared" si="18"/>
        <v>1.0028919509546055</v>
      </c>
      <c r="U17" s="117">
        <f t="shared" si="18"/>
        <v>1.0045825811419842</v>
      </c>
      <c r="V17" s="117">
        <f t="shared" si="18"/>
        <v>1.0030449460514994</v>
      </c>
      <c r="W17" s="117">
        <f t="shared" si="18"/>
        <v>1.0001250034723186</v>
      </c>
      <c r="X17" s="117">
        <f t="shared" si="18"/>
        <v>0.98988287836667732</v>
      </c>
      <c r="Y17" s="117">
        <f t="shared" si="18"/>
        <v>1.0059210425918295</v>
      </c>
      <c r="Z17" s="117">
        <f t="shared" si="18"/>
        <v>1.0018534229589506</v>
      </c>
      <c r="AA17" s="117">
        <f t="shared" si="18"/>
        <v>1.0036993289287521</v>
      </c>
      <c r="AB17" s="117">
        <f t="shared" si="18"/>
        <v>1.002146506203403</v>
      </c>
      <c r="AC17" s="117">
        <f t="shared" si="18"/>
        <v>1.0014954513355212</v>
      </c>
      <c r="AD17" s="117">
        <f t="shared" si="18"/>
        <v>0.99957044673539519</v>
      </c>
      <c r="AE17" s="117">
        <f t="shared" si="18"/>
        <v>1.0016915663335655</v>
      </c>
      <c r="AF17" s="117">
        <f t="shared" si="18"/>
        <v>1.0049832683866669</v>
      </c>
      <c r="AG17" s="117">
        <f t="shared" si="18"/>
        <v>1.006910325544238</v>
      </c>
      <c r="AH17" s="117">
        <f t="shared" si="18"/>
        <v>1.0050417542464352</v>
      </c>
      <c r="AI17" s="117">
        <f t="shared" si="18"/>
        <v>0.99966576016772768</v>
      </c>
      <c r="AJ17" s="117">
        <f t="shared" si="18"/>
        <v>1.0034948295672157</v>
      </c>
      <c r="AK17" s="117">
        <f t="shared" si="18"/>
        <v>1.0063470239332364</v>
      </c>
      <c r="AL17" s="117">
        <f t="shared" si="18"/>
        <v>1.0028940638040114</v>
      </c>
      <c r="AM17" s="117">
        <f t="shared" si="18"/>
        <v>0.99613713982559104</v>
      </c>
      <c r="AN17" s="117">
        <f t="shared" si="18"/>
        <v>0.9806729856294556</v>
      </c>
      <c r="AO17" s="117">
        <f t="shared" si="18"/>
        <v>1.0037723828046408</v>
      </c>
      <c r="AP17" s="117">
        <f t="shared" si="18"/>
        <v>1.0151361554864193</v>
      </c>
      <c r="AQ17" s="117">
        <f t="shared" si="18"/>
        <v>1.0094010534761224</v>
      </c>
      <c r="AR17" s="117">
        <f t="shared" si="18"/>
        <v>1.0007442937479325</v>
      </c>
      <c r="AS17" s="117">
        <f t="shared" si="18"/>
        <v>0.99748494899162177</v>
      </c>
      <c r="AT17" s="117">
        <f t="shared" si="18"/>
        <v>1.0128437568836097</v>
      </c>
      <c r="AU17" s="117">
        <f t="shared" si="18"/>
        <v>1.0320220448498669</v>
      </c>
      <c r="AV17" s="117">
        <f t="shared" ref="AV17:AX17" si="19">AV6/AV$9</f>
        <v>1.0689794940766808</v>
      </c>
      <c r="AW17" s="117">
        <f t="shared" si="19"/>
        <v>1.0111042789452744</v>
      </c>
      <c r="AX17" s="117">
        <f t="shared" si="19"/>
        <v>1.005227967849776</v>
      </c>
      <c r="AY17" s="117">
        <f t="shared" ref="AY17:AZ17" si="20">AY6/AY$9</f>
        <v>0.98194964902095316</v>
      </c>
      <c r="AZ17" s="117">
        <f t="shared" si="20"/>
        <v>1.0196367206676484</v>
      </c>
      <c r="BA17" s="117">
        <f t="shared" ref="BA17:BB17" si="21">BA6/BA$9</f>
        <v>1.0131993460142761</v>
      </c>
      <c r="BB17" s="117" t="e">
        <f t="shared" si="21"/>
        <v>#DIV/0!</v>
      </c>
    </row>
    <row r="18" spans="1:54" s="118" customFormat="1" ht="15" customHeight="1" x14ac:dyDescent="0.25">
      <c r="A18" s="116" t="s">
        <v>224</v>
      </c>
      <c r="B18" s="117">
        <f>B7/B$9</f>
        <v>0.99269538536636392</v>
      </c>
      <c r="C18" s="117">
        <f t="shared" ref="C18:Q18" si="22">C7/C$9</f>
        <v>1.007540892708622</v>
      </c>
      <c r="D18" s="117">
        <f t="shared" si="22"/>
        <v>1.0111649619410086</v>
      </c>
      <c r="E18" s="117">
        <f t="shared" si="22"/>
        <v>1.0118816682832201</v>
      </c>
      <c r="F18" s="117">
        <f t="shared" si="22"/>
        <v>1.0161272217025257</v>
      </c>
      <c r="G18" s="117">
        <f t="shared" si="22"/>
        <v>1.016803791624777</v>
      </c>
      <c r="H18" s="117">
        <f t="shared" si="22"/>
        <v>1.0152539853591469</v>
      </c>
      <c r="I18" s="117">
        <f t="shared" si="22"/>
        <v>1.0005281080982644</v>
      </c>
      <c r="J18" s="117">
        <f t="shared" si="22"/>
        <v>0.99584838154386202</v>
      </c>
      <c r="K18" s="117">
        <f t="shared" si="22"/>
        <v>1.0017594730026462</v>
      </c>
      <c r="L18" s="117">
        <f t="shared" si="22"/>
        <v>1.00260347129506</v>
      </c>
      <c r="M18" s="117">
        <f t="shared" si="22"/>
        <v>0.99776105479196464</v>
      </c>
      <c r="N18" s="117">
        <f t="shared" si="22"/>
        <v>0.99196393051319454</v>
      </c>
      <c r="O18" s="117">
        <f t="shared" si="22"/>
        <v>1.0015911742866235</v>
      </c>
      <c r="P18" s="117">
        <f t="shared" si="22"/>
        <v>1.0018761200716846</v>
      </c>
      <c r="Q18" s="117">
        <f t="shared" si="22"/>
        <v>0.99556864880922913</v>
      </c>
      <c r="R18" s="117">
        <f t="shared" ref="R18:AU18" si="23">R7/R$9</f>
        <v>1.0069460969280801</v>
      </c>
      <c r="S18" s="117">
        <f t="shared" si="23"/>
        <v>1.0121184711012152</v>
      </c>
      <c r="T18" s="117">
        <f t="shared" si="23"/>
        <v>1.0052081288684751</v>
      </c>
      <c r="U18" s="117">
        <f t="shared" si="23"/>
        <v>1</v>
      </c>
      <c r="V18" s="117">
        <f t="shared" si="23"/>
        <v>1.0005295558350433</v>
      </c>
      <c r="W18" s="117">
        <f t="shared" si="23"/>
        <v>1.0004861246145726</v>
      </c>
      <c r="X18" s="117">
        <f t="shared" si="23"/>
        <v>0.99962022816691731</v>
      </c>
      <c r="Y18" s="117">
        <f t="shared" si="23"/>
        <v>1</v>
      </c>
      <c r="Z18" s="117">
        <f t="shared" si="23"/>
        <v>1</v>
      </c>
      <c r="AA18" s="117">
        <f t="shared" si="23"/>
        <v>1.0031801248685766</v>
      </c>
      <c r="AB18" s="117">
        <f t="shared" si="23"/>
        <v>1.0003577510339006</v>
      </c>
      <c r="AC18" s="117">
        <f t="shared" si="23"/>
        <v>1.0005954111798834</v>
      </c>
      <c r="AD18" s="117">
        <f t="shared" si="23"/>
        <v>1.0005542622769095</v>
      </c>
      <c r="AE18" s="117">
        <f t="shared" si="23"/>
        <v>1.0010234687060229</v>
      </c>
      <c r="AF18" s="117">
        <f t="shared" si="23"/>
        <v>1.0021149918152714</v>
      </c>
      <c r="AG18" s="117">
        <f t="shared" si="23"/>
        <v>1.0071100459356901</v>
      </c>
      <c r="AH18" s="117">
        <f t="shared" si="23"/>
        <v>1.008194625916037</v>
      </c>
      <c r="AI18" s="117">
        <f t="shared" si="23"/>
        <v>1.0007596359824371</v>
      </c>
      <c r="AJ18" s="117">
        <f t="shared" si="23"/>
        <v>1.0023937188816545</v>
      </c>
      <c r="AK18" s="117">
        <f t="shared" si="23"/>
        <v>0.99968025068346411</v>
      </c>
      <c r="AL18" s="117">
        <f t="shared" si="23"/>
        <v>1.0031128011845472</v>
      </c>
      <c r="AM18" s="117">
        <f t="shared" si="23"/>
        <v>1.0006631519612719</v>
      </c>
      <c r="AN18" s="117">
        <f t="shared" si="23"/>
        <v>0.99290323618866771</v>
      </c>
      <c r="AO18" s="117">
        <f t="shared" si="23"/>
        <v>1.0005029843739521</v>
      </c>
      <c r="AP18" s="117">
        <f t="shared" si="23"/>
        <v>1.0002621735938757</v>
      </c>
      <c r="AQ18" s="117">
        <f t="shared" si="23"/>
        <v>1.0001744165765514</v>
      </c>
      <c r="AR18" s="117">
        <f t="shared" si="23"/>
        <v>0.99955342375124046</v>
      </c>
      <c r="AS18" s="117">
        <f t="shared" si="23"/>
        <v>0.99104013078265241</v>
      </c>
      <c r="AT18" s="117">
        <f t="shared" si="23"/>
        <v>1.0019655353542201</v>
      </c>
      <c r="AU18" s="117">
        <f t="shared" si="23"/>
        <v>1.0186811098441657</v>
      </c>
      <c r="AV18" s="117">
        <f t="shared" ref="AV18:AX18" si="24">AV7/AV$9</f>
        <v>1.002431969342447</v>
      </c>
      <c r="AW18" s="117">
        <f t="shared" si="24"/>
        <v>1.0079936340290085</v>
      </c>
      <c r="AX18" s="117">
        <f t="shared" si="24"/>
        <v>0.99857742371434666</v>
      </c>
      <c r="AY18" s="117">
        <f t="shared" ref="AY18:AZ18" si="25">AY7/AY$9</f>
        <v>0.99966573424112881</v>
      </c>
      <c r="AZ18" s="117">
        <f t="shared" si="25"/>
        <v>0.99354533718794891</v>
      </c>
      <c r="BA18" s="117">
        <f t="shared" ref="BA18:BB18" si="26">BA7/BA$9</f>
        <v>1</v>
      </c>
      <c r="BB18" s="117" t="e">
        <f t="shared" si="26"/>
        <v>#DIV/0!</v>
      </c>
    </row>
    <row r="19" spans="1:54" s="121" customFormat="1" ht="15" customHeight="1" x14ac:dyDescent="0.25">
      <c r="A19" s="119" t="s">
        <v>225</v>
      </c>
      <c r="B19" s="120">
        <f>B8/B$9</f>
        <v>1</v>
      </c>
      <c r="C19" s="120">
        <f t="shared" ref="C19:Q19" si="27">C8/C$9</f>
        <v>1.0053599482487756</v>
      </c>
      <c r="D19" s="120">
        <f t="shared" si="27"/>
        <v>1.0079091341579449</v>
      </c>
      <c r="E19" s="120">
        <f t="shared" si="27"/>
        <v>1.0101196249595861</v>
      </c>
      <c r="F19" s="120">
        <f t="shared" si="27"/>
        <v>1.0155098222637979</v>
      </c>
      <c r="G19" s="120">
        <f t="shared" si="27"/>
        <v>1.0153675701183857</v>
      </c>
      <c r="H19" s="120">
        <f t="shared" si="27"/>
        <v>0.99977704284493329</v>
      </c>
      <c r="I19" s="120">
        <f t="shared" si="27"/>
        <v>0.99969041939067249</v>
      </c>
      <c r="J19" s="120">
        <f t="shared" si="27"/>
        <v>0.99534208661018664</v>
      </c>
      <c r="K19" s="120">
        <f t="shared" si="27"/>
        <v>1.0043634930465626</v>
      </c>
      <c r="L19" s="120">
        <f t="shared" si="27"/>
        <v>1.0023765020026703</v>
      </c>
      <c r="M19" s="120">
        <f t="shared" si="27"/>
        <v>0.9975993531936066</v>
      </c>
      <c r="N19" s="120">
        <f t="shared" si="27"/>
        <v>0.99614109534544493</v>
      </c>
      <c r="O19" s="120">
        <f t="shared" si="27"/>
        <v>1.0040309748594463</v>
      </c>
      <c r="P19" s="120">
        <f t="shared" si="27"/>
        <v>1</v>
      </c>
      <c r="Q19" s="120">
        <f t="shared" si="27"/>
        <v>0.99813091053126701</v>
      </c>
      <c r="R19" s="120">
        <f t="shared" ref="R19:AU19" si="28">R8/R$9</f>
        <v>1.0076713011750575</v>
      </c>
      <c r="S19" s="120">
        <f t="shared" si="28"/>
        <v>1.01385796456072</v>
      </c>
      <c r="T19" s="120">
        <f t="shared" si="28"/>
        <v>1</v>
      </c>
      <c r="U19" s="120">
        <f t="shared" si="28"/>
        <v>1</v>
      </c>
      <c r="V19" s="120">
        <f t="shared" si="28"/>
        <v>1.0005295558350433</v>
      </c>
      <c r="W19" s="120">
        <f t="shared" si="28"/>
        <v>1.0009722492291453</v>
      </c>
      <c r="X19" s="120">
        <f t="shared" si="28"/>
        <v>1.0000759543666164</v>
      </c>
      <c r="Y19" s="120">
        <f t="shared" si="28"/>
        <v>1</v>
      </c>
      <c r="Z19" s="120">
        <f t="shared" si="28"/>
        <v>1</v>
      </c>
      <c r="AA19" s="120">
        <f t="shared" si="28"/>
        <v>1.0025960203008788</v>
      </c>
      <c r="AB19" s="120">
        <f t="shared" si="28"/>
        <v>1.0005724016542408</v>
      </c>
      <c r="AC19" s="120">
        <f t="shared" si="28"/>
        <v>1.0006231047231338</v>
      </c>
      <c r="AD19" s="120">
        <f t="shared" si="28"/>
        <v>1</v>
      </c>
      <c r="AE19" s="120">
        <f t="shared" si="28"/>
        <v>1</v>
      </c>
      <c r="AF19" s="120">
        <f t="shared" si="28"/>
        <v>0.42201329837319468</v>
      </c>
      <c r="AG19" s="120">
        <f t="shared" si="28"/>
        <v>1.0068703814659477</v>
      </c>
      <c r="AH19" s="120">
        <f t="shared" si="28"/>
        <v>1</v>
      </c>
      <c r="AI19" s="120">
        <f t="shared" si="28"/>
        <v>1</v>
      </c>
      <c r="AJ19" s="120">
        <f t="shared" si="28"/>
        <v>1.0007979062938848</v>
      </c>
      <c r="AK19" s="120">
        <f t="shared" si="28"/>
        <v>1.0012789972661433</v>
      </c>
      <c r="AL19" s="120">
        <f t="shared" si="28"/>
        <v>1.002776282137569</v>
      </c>
      <c r="AM19" s="120">
        <f t="shared" si="28"/>
        <v>1.0024868198547696</v>
      </c>
      <c r="AN19" s="120">
        <f t="shared" si="28"/>
        <v>1</v>
      </c>
      <c r="AO19" s="120">
        <f t="shared" si="28"/>
        <v>1.0005029843739521</v>
      </c>
      <c r="AP19" s="120">
        <f t="shared" si="28"/>
        <v>1.0002621735938757</v>
      </c>
      <c r="AQ19" s="120">
        <f t="shared" si="28"/>
        <v>1.0001744165765514</v>
      </c>
      <c r="AR19" s="120">
        <f t="shared" si="28"/>
        <v>0.99955342375124046</v>
      </c>
      <c r="AS19" s="120">
        <f t="shared" si="28"/>
        <v>0.99333511482779757</v>
      </c>
      <c r="AT19" s="120">
        <f t="shared" si="28"/>
        <v>1.0025585848145449</v>
      </c>
      <c r="AU19" s="120">
        <f t="shared" si="28"/>
        <v>1.0184910680349677</v>
      </c>
      <c r="AV19" s="120">
        <f t="shared" ref="AV19:AX19" si="29">AV8/AV$9</f>
        <v>1.002431969342447</v>
      </c>
      <c r="AW19" s="120">
        <f t="shared" si="29"/>
        <v>1.0067276738886679</v>
      </c>
      <c r="AX19" s="120">
        <f t="shared" si="29"/>
        <v>1</v>
      </c>
      <c r="AY19" s="120">
        <f t="shared" ref="AY19:AZ19" si="30">AY8/AY$9</f>
        <v>0.99966573424112881</v>
      </c>
      <c r="AZ19" s="120">
        <f t="shared" si="30"/>
        <v>0.99354533718794891</v>
      </c>
      <c r="BA19" s="120">
        <f t="shared" ref="BA19:BB19" si="31">BA8/BA$9</f>
        <v>1</v>
      </c>
      <c r="BB19" s="120" t="e">
        <f t="shared" si="31"/>
        <v>#DIV/0!</v>
      </c>
    </row>
    <row r="21" spans="1:54" x14ac:dyDescent="0.25">
      <c r="B21" s="704"/>
      <c r="C21" s="703"/>
      <c r="D21" s="703"/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3"/>
      <c r="AW21" s="703"/>
      <c r="AX21" s="703"/>
      <c r="AY21" s="703"/>
      <c r="AZ21" s="703"/>
      <c r="BA21" s="703"/>
      <c r="BB21" s="703"/>
    </row>
    <row r="22" spans="1:54" ht="18" customHeight="1" x14ac:dyDescent="0.3">
      <c r="A22" s="894" t="s">
        <v>240</v>
      </c>
      <c r="B22" s="894"/>
      <c r="C22" s="894"/>
      <c r="D22" s="894"/>
      <c r="E22" s="894"/>
      <c r="F22" s="894"/>
      <c r="G22" s="894"/>
      <c r="H22" s="894"/>
      <c r="I22" s="894"/>
      <c r="J22" s="99"/>
      <c r="K22" s="99"/>
      <c r="L22" s="99"/>
      <c r="M22" s="3"/>
      <c r="N22" s="3"/>
      <c r="O22" s="3"/>
      <c r="P22" s="4"/>
      <c r="Q22" s="4"/>
      <c r="R22" s="4"/>
      <c r="S22" s="4"/>
    </row>
    <row r="23" spans="1:54" ht="18" customHeight="1" x14ac:dyDescent="0.25">
      <c r="A23" s="10"/>
      <c r="B23" s="6">
        <v>1965</v>
      </c>
      <c r="C23" s="6">
        <f>B23+1</f>
        <v>1966</v>
      </c>
      <c r="D23" s="6">
        <f t="shared" ref="D23:BB23" si="32">C23+1</f>
        <v>1967</v>
      </c>
      <c r="E23" s="6">
        <f t="shared" si="32"/>
        <v>1968</v>
      </c>
      <c r="F23" s="6">
        <f t="shared" si="32"/>
        <v>1969</v>
      </c>
      <c r="G23" s="6">
        <f t="shared" si="32"/>
        <v>1970</v>
      </c>
      <c r="H23" s="6">
        <f t="shared" si="32"/>
        <v>1971</v>
      </c>
      <c r="I23" s="6">
        <f t="shared" si="32"/>
        <v>1972</v>
      </c>
      <c r="J23" s="6">
        <f t="shared" si="32"/>
        <v>1973</v>
      </c>
      <c r="K23" s="6">
        <f t="shared" si="32"/>
        <v>1974</v>
      </c>
      <c r="L23" s="6">
        <f t="shared" si="32"/>
        <v>1975</v>
      </c>
      <c r="M23" s="6">
        <f t="shared" si="32"/>
        <v>1976</v>
      </c>
      <c r="N23" s="6">
        <f t="shared" si="32"/>
        <v>1977</v>
      </c>
      <c r="O23" s="6">
        <f t="shared" si="32"/>
        <v>1978</v>
      </c>
      <c r="P23" s="6">
        <f t="shared" si="32"/>
        <v>1979</v>
      </c>
      <c r="Q23" s="6">
        <f t="shared" si="32"/>
        <v>1980</v>
      </c>
      <c r="R23" s="6">
        <f t="shared" si="32"/>
        <v>1981</v>
      </c>
      <c r="S23" s="6">
        <f t="shared" si="32"/>
        <v>1982</v>
      </c>
      <c r="T23" s="6">
        <f t="shared" si="32"/>
        <v>1983</v>
      </c>
      <c r="U23" s="6">
        <f t="shared" si="32"/>
        <v>1984</v>
      </c>
      <c r="V23" s="6">
        <f t="shared" si="32"/>
        <v>1985</v>
      </c>
      <c r="W23" s="6">
        <f t="shared" si="32"/>
        <v>1986</v>
      </c>
      <c r="X23" s="6">
        <f t="shared" si="32"/>
        <v>1987</v>
      </c>
      <c r="Y23" s="6">
        <f t="shared" si="32"/>
        <v>1988</v>
      </c>
      <c r="Z23" s="6">
        <f t="shared" si="32"/>
        <v>1989</v>
      </c>
      <c r="AA23" s="6">
        <f t="shared" si="32"/>
        <v>1990</v>
      </c>
      <c r="AB23" s="6">
        <f t="shared" si="32"/>
        <v>1991</v>
      </c>
      <c r="AC23" s="6">
        <f t="shared" si="32"/>
        <v>1992</v>
      </c>
      <c r="AD23" s="6">
        <f t="shared" si="32"/>
        <v>1993</v>
      </c>
      <c r="AE23" s="6">
        <f t="shared" si="32"/>
        <v>1994</v>
      </c>
      <c r="AF23" s="6">
        <f t="shared" si="32"/>
        <v>1995</v>
      </c>
      <c r="AG23" s="6">
        <f t="shared" si="32"/>
        <v>1996</v>
      </c>
      <c r="AH23" s="6">
        <f t="shared" si="32"/>
        <v>1997</v>
      </c>
      <c r="AI23" s="6">
        <f t="shared" si="32"/>
        <v>1998</v>
      </c>
      <c r="AJ23" s="6">
        <f t="shared" si="32"/>
        <v>1999</v>
      </c>
      <c r="AK23" s="6">
        <f t="shared" si="32"/>
        <v>2000</v>
      </c>
      <c r="AL23" s="6">
        <f t="shared" si="32"/>
        <v>2001</v>
      </c>
      <c r="AM23" s="6">
        <f t="shared" si="32"/>
        <v>2002</v>
      </c>
      <c r="AN23" s="6">
        <f t="shared" si="32"/>
        <v>2003</v>
      </c>
      <c r="AO23" s="6">
        <f t="shared" si="32"/>
        <v>2004</v>
      </c>
      <c r="AP23" s="6">
        <f t="shared" si="32"/>
        <v>2005</v>
      </c>
      <c r="AQ23" s="6">
        <f t="shared" si="32"/>
        <v>2006</v>
      </c>
      <c r="AR23" s="6">
        <f t="shared" si="32"/>
        <v>2007</v>
      </c>
      <c r="AS23" s="6">
        <f t="shared" si="32"/>
        <v>2008</v>
      </c>
      <c r="AT23" s="6">
        <f t="shared" si="32"/>
        <v>2009</v>
      </c>
      <c r="AU23" s="6">
        <f t="shared" si="32"/>
        <v>2010</v>
      </c>
      <c r="AV23" s="6">
        <f t="shared" si="32"/>
        <v>2011</v>
      </c>
      <c r="AW23" s="6">
        <f t="shared" si="32"/>
        <v>2012</v>
      </c>
      <c r="AX23" s="6">
        <f t="shared" si="32"/>
        <v>2013</v>
      </c>
      <c r="AY23" s="6">
        <f t="shared" si="32"/>
        <v>2014</v>
      </c>
      <c r="AZ23" s="6">
        <f t="shared" si="32"/>
        <v>2015</v>
      </c>
      <c r="BA23" s="6">
        <f t="shared" si="32"/>
        <v>2016</v>
      </c>
      <c r="BB23" s="6">
        <f t="shared" si="32"/>
        <v>2017</v>
      </c>
    </row>
    <row r="24" spans="1:54" s="5" customFormat="1" ht="18" customHeight="1" x14ac:dyDescent="0.25">
      <c r="A24" s="175" t="s">
        <v>238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>
        <v>64500</v>
      </c>
      <c r="AE24" s="180">
        <v>61900</v>
      </c>
      <c r="AF24" s="180">
        <v>61400</v>
      </c>
      <c r="AG24" s="180">
        <v>58200</v>
      </c>
      <c r="AH24" s="180">
        <v>61000</v>
      </c>
      <c r="AI24" s="180">
        <v>60500</v>
      </c>
      <c r="AJ24" s="180">
        <v>55400</v>
      </c>
      <c r="AK24" s="180">
        <v>52500</v>
      </c>
      <c r="AL24" s="180">
        <v>50300</v>
      </c>
      <c r="AM24" s="180">
        <v>47100</v>
      </c>
      <c r="AN24" s="180">
        <v>52700</v>
      </c>
      <c r="AO24" s="180">
        <v>50400</v>
      </c>
      <c r="AP24" s="180">
        <v>51200</v>
      </c>
      <c r="AQ24" s="180">
        <v>46100</v>
      </c>
      <c r="AR24" s="180">
        <v>52100</v>
      </c>
      <c r="AS24" s="180">
        <v>56300</v>
      </c>
      <c r="AT24" s="180">
        <v>48900</v>
      </c>
      <c r="AU24" s="180">
        <v>47100</v>
      </c>
      <c r="AV24" s="180">
        <v>48000</v>
      </c>
      <c r="AW24" s="180">
        <v>49200</v>
      </c>
      <c r="AX24" s="180">
        <v>46700</v>
      </c>
      <c r="AY24" s="180">
        <v>45900</v>
      </c>
      <c r="AZ24" s="180">
        <v>47977</v>
      </c>
      <c r="BA24" s="180">
        <v>42784</v>
      </c>
      <c r="BB24" s="180">
        <v>38559</v>
      </c>
    </row>
    <row r="25" spans="1:54" s="5" customFormat="1" ht="18" customHeight="1" x14ac:dyDescent="0.25">
      <c r="A25" s="102" t="s">
        <v>219</v>
      </c>
      <c r="B25" s="5">
        <v>49846</v>
      </c>
      <c r="C25" s="101">
        <v>49087</v>
      </c>
      <c r="D25" s="8">
        <v>59950</v>
      </c>
      <c r="E25" s="8">
        <v>56039</v>
      </c>
      <c r="F25" s="8">
        <v>47546</v>
      </c>
      <c r="G25" s="8">
        <v>43561</v>
      </c>
      <c r="H25" s="8">
        <v>48449</v>
      </c>
      <c r="I25" s="8">
        <v>47839</v>
      </c>
      <c r="J25" s="8">
        <v>53558</v>
      </c>
      <c r="K25" s="8">
        <v>63682</v>
      </c>
      <c r="L25" s="8">
        <v>69029</v>
      </c>
      <c r="M25" s="8">
        <v>70195</v>
      </c>
      <c r="N25" s="8">
        <v>66524</v>
      </c>
      <c r="O25" s="12">
        <v>56532</v>
      </c>
      <c r="P25" s="8">
        <v>62252</v>
      </c>
      <c r="Q25" s="8">
        <v>73501</v>
      </c>
      <c r="R25" s="8">
        <v>80589</v>
      </c>
      <c r="S25" s="8">
        <v>79510</v>
      </c>
      <c r="T25" s="5">
        <v>61394</v>
      </c>
      <c r="U25" s="5">
        <v>66428</v>
      </c>
      <c r="V25" s="5">
        <v>65788</v>
      </c>
      <c r="W25" s="5">
        <v>60898</v>
      </c>
      <c r="X25" s="5">
        <v>55386</v>
      </c>
      <c r="Y25" s="5">
        <v>52293</v>
      </c>
      <c r="Z25" s="5">
        <v>63477</v>
      </c>
      <c r="AA25" s="5">
        <v>69986</v>
      </c>
      <c r="AB25" s="5">
        <v>58137</v>
      </c>
      <c r="AC25" s="5">
        <v>63079</v>
      </c>
      <c r="AD25" s="5">
        <v>64234</v>
      </c>
      <c r="AE25" s="5">
        <v>61971</v>
      </c>
      <c r="AF25" s="16">
        <v>60969</v>
      </c>
      <c r="AG25" s="5">
        <v>63118</v>
      </c>
      <c r="AH25" s="5">
        <v>63495</v>
      </c>
      <c r="AI25" s="5">
        <v>59241</v>
      </c>
      <c r="AJ25" s="5">
        <v>54657</v>
      </c>
      <c r="AK25" s="5">
        <v>54445</v>
      </c>
      <c r="AL25" s="5">
        <v>49331</v>
      </c>
      <c r="AM25" s="5">
        <v>47628</v>
      </c>
      <c r="AN25" s="5">
        <v>52677</v>
      </c>
      <c r="AO25" s="5">
        <v>50706</v>
      </c>
      <c r="AP25" s="5">
        <v>50361</v>
      </c>
      <c r="AQ25" s="5">
        <v>47084</v>
      </c>
      <c r="AR25" s="5">
        <v>52484</v>
      </c>
      <c r="AS25" s="5">
        <v>56586</v>
      </c>
      <c r="AT25" s="5">
        <v>50455</v>
      </c>
      <c r="AU25" s="5">
        <v>48263</v>
      </c>
      <c r="AV25" s="12">
        <v>47800</v>
      </c>
      <c r="AW25" s="5">
        <v>49200</v>
      </c>
      <c r="AX25" s="5">
        <v>45730</v>
      </c>
      <c r="AY25" s="5">
        <v>45900</v>
      </c>
      <c r="AZ25" s="16">
        <v>47977</v>
      </c>
      <c r="BA25" s="16">
        <v>44093</v>
      </c>
      <c r="BB25" s="16"/>
    </row>
    <row r="26" spans="1:54" s="5" customFormat="1" ht="18" customHeight="1" x14ac:dyDescent="0.25">
      <c r="A26" s="16" t="s">
        <v>31</v>
      </c>
      <c r="B26" s="8">
        <v>49846</v>
      </c>
      <c r="C26" s="8">
        <v>49087</v>
      </c>
      <c r="D26" s="8">
        <v>59950</v>
      </c>
      <c r="E26" s="8">
        <v>56039</v>
      </c>
      <c r="F26" s="8">
        <v>47546</v>
      </c>
      <c r="G26" s="8">
        <v>43561</v>
      </c>
      <c r="H26" s="8">
        <v>48358</v>
      </c>
      <c r="I26" s="8">
        <v>47839</v>
      </c>
      <c r="J26" s="8">
        <v>53718</v>
      </c>
      <c r="K26" s="8">
        <v>64102</v>
      </c>
      <c r="L26" s="8">
        <v>68861</v>
      </c>
      <c r="M26" s="8">
        <v>70420</v>
      </c>
      <c r="N26" s="8">
        <v>66639</v>
      </c>
      <c r="O26" s="12">
        <v>56532</v>
      </c>
      <c r="P26" s="8">
        <v>62227</v>
      </c>
      <c r="Q26" s="8">
        <v>71627</v>
      </c>
      <c r="R26" s="8">
        <v>80689</v>
      </c>
      <c r="S26" s="8">
        <v>78964</v>
      </c>
      <c r="T26" s="5">
        <v>60969</v>
      </c>
      <c r="U26" s="5">
        <v>66194</v>
      </c>
      <c r="V26" s="5">
        <v>64608</v>
      </c>
      <c r="W26" s="5">
        <v>60903</v>
      </c>
      <c r="X26" s="5">
        <v>55386</v>
      </c>
      <c r="Y26" s="5">
        <v>52941</v>
      </c>
      <c r="Z26" s="5">
        <v>62677</v>
      </c>
      <c r="AA26" s="5">
        <v>69886</v>
      </c>
      <c r="AB26" s="5">
        <v>58137</v>
      </c>
      <c r="AC26" s="5">
        <v>63069</v>
      </c>
      <c r="AD26" s="5">
        <v>63934</v>
      </c>
      <c r="AE26" s="5">
        <v>61971</v>
      </c>
      <c r="AF26" s="16">
        <v>60919</v>
      </c>
      <c r="AG26" s="5">
        <v>63118</v>
      </c>
      <c r="AH26" s="5">
        <v>63495</v>
      </c>
      <c r="AI26" s="5">
        <v>59211</v>
      </c>
      <c r="AJ26" s="5">
        <v>54467</v>
      </c>
      <c r="AK26" s="5">
        <v>54445</v>
      </c>
      <c r="AL26" s="5">
        <v>49331</v>
      </c>
      <c r="AM26" s="5">
        <v>47628</v>
      </c>
      <c r="AN26" s="5">
        <v>52677</v>
      </c>
      <c r="AO26" s="5">
        <v>50556</v>
      </c>
      <c r="AP26" s="5">
        <v>50361</v>
      </c>
      <c r="AQ26" s="5">
        <v>47084</v>
      </c>
      <c r="AR26" s="5">
        <v>52484</v>
      </c>
      <c r="AS26" s="5">
        <v>56586</v>
      </c>
      <c r="AT26" s="5">
        <v>50455</v>
      </c>
      <c r="AU26" s="5">
        <v>48263</v>
      </c>
      <c r="AV26" s="12">
        <v>45924</v>
      </c>
      <c r="AW26" s="5">
        <v>48826</v>
      </c>
      <c r="AX26" s="5">
        <v>45730</v>
      </c>
      <c r="AY26" s="5">
        <v>46240</v>
      </c>
      <c r="AZ26" s="16">
        <v>48454</v>
      </c>
      <c r="BA26" s="16">
        <v>44093</v>
      </c>
      <c r="BB26" s="16"/>
    </row>
    <row r="27" spans="1:54" s="5" customFormat="1" ht="18" customHeight="1" x14ac:dyDescent="0.25">
      <c r="A27" s="16" t="s">
        <v>32</v>
      </c>
      <c r="B27" s="8">
        <v>49846</v>
      </c>
      <c r="C27" s="8">
        <v>49087</v>
      </c>
      <c r="D27" s="8">
        <v>59950</v>
      </c>
      <c r="E27" s="8">
        <v>56039</v>
      </c>
      <c r="F27" s="8">
        <v>47546</v>
      </c>
      <c r="G27" s="8">
        <v>43561</v>
      </c>
      <c r="H27" s="8">
        <v>48358</v>
      </c>
      <c r="I27" s="8">
        <v>47839</v>
      </c>
      <c r="J27" s="8">
        <v>53718</v>
      </c>
      <c r="K27" s="8">
        <v>64102</v>
      </c>
      <c r="L27" s="8">
        <v>68861</v>
      </c>
      <c r="M27" s="8">
        <v>70420</v>
      </c>
      <c r="N27" s="8">
        <v>66639</v>
      </c>
      <c r="O27" s="12">
        <v>56532</v>
      </c>
      <c r="P27" s="8">
        <v>62227</v>
      </c>
      <c r="Q27" s="8">
        <v>71627</v>
      </c>
      <c r="R27" s="8">
        <v>80689</v>
      </c>
      <c r="S27" s="8">
        <v>78964</v>
      </c>
      <c r="T27" s="5">
        <v>60969</v>
      </c>
      <c r="U27" s="5">
        <v>66194</v>
      </c>
      <c r="V27" s="5">
        <v>64608</v>
      </c>
      <c r="W27" s="5">
        <v>60903</v>
      </c>
      <c r="X27" s="5">
        <v>55386</v>
      </c>
      <c r="Y27" s="5">
        <v>52941</v>
      </c>
      <c r="Z27" s="5">
        <v>62677</v>
      </c>
      <c r="AA27" s="5">
        <v>69886</v>
      </c>
      <c r="AB27" s="5">
        <v>58137</v>
      </c>
      <c r="AC27" s="5">
        <v>63069</v>
      </c>
      <c r="AD27" s="5">
        <v>63934</v>
      </c>
      <c r="AE27" s="5">
        <v>61971</v>
      </c>
      <c r="AF27" s="16">
        <v>60919</v>
      </c>
      <c r="AG27" s="5">
        <v>63118</v>
      </c>
      <c r="AH27" s="5">
        <v>63495</v>
      </c>
      <c r="AI27" s="5">
        <v>59211</v>
      </c>
      <c r="AJ27" s="5">
        <v>54467</v>
      </c>
      <c r="AK27" s="5">
        <v>54445</v>
      </c>
      <c r="AL27" s="5">
        <v>49331</v>
      </c>
      <c r="AV27" s="12">
        <v>45924</v>
      </c>
      <c r="AW27" s="5">
        <v>48826</v>
      </c>
      <c r="AX27" s="5">
        <v>45730</v>
      </c>
      <c r="AY27" s="5">
        <v>46240</v>
      </c>
      <c r="AZ27" s="16">
        <v>48454</v>
      </c>
      <c r="BA27" s="16">
        <v>44093</v>
      </c>
      <c r="BB27" s="16"/>
    </row>
    <row r="28" spans="1:54" s="5" customFormat="1" ht="18" customHeight="1" x14ac:dyDescent="0.25">
      <c r="A28" s="16" t="s">
        <v>456</v>
      </c>
      <c r="B28" s="8">
        <v>49313</v>
      </c>
      <c r="C28" s="8">
        <v>49843</v>
      </c>
      <c r="D28" s="101">
        <v>59004</v>
      </c>
      <c r="E28" s="8">
        <v>55309</v>
      </c>
      <c r="F28" s="8">
        <v>47555</v>
      </c>
      <c r="G28" s="8">
        <v>44306</v>
      </c>
      <c r="H28" s="8">
        <v>48453</v>
      </c>
      <c r="I28" s="8">
        <v>47301</v>
      </c>
      <c r="J28" s="8">
        <v>53875</v>
      </c>
      <c r="K28" s="8">
        <v>65459</v>
      </c>
      <c r="L28" s="8">
        <v>69656</v>
      </c>
      <c r="M28" s="8">
        <v>70824</v>
      </c>
      <c r="N28" s="8">
        <v>66216</v>
      </c>
      <c r="O28" s="12">
        <v>56839</v>
      </c>
      <c r="P28" s="8">
        <v>62600</v>
      </c>
      <c r="Q28" s="8">
        <v>70853</v>
      </c>
      <c r="R28" s="8">
        <v>80948</v>
      </c>
      <c r="S28" s="8">
        <v>78841</v>
      </c>
      <c r="T28" s="5">
        <v>61492</v>
      </c>
      <c r="U28" s="5">
        <v>66928</v>
      </c>
      <c r="V28" s="5">
        <v>64734</v>
      </c>
      <c r="W28" s="5">
        <v>60688</v>
      </c>
      <c r="X28" s="5">
        <v>55930</v>
      </c>
      <c r="Y28" s="5">
        <v>53174</v>
      </c>
      <c r="Z28" s="5">
        <v>62149</v>
      </c>
      <c r="AA28" s="5">
        <v>69353</v>
      </c>
      <c r="AB28" s="5">
        <v>57693</v>
      </c>
      <c r="AC28" s="5">
        <v>62407</v>
      </c>
      <c r="AD28" s="5">
        <v>62647</v>
      </c>
      <c r="AE28" s="5">
        <v>61771</v>
      </c>
      <c r="AF28" s="5">
        <v>60971</v>
      </c>
      <c r="AG28" s="5">
        <v>62850</v>
      </c>
      <c r="AH28" s="5">
        <v>63577</v>
      </c>
      <c r="AI28" s="5">
        <v>59002</v>
      </c>
      <c r="AJ28" s="5">
        <v>53909</v>
      </c>
      <c r="AK28" s="5">
        <v>53028</v>
      </c>
      <c r="AL28" s="5">
        <v>48653</v>
      </c>
      <c r="AM28" s="5">
        <v>45817</v>
      </c>
      <c r="AN28" s="5">
        <v>52839</v>
      </c>
      <c r="AO28" s="5">
        <v>49999</v>
      </c>
      <c r="AP28" s="5">
        <v>50119</v>
      </c>
      <c r="AQ28" s="5">
        <v>46810</v>
      </c>
      <c r="AR28" s="5">
        <v>51011</v>
      </c>
      <c r="AS28" s="5">
        <v>55685</v>
      </c>
      <c r="AT28" s="5">
        <v>49868</v>
      </c>
      <c r="AU28" s="5">
        <v>47637</v>
      </c>
      <c r="AV28" s="184">
        <v>45715</v>
      </c>
      <c r="AW28" s="5">
        <v>48991</v>
      </c>
      <c r="AX28" s="5">
        <v>45157</v>
      </c>
      <c r="AY28" s="5">
        <v>46381</v>
      </c>
      <c r="AZ28" s="16">
        <v>47094</v>
      </c>
      <c r="BA28" s="16">
        <v>43890</v>
      </c>
      <c r="BB28" s="16"/>
    </row>
    <row r="29" spans="1:54" s="5" customFormat="1" ht="18" customHeight="1" x14ac:dyDescent="0.25">
      <c r="A29" s="16" t="s">
        <v>33</v>
      </c>
      <c r="B29" s="8">
        <v>49846</v>
      </c>
      <c r="C29" s="8">
        <v>49087</v>
      </c>
      <c r="D29" s="101">
        <v>59950</v>
      </c>
      <c r="E29" s="8">
        <v>56039</v>
      </c>
      <c r="F29" s="8">
        <v>47546</v>
      </c>
      <c r="G29" s="8">
        <v>43561</v>
      </c>
      <c r="H29" s="8">
        <v>48358</v>
      </c>
      <c r="I29" s="8">
        <v>47839</v>
      </c>
      <c r="J29" s="8">
        <v>53718</v>
      </c>
      <c r="K29" s="8">
        <v>64102</v>
      </c>
      <c r="L29" s="8">
        <v>68861</v>
      </c>
      <c r="M29" s="8">
        <v>70420</v>
      </c>
      <c r="N29" s="8">
        <v>66639</v>
      </c>
      <c r="O29" s="12">
        <v>56532</v>
      </c>
      <c r="P29" s="8">
        <v>62227</v>
      </c>
      <c r="Q29" s="8">
        <v>71627</v>
      </c>
      <c r="R29" s="8">
        <v>80689</v>
      </c>
      <c r="S29" s="8">
        <v>78964</v>
      </c>
      <c r="T29" s="5">
        <v>60969</v>
      </c>
      <c r="U29" s="5">
        <v>66194</v>
      </c>
      <c r="V29" s="5">
        <v>64588</v>
      </c>
      <c r="AV29" s="12">
        <v>45715</v>
      </c>
      <c r="AW29" s="5">
        <v>48991</v>
      </c>
      <c r="AX29" s="8" t="s">
        <v>96</v>
      </c>
      <c r="AY29" s="5">
        <v>46476</v>
      </c>
      <c r="AZ29" s="16">
        <v>47094</v>
      </c>
      <c r="BA29" s="16">
        <v>43890</v>
      </c>
      <c r="BB29" s="16"/>
    </row>
    <row r="30" spans="1:54" s="5" customFormat="1" ht="18" customHeight="1" x14ac:dyDescent="0.25">
      <c r="A30" s="16" t="s">
        <v>217</v>
      </c>
      <c r="B30" s="101">
        <v>49560</v>
      </c>
      <c r="C30" s="8">
        <v>49867</v>
      </c>
      <c r="D30" s="101">
        <v>58771</v>
      </c>
      <c r="E30" s="8">
        <v>55262</v>
      </c>
      <c r="F30" s="8">
        <v>47577</v>
      </c>
      <c r="G30" s="8">
        <v>44141</v>
      </c>
      <c r="H30" s="8">
        <v>47674</v>
      </c>
      <c r="I30" s="8">
        <v>47284</v>
      </c>
      <c r="J30" s="8">
        <v>53869</v>
      </c>
      <c r="K30" s="8">
        <v>65613</v>
      </c>
      <c r="L30" s="8">
        <v>69641</v>
      </c>
      <c r="M30" s="8">
        <v>70771</v>
      </c>
      <c r="N30" s="8">
        <v>66461</v>
      </c>
      <c r="O30" s="12">
        <v>56942</v>
      </c>
      <c r="P30" s="8">
        <v>62454</v>
      </c>
      <c r="Q30" s="8">
        <v>70984</v>
      </c>
      <c r="R30" s="8">
        <v>81013</v>
      </c>
      <c r="S30" s="8">
        <v>78981</v>
      </c>
      <c r="T30" s="5">
        <v>61390</v>
      </c>
      <c r="U30" s="5">
        <v>66928</v>
      </c>
      <c r="V30" s="5">
        <v>64734</v>
      </c>
      <c r="W30" s="5">
        <v>60723</v>
      </c>
      <c r="X30" s="5">
        <v>55960</v>
      </c>
      <c r="Y30" s="5">
        <v>53189</v>
      </c>
      <c r="Z30" s="5">
        <v>62189</v>
      </c>
      <c r="AA30" s="5">
        <v>69283</v>
      </c>
      <c r="AB30" s="5">
        <v>57703</v>
      </c>
      <c r="AC30" s="5">
        <v>62411</v>
      </c>
      <c r="AD30" s="5">
        <v>62712</v>
      </c>
      <c r="AE30" s="5">
        <v>61770</v>
      </c>
      <c r="AF30" s="5">
        <v>60945</v>
      </c>
      <c r="AG30" s="5">
        <v>62927</v>
      </c>
      <c r="AH30" s="5">
        <v>62480</v>
      </c>
      <c r="AI30" s="5">
        <v>59002</v>
      </c>
      <c r="AJ30" s="5">
        <v>53823</v>
      </c>
      <c r="AK30" s="5">
        <v>53133</v>
      </c>
      <c r="AL30" s="5">
        <v>48633</v>
      </c>
      <c r="AM30" s="5">
        <v>45917</v>
      </c>
      <c r="AN30" s="5">
        <v>53063</v>
      </c>
      <c r="AO30" s="5">
        <v>49999</v>
      </c>
      <c r="AP30" s="5">
        <v>50119</v>
      </c>
      <c r="AQ30" s="5">
        <v>46810</v>
      </c>
      <c r="AR30" s="5">
        <v>51011</v>
      </c>
      <c r="AS30" s="5">
        <v>55699</v>
      </c>
      <c r="AT30" s="5">
        <v>49893</v>
      </c>
      <c r="AU30" s="5">
        <v>47619</v>
      </c>
      <c r="AV30" s="12">
        <v>45705</v>
      </c>
      <c r="AW30" s="16">
        <v>48921</v>
      </c>
      <c r="AX30" s="16">
        <v>45332</v>
      </c>
      <c r="AY30" s="5">
        <v>46381</v>
      </c>
      <c r="AZ30" s="5">
        <v>47318</v>
      </c>
    </row>
    <row r="31" spans="1:54" s="5" customFormat="1" ht="18" customHeight="1" x14ac:dyDescent="0.25">
      <c r="A31" s="14" t="s">
        <v>25</v>
      </c>
      <c r="B31" s="103">
        <v>49560</v>
      </c>
      <c r="C31" s="7">
        <v>49613</v>
      </c>
      <c r="D31" s="7">
        <v>58353</v>
      </c>
      <c r="E31" s="7">
        <v>54765</v>
      </c>
      <c r="F31" s="7">
        <v>47146</v>
      </c>
      <c r="G31" s="7">
        <v>43564</v>
      </c>
      <c r="H31" s="7">
        <v>47685</v>
      </c>
      <c r="I31" s="7">
        <v>47303</v>
      </c>
      <c r="J31" s="7">
        <v>54148</v>
      </c>
      <c r="K31" s="7">
        <v>65368</v>
      </c>
      <c r="L31" s="7">
        <v>69499</v>
      </c>
      <c r="M31" s="7">
        <v>70927</v>
      </c>
      <c r="N31" s="7">
        <v>66686</v>
      </c>
      <c r="O31" s="13">
        <v>56495</v>
      </c>
      <c r="P31" s="7">
        <v>62454</v>
      </c>
      <c r="Q31" s="7">
        <v>71125</v>
      </c>
      <c r="R31" s="7">
        <v>80642</v>
      </c>
      <c r="S31" s="7">
        <v>77937</v>
      </c>
      <c r="T31" s="14">
        <v>61390</v>
      </c>
      <c r="U31" s="14">
        <v>66928</v>
      </c>
      <c r="V31" s="14">
        <v>64704</v>
      </c>
      <c r="W31" s="14">
        <v>60688</v>
      </c>
      <c r="X31" s="14">
        <v>55945</v>
      </c>
      <c r="Y31" s="14">
        <v>53189</v>
      </c>
      <c r="Z31" s="14">
        <v>62189</v>
      </c>
      <c r="AA31" s="14">
        <v>69103</v>
      </c>
      <c r="AB31" s="14">
        <v>57803</v>
      </c>
      <c r="AC31" s="14">
        <v>62761</v>
      </c>
      <c r="AD31" s="14">
        <v>62712</v>
      </c>
      <c r="AE31" s="14">
        <v>61770</v>
      </c>
      <c r="AF31" s="14">
        <v>60955</v>
      </c>
      <c r="AG31" s="14">
        <v>62819</v>
      </c>
      <c r="AH31" s="14">
        <v>62840</v>
      </c>
      <c r="AI31" s="14">
        <v>59002</v>
      </c>
      <c r="AJ31" s="14">
        <v>53773</v>
      </c>
      <c r="AK31" s="14">
        <v>53063</v>
      </c>
      <c r="AL31" s="14">
        <v>48473</v>
      </c>
      <c r="AM31" s="14">
        <v>45824</v>
      </c>
      <c r="AN31" s="14">
        <v>53063</v>
      </c>
      <c r="AO31" s="14">
        <v>49969</v>
      </c>
      <c r="AP31" s="14">
        <v>50104</v>
      </c>
      <c r="AQ31" s="14">
        <v>46800</v>
      </c>
      <c r="AR31" s="14">
        <v>50999</v>
      </c>
      <c r="AS31" s="252">
        <v>56036</v>
      </c>
      <c r="AT31" s="252">
        <v>49841</v>
      </c>
      <c r="AU31" s="252">
        <v>46883</v>
      </c>
      <c r="AV31" s="252">
        <v>45687</v>
      </c>
      <c r="AW31" s="252">
        <v>48758</v>
      </c>
      <c r="AX31" s="252">
        <v>45332</v>
      </c>
      <c r="AY31" s="14">
        <v>46385</v>
      </c>
      <c r="AZ31" s="14">
        <v>47318</v>
      </c>
      <c r="BA31" s="14"/>
      <c r="BB31" s="14"/>
    </row>
    <row r="32" spans="1:54" s="196" customFormat="1" ht="18" customHeight="1" x14ac:dyDescent="0.25">
      <c r="A32" s="195" t="s">
        <v>247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>
        <f t="shared" ref="AD32:AZ32" si="33">AD24/AD28</f>
        <v>1.0295784315290437</v>
      </c>
      <c r="AE32" s="197">
        <f t="shared" si="33"/>
        <v>1.0020883586148841</v>
      </c>
      <c r="AF32" s="197">
        <f t="shared" si="33"/>
        <v>1.0070361319315739</v>
      </c>
      <c r="AG32" s="197">
        <f t="shared" si="33"/>
        <v>0.92601431980906923</v>
      </c>
      <c r="AH32" s="197">
        <f t="shared" si="33"/>
        <v>0.95946647372477467</v>
      </c>
      <c r="AI32" s="197">
        <f t="shared" si="33"/>
        <v>1.0253889698654284</v>
      </c>
      <c r="AJ32" s="197">
        <f t="shared" si="33"/>
        <v>1.0276577194902521</v>
      </c>
      <c r="AK32" s="197">
        <f t="shared" si="33"/>
        <v>0.99004299615297575</v>
      </c>
      <c r="AL32" s="197">
        <f t="shared" si="33"/>
        <v>1.0338519721291595</v>
      </c>
      <c r="AM32" s="197">
        <f t="shared" si="33"/>
        <v>1.0280027064190147</v>
      </c>
      <c r="AN32" s="197">
        <f t="shared" si="33"/>
        <v>0.99736936732337855</v>
      </c>
      <c r="AO32" s="197">
        <f t="shared" si="33"/>
        <v>1.008020160403208</v>
      </c>
      <c r="AP32" s="197">
        <f t="shared" si="33"/>
        <v>1.0215686665735548</v>
      </c>
      <c r="AQ32" s="197">
        <f t="shared" si="33"/>
        <v>0.98483230079042938</v>
      </c>
      <c r="AR32" s="197">
        <f t="shared" si="33"/>
        <v>1.0213483366332752</v>
      </c>
      <c r="AS32" s="197">
        <f t="shared" si="33"/>
        <v>1.0110442668582202</v>
      </c>
      <c r="AT32" s="197">
        <f t="shared" si="33"/>
        <v>0.98058875431138204</v>
      </c>
      <c r="AU32" s="197">
        <f t="shared" si="33"/>
        <v>0.98872724982681526</v>
      </c>
      <c r="AV32" s="197">
        <f t="shared" si="33"/>
        <v>1.0499835940063436</v>
      </c>
      <c r="AW32" s="197">
        <f t="shared" si="33"/>
        <v>1.0042660896899431</v>
      </c>
      <c r="AX32" s="197">
        <f t="shared" si="33"/>
        <v>1.0341696746905242</v>
      </c>
      <c r="AY32" s="197">
        <f t="shared" si="33"/>
        <v>0.9896293740971519</v>
      </c>
      <c r="AZ32" s="197">
        <f t="shared" si="33"/>
        <v>1.0187497345734065</v>
      </c>
      <c r="BA32" s="197">
        <f t="shared" ref="BA32:BB32" si="34">BA24/BA28</f>
        <v>0.97480063795853267</v>
      </c>
      <c r="BB32" s="197" t="e">
        <f t="shared" si="34"/>
        <v>#DIV/0!</v>
      </c>
    </row>
    <row r="33" spans="1:54" s="196" customFormat="1" ht="18" customHeight="1" x14ac:dyDescent="0.25">
      <c r="A33" s="195" t="s">
        <v>246</v>
      </c>
      <c r="B33" s="197">
        <f t="shared" ref="B33:AG33" si="35">B25/B28</f>
        <v>1.0108085089124572</v>
      </c>
      <c r="C33" s="197">
        <f t="shared" si="35"/>
        <v>0.98483237365327125</v>
      </c>
      <c r="D33" s="197">
        <f t="shared" si="35"/>
        <v>1.0160328113348247</v>
      </c>
      <c r="E33" s="197">
        <f t="shared" si="35"/>
        <v>1.0131985752770796</v>
      </c>
      <c r="F33" s="197">
        <f t="shared" si="35"/>
        <v>0.99981074545263382</v>
      </c>
      <c r="G33" s="197">
        <f t="shared" si="35"/>
        <v>0.98318512165395211</v>
      </c>
      <c r="H33" s="197">
        <f t="shared" si="35"/>
        <v>0.99991744577219166</v>
      </c>
      <c r="I33" s="197">
        <f t="shared" si="35"/>
        <v>1.011373966723748</v>
      </c>
      <c r="J33" s="197">
        <f t="shared" si="35"/>
        <v>0.99411600928074251</v>
      </c>
      <c r="K33" s="197">
        <f t="shared" si="35"/>
        <v>0.97285323637696874</v>
      </c>
      <c r="L33" s="197">
        <f t="shared" si="35"/>
        <v>0.99099862179855291</v>
      </c>
      <c r="M33" s="197">
        <f t="shared" si="35"/>
        <v>0.99111882977521748</v>
      </c>
      <c r="N33" s="197">
        <f t="shared" si="35"/>
        <v>1.0046514437598164</v>
      </c>
      <c r="O33" s="197">
        <f t="shared" si="35"/>
        <v>0.9945987790073717</v>
      </c>
      <c r="P33" s="197">
        <f t="shared" si="35"/>
        <v>0.99444089456869011</v>
      </c>
      <c r="Q33" s="197">
        <f t="shared" si="35"/>
        <v>1.0373731528657926</v>
      </c>
      <c r="R33" s="197">
        <f t="shared" si="35"/>
        <v>0.99556505410881058</v>
      </c>
      <c r="S33" s="197">
        <f t="shared" si="35"/>
        <v>1.0084854327063331</v>
      </c>
      <c r="T33" s="197">
        <f t="shared" si="35"/>
        <v>0.99840629675404935</v>
      </c>
      <c r="U33" s="197">
        <f t="shared" si="35"/>
        <v>0.99252928520200812</v>
      </c>
      <c r="V33" s="197">
        <f t="shared" si="35"/>
        <v>1.0162820156332066</v>
      </c>
      <c r="W33" s="197">
        <f t="shared" si="35"/>
        <v>1.0034603216451359</v>
      </c>
      <c r="X33" s="197">
        <f t="shared" si="35"/>
        <v>0.99027355623100299</v>
      </c>
      <c r="Y33" s="197">
        <f t="shared" si="35"/>
        <v>0.98343175236017599</v>
      </c>
      <c r="Z33" s="197">
        <f t="shared" si="35"/>
        <v>1.0213680027031811</v>
      </c>
      <c r="AA33" s="197">
        <f t="shared" si="35"/>
        <v>1.0091272187216127</v>
      </c>
      <c r="AB33" s="197">
        <f t="shared" si="35"/>
        <v>1.0076959076491081</v>
      </c>
      <c r="AC33" s="197">
        <f t="shared" si="35"/>
        <v>1.0107680228179532</v>
      </c>
      <c r="AD33" s="197">
        <f t="shared" si="35"/>
        <v>1.0253324181525052</v>
      </c>
      <c r="AE33" s="197">
        <f t="shared" si="35"/>
        <v>1.0032377652943938</v>
      </c>
      <c r="AF33" s="197">
        <f t="shared" si="35"/>
        <v>0.99996719752013252</v>
      </c>
      <c r="AG33" s="197">
        <f t="shared" si="35"/>
        <v>1.0042641209228322</v>
      </c>
      <c r="AH33" s="197">
        <f t="shared" ref="AH33:AZ33" si="36">AH25/AH28</f>
        <v>0.99871022539597654</v>
      </c>
      <c r="AI33" s="197">
        <f t="shared" si="36"/>
        <v>1.0040507101454188</v>
      </c>
      <c r="AJ33" s="197">
        <f t="shared" si="36"/>
        <v>1.0138752341909514</v>
      </c>
      <c r="AK33" s="197">
        <f t="shared" si="36"/>
        <v>1.0267217319152147</v>
      </c>
      <c r="AL33" s="197">
        <f t="shared" si="36"/>
        <v>1.0139354202207469</v>
      </c>
      <c r="AM33" s="197">
        <f t="shared" si="36"/>
        <v>1.03952681319161</v>
      </c>
      <c r="AN33" s="197">
        <f t="shared" si="36"/>
        <v>0.99693408277976492</v>
      </c>
      <c r="AO33" s="197">
        <f t="shared" si="36"/>
        <v>1.014140282805656</v>
      </c>
      <c r="AP33" s="197">
        <f t="shared" si="36"/>
        <v>1.0048285081506017</v>
      </c>
      <c r="AQ33" s="197">
        <f t="shared" si="36"/>
        <v>1.0058534501174963</v>
      </c>
      <c r="AR33" s="197">
        <f t="shared" si="36"/>
        <v>1.0288761247574052</v>
      </c>
      <c r="AS33" s="197">
        <f t="shared" si="36"/>
        <v>1.0161802999012302</v>
      </c>
      <c r="AT33" s="197">
        <f t="shared" si="36"/>
        <v>1.0117710756396887</v>
      </c>
      <c r="AU33" s="197">
        <f t="shared" si="36"/>
        <v>1.0131410458257237</v>
      </c>
      <c r="AV33" s="197">
        <f t="shared" si="36"/>
        <v>1.0456086623646506</v>
      </c>
      <c r="AW33" s="197">
        <f t="shared" si="36"/>
        <v>1.0042660896899431</v>
      </c>
      <c r="AX33" s="197">
        <f t="shared" si="36"/>
        <v>1.0126890626038045</v>
      </c>
      <c r="AY33" s="197">
        <f t="shared" si="36"/>
        <v>0.9896293740971519</v>
      </c>
      <c r="AZ33" s="197">
        <f t="shared" si="36"/>
        <v>1.0187497345734065</v>
      </c>
      <c r="BA33" s="197">
        <f t="shared" ref="BA33:BB33" si="37">BA25/BA28</f>
        <v>1.0046251993620414</v>
      </c>
      <c r="BB33" s="197" t="e">
        <f t="shared" si="37"/>
        <v>#DIV/0!</v>
      </c>
    </row>
    <row r="34" spans="1:54" s="196" customFormat="1" ht="18" customHeight="1" x14ac:dyDescent="0.25">
      <c r="A34" s="195" t="s">
        <v>249</v>
      </c>
      <c r="B34" s="197">
        <f t="shared" ref="B34:AG34" si="38">B26/B28</f>
        <v>1.0108085089124572</v>
      </c>
      <c r="C34" s="197">
        <f t="shared" si="38"/>
        <v>0.98483237365327125</v>
      </c>
      <c r="D34" s="197">
        <f t="shared" si="38"/>
        <v>1.0160328113348247</v>
      </c>
      <c r="E34" s="197">
        <f t="shared" si="38"/>
        <v>1.0131985752770796</v>
      </c>
      <c r="F34" s="197">
        <f t="shared" si="38"/>
        <v>0.99981074545263382</v>
      </c>
      <c r="G34" s="197">
        <f t="shared" si="38"/>
        <v>0.98318512165395211</v>
      </c>
      <c r="H34" s="197">
        <f t="shared" si="38"/>
        <v>0.99803933708955073</v>
      </c>
      <c r="I34" s="197">
        <f t="shared" si="38"/>
        <v>1.011373966723748</v>
      </c>
      <c r="J34" s="197">
        <f t="shared" si="38"/>
        <v>0.99708584686774937</v>
      </c>
      <c r="K34" s="197">
        <f t="shared" si="38"/>
        <v>0.97926946638353773</v>
      </c>
      <c r="L34" s="197">
        <f t="shared" si="38"/>
        <v>0.98858676926610778</v>
      </c>
      <c r="M34" s="197">
        <f t="shared" si="38"/>
        <v>0.99429571896532254</v>
      </c>
      <c r="N34" s="197">
        <f t="shared" si="38"/>
        <v>1.0063881841246829</v>
      </c>
      <c r="O34" s="197">
        <f t="shared" si="38"/>
        <v>0.9945987790073717</v>
      </c>
      <c r="P34" s="197">
        <f t="shared" si="38"/>
        <v>0.99404153354632585</v>
      </c>
      <c r="Q34" s="197">
        <f t="shared" si="38"/>
        <v>1.0109240257998955</v>
      </c>
      <c r="R34" s="197">
        <f t="shared" si="38"/>
        <v>0.99680041508128681</v>
      </c>
      <c r="S34" s="197">
        <f t="shared" si="38"/>
        <v>1.0015601019773976</v>
      </c>
      <c r="T34" s="197">
        <f t="shared" si="38"/>
        <v>0.99149482859558968</v>
      </c>
      <c r="U34" s="197">
        <f t="shared" si="38"/>
        <v>0.98903299067654793</v>
      </c>
      <c r="V34" s="197">
        <f t="shared" si="38"/>
        <v>0.99805357308369635</v>
      </c>
      <c r="W34" s="197">
        <f t="shared" si="38"/>
        <v>1.0035427102557342</v>
      </c>
      <c r="X34" s="197">
        <f t="shared" si="38"/>
        <v>0.99027355623100299</v>
      </c>
      <c r="Y34" s="197">
        <f t="shared" si="38"/>
        <v>0.99561815925076169</v>
      </c>
      <c r="Z34" s="197">
        <f t="shared" si="38"/>
        <v>1.0084957119181321</v>
      </c>
      <c r="AA34" s="197">
        <f t="shared" si="38"/>
        <v>1.0076853200294147</v>
      </c>
      <c r="AB34" s="197">
        <f t="shared" si="38"/>
        <v>1.0076959076491081</v>
      </c>
      <c r="AC34" s="197">
        <f t="shared" si="38"/>
        <v>1.0106077843831622</v>
      </c>
      <c r="AD34" s="197">
        <f t="shared" si="38"/>
        <v>1.0205436812616726</v>
      </c>
      <c r="AE34" s="197">
        <f t="shared" si="38"/>
        <v>1.0032377652943938</v>
      </c>
      <c r="AF34" s="197">
        <f t="shared" si="38"/>
        <v>0.99914713552344558</v>
      </c>
      <c r="AG34" s="197">
        <f t="shared" si="38"/>
        <v>1.0042641209228322</v>
      </c>
      <c r="AH34" s="197">
        <f t="shared" ref="AH34:AZ34" si="39">AH26/AH28</f>
        <v>0.99871022539597654</v>
      </c>
      <c r="AI34" s="197">
        <f t="shared" si="39"/>
        <v>1.0035422528049898</v>
      </c>
      <c r="AJ34" s="197">
        <f t="shared" si="39"/>
        <v>1.0103507763082231</v>
      </c>
      <c r="AK34" s="197">
        <f t="shared" si="39"/>
        <v>1.0267217319152147</v>
      </c>
      <c r="AL34" s="197">
        <f t="shared" si="39"/>
        <v>1.0139354202207469</v>
      </c>
      <c r="AM34" s="197">
        <f t="shared" si="39"/>
        <v>1.03952681319161</v>
      </c>
      <c r="AN34" s="197">
        <f t="shared" si="39"/>
        <v>0.99693408277976492</v>
      </c>
      <c r="AO34" s="197">
        <f t="shared" si="39"/>
        <v>1.0111402228044561</v>
      </c>
      <c r="AP34" s="197">
        <f t="shared" si="39"/>
        <v>1.0048285081506017</v>
      </c>
      <c r="AQ34" s="197">
        <f t="shared" si="39"/>
        <v>1.0058534501174963</v>
      </c>
      <c r="AR34" s="197">
        <f t="shared" si="39"/>
        <v>1.0288761247574052</v>
      </c>
      <c r="AS34" s="197">
        <f t="shared" si="39"/>
        <v>1.0161802999012302</v>
      </c>
      <c r="AT34" s="197">
        <f t="shared" si="39"/>
        <v>1.0117710756396887</v>
      </c>
      <c r="AU34" s="197">
        <f t="shared" si="39"/>
        <v>1.0131410458257237</v>
      </c>
      <c r="AV34" s="197">
        <f t="shared" si="39"/>
        <v>1.0045718035655693</v>
      </c>
      <c r="AW34" s="197">
        <f t="shared" si="39"/>
        <v>0.99663203445530812</v>
      </c>
      <c r="AX34" s="197">
        <f t="shared" si="39"/>
        <v>1.0126890626038045</v>
      </c>
      <c r="AY34" s="197">
        <f t="shared" si="39"/>
        <v>0.99695996205342707</v>
      </c>
      <c r="AZ34" s="197">
        <f t="shared" si="39"/>
        <v>1.0288784133859941</v>
      </c>
      <c r="BA34" s="197">
        <f t="shared" ref="BA34:BB34" si="40">BA26/BA28</f>
        <v>1.0046251993620414</v>
      </c>
      <c r="BB34" s="197" t="e">
        <f t="shared" si="40"/>
        <v>#DIV/0!</v>
      </c>
    </row>
    <row r="35" spans="1:54" s="196" customFormat="1" ht="18" customHeight="1" x14ac:dyDescent="0.25">
      <c r="A35" s="195" t="s">
        <v>250</v>
      </c>
      <c r="B35" s="197">
        <f t="shared" ref="B35:AL35" si="41">B27/B28</f>
        <v>1.0108085089124572</v>
      </c>
      <c r="C35" s="197">
        <f t="shared" si="41"/>
        <v>0.98483237365327125</v>
      </c>
      <c r="D35" s="197">
        <f t="shared" si="41"/>
        <v>1.0160328113348247</v>
      </c>
      <c r="E35" s="197">
        <f t="shared" si="41"/>
        <v>1.0131985752770796</v>
      </c>
      <c r="F35" s="197">
        <f t="shared" si="41"/>
        <v>0.99981074545263382</v>
      </c>
      <c r="G35" s="197">
        <f t="shared" si="41"/>
        <v>0.98318512165395211</v>
      </c>
      <c r="H35" s="197">
        <f t="shared" si="41"/>
        <v>0.99803933708955073</v>
      </c>
      <c r="I35" s="197">
        <f t="shared" si="41"/>
        <v>1.011373966723748</v>
      </c>
      <c r="J35" s="197">
        <f t="shared" si="41"/>
        <v>0.99708584686774937</v>
      </c>
      <c r="K35" s="197">
        <f t="shared" si="41"/>
        <v>0.97926946638353773</v>
      </c>
      <c r="L35" s="197">
        <f t="shared" si="41"/>
        <v>0.98858676926610778</v>
      </c>
      <c r="M35" s="197">
        <f t="shared" si="41"/>
        <v>0.99429571896532254</v>
      </c>
      <c r="N35" s="197">
        <f t="shared" si="41"/>
        <v>1.0063881841246829</v>
      </c>
      <c r="O35" s="197">
        <f t="shared" si="41"/>
        <v>0.9945987790073717</v>
      </c>
      <c r="P35" s="197">
        <f t="shared" si="41"/>
        <v>0.99404153354632585</v>
      </c>
      <c r="Q35" s="197">
        <f t="shared" si="41"/>
        <v>1.0109240257998955</v>
      </c>
      <c r="R35" s="197">
        <f t="shared" si="41"/>
        <v>0.99680041508128681</v>
      </c>
      <c r="S35" s="197">
        <f t="shared" si="41"/>
        <v>1.0015601019773976</v>
      </c>
      <c r="T35" s="197">
        <f t="shared" si="41"/>
        <v>0.99149482859558968</v>
      </c>
      <c r="U35" s="197">
        <f t="shared" si="41"/>
        <v>0.98903299067654793</v>
      </c>
      <c r="V35" s="197">
        <f t="shared" si="41"/>
        <v>0.99805357308369635</v>
      </c>
      <c r="W35" s="197">
        <f t="shared" si="41"/>
        <v>1.0035427102557342</v>
      </c>
      <c r="X35" s="197">
        <f t="shared" si="41"/>
        <v>0.99027355623100299</v>
      </c>
      <c r="Y35" s="197">
        <f t="shared" si="41"/>
        <v>0.99561815925076169</v>
      </c>
      <c r="Z35" s="197">
        <f t="shared" si="41"/>
        <v>1.0084957119181321</v>
      </c>
      <c r="AA35" s="197">
        <f t="shared" si="41"/>
        <v>1.0076853200294147</v>
      </c>
      <c r="AB35" s="197">
        <f t="shared" si="41"/>
        <v>1.0076959076491081</v>
      </c>
      <c r="AC35" s="197">
        <f t="shared" si="41"/>
        <v>1.0106077843831622</v>
      </c>
      <c r="AD35" s="197">
        <f t="shared" si="41"/>
        <v>1.0205436812616726</v>
      </c>
      <c r="AE35" s="197">
        <f t="shared" si="41"/>
        <v>1.0032377652943938</v>
      </c>
      <c r="AF35" s="197">
        <f t="shared" si="41"/>
        <v>0.99914713552344558</v>
      </c>
      <c r="AG35" s="197">
        <f t="shared" si="41"/>
        <v>1.0042641209228322</v>
      </c>
      <c r="AH35" s="197">
        <f t="shared" si="41"/>
        <v>0.99871022539597654</v>
      </c>
      <c r="AI35" s="197">
        <f t="shared" si="41"/>
        <v>1.0035422528049898</v>
      </c>
      <c r="AJ35" s="197">
        <f t="shared" si="41"/>
        <v>1.0103507763082231</v>
      </c>
      <c r="AK35" s="197">
        <f t="shared" si="41"/>
        <v>1.0267217319152147</v>
      </c>
      <c r="AL35" s="197">
        <f t="shared" si="41"/>
        <v>1.0139354202207469</v>
      </c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</row>
    <row r="36" spans="1:54" s="196" customFormat="1" ht="18" customHeight="1" x14ac:dyDescent="0.25">
      <c r="A36" s="195" t="s">
        <v>251</v>
      </c>
      <c r="B36" s="197">
        <f t="shared" ref="B36:V36" si="42">B29/B28</f>
        <v>1.0108085089124572</v>
      </c>
      <c r="C36" s="197">
        <f t="shared" si="42"/>
        <v>0.98483237365327125</v>
      </c>
      <c r="D36" s="197">
        <f t="shared" si="42"/>
        <v>1.0160328113348247</v>
      </c>
      <c r="E36" s="197">
        <f t="shared" si="42"/>
        <v>1.0131985752770796</v>
      </c>
      <c r="F36" s="197">
        <f t="shared" si="42"/>
        <v>0.99981074545263382</v>
      </c>
      <c r="G36" s="197">
        <f t="shared" si="42"/>
        <v>0.98318512165395211</v>
      </c>
      <c r="H36" s="197">
        <f t="shared" si="42"/>
        <v>0.99803933708955073</v>
      </c>
      <c r="I36" s="197">
        <f t="shared" si="42"/>
        <v>1.011373966723748</v>
      </c>
      <c r="J36" s="197">
        <f t="shared" si="42"/>
        <v>0.99708584686774937</v>
      </c>
      <c r="K36" s="197">
        <f t="shared" si="42"/>
        <v>0.97926946638353773</v>
      </c>
      <c r="L36" s="197">
        <f t="shared" si="42"/>
        <v>0.98858676926610778</v>
      </c>
      <c r="M36" s="197">
        <f t="shared" si="42"/>
        <v>0.99429571896532254</v>
      </c>
      <c r="N36" s="197">
        <f t="shared" si="42"/>
        <v>1.0063881841246829</v>
      </c>
      <c r="O36" s="197">
        <f t="shared" si="42"/>
        <v>0.9945987790073717</v>
      </c>
      <c r="P36" s="197">
        <f t="shared" si="42"/>
        <v>0.99404153354632585</v>
      </c>
      <c r="Q36" s="197">
        <f t="shared" si="42"/>
        <v>1.0109240257998955</v>
      </c>
      <c r="R36" s="197">
        <f t="shared" si="42"/>
        <v>0.99680041508128681</v>
      </c>
      <c r="S36" s="197">
        <f t="shared" si="42"/>
        <v>1.0015601019773976</v>
      </c>
      <c r="T36" s="197">
        <f t="shared" si="42"/>
        <v>0.99149482859558968</v>
      </c>
      <c r="U36" s="197">
        <f t="shared" si="42"/>
        <v>0.98903299067654793</v>
      </c>
      <c r="V36" s="197">
        <f t="shared" si="42"/>
        <v>0.99774461643031487</v>
      </c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</row>
    <row r="37" spans="1:54" s="188" customFormat="1" ht="18" customHeight="1" x14ac:dyDescent="0.25">
      <c r="A37" s="186" t="s">
        <v>248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>
        <f t="shared" ref="AD37:AZ37" si="43">AD24/AD31</f>
        <v>1.0285112897053195</v>
      </c>
      <c r="AE37" s="187">
        <f t="shared" si="43"/>
        <v>1.0021045815120608</v>
      </c>
      <c r="AF37" s="187">
        <f t="shared" si="43"/>
        <v>1.0073004675580346</v>
      </c>
      <c r="AG37" s="187">
        <f t="shared" si="43"/>
        <v>0.92647129053311894</v>
      </c>
      <c r="AH37" s="187">
        <f t="shared" si="43"/>
        <v>0.97071928707829414</v>
      </c>
      <c r="AI37" s="187">
        <f t="shared" si="43"/>
        <v>1.0253889698654284</v>
      </c>
      <c r="AJ37" s="187">
        <f t="shared" si="43"/>
        <v>1.0302568203373441</v>
      </c>
      <c r="AK37" s="187">
        <f t="shared" si="43"/>
        <v>0.98938997041252852</v>
      </c>
      <c r="AL37" s="187">
        <f t="shared" si="43"/>
        <v>1.0376910857590824</v>
      </c>
      <c r="AM37" s="187">
        <f t="shared" si="43"/>
        <v>1.0278456703910615</v>
      </c>
      <c r="AN37" s="187">
        <f t="shared" si="43"/>
        <v>0.99315907506171908</v>
      </c>
      <c r="AO37" s="187">
        <f t="shared" si="43"/>
        <v>1.0086253477155838</v>
      </c>
      <c r="AP37" s="187">
        <f t="shared" si="43"/>
        <v>1.0218745010378414</v>
      </c>
      <c r="AQ37" s="187">
        <f t="shared" si="43"/>
        <v>0.9850427350427351</v>
      </c>
      <c r="AR37" s="187">
        <f t="shared" si="43"/>
        <v>1.0215886586011491</v>
      </c>
      <c r="AS37" s="187">
        <f t="shared" si="43"/>
        <v>1.00471125704904</v>
      </c>
      <c r="AT37" s="187">
        <f t="shared" si="43"/>
        <v>0.98111996147749847</v>
      </c>
      <c r="AU37" s="187">
        <f t="shared" si="43"/>
        <v>1.0046285433952606</v>
      </c>
      <c r="AV37" s="187">
        <f t="shared" si="43"/>
        <v>1.0506270930461619</v>
      </c>
      <c r="AW37" s="187">
        <f t="shared" si="43"/>
        <v>1.0090651790475409</v>
      </c>
      <c r="AX37" s="187">
        <f t="shared" si="43"/>
        <v>1.0301773581575928</v>
      </c>
      <c r="AY37" s="187">
        <f t="shared" si="43"/>
        <v>0.98954403363156196</v>
      </c>
      <c r="AZ37" s="187">
        <f t="shared" si="43"/>
        <v>1.0139270467898052</v>
      </c>
      <c r="BA37" s="187" t="e">
        <f t="shared" ref="BA37:BB37" si="44">BA24/BA31</f>
        <v>#DIV/0!</v>
      </c>
      <c r="BB37" s="187" t="e">
        <f t="shared" si="44"/>
        <v>#DIV/0!</v>
      </c>
    </row>
    <row r="38" spans="1:54" s="113" customFormat="1" ht="15" customHeight="1" x14ac:dyDescent="0.25">
      <c r="A38" s="122" t="s">
        <v>223</v>
      </c>
      <c r="B38" s="112">
        <f t="shared" ref="B38:AG38" si="45">B25/B$31</f>
        <v>1.0057707828894269</v>
      </c>
      <c r="C38" s="112">
        <f t="shared" si="45"/>
        <v>0.98939794005603365</v>
      </c>
      <c r="D38" s="112">
        <f t="shared" si="45"/>
        <v>1.0273679159597622</v>
      </c>
      <c r="E38" s="112">
        <f t="shared" si="45"/>
        <v>1.0232630329590067</v>
      </c>
      <c r="F38" s="112">
        <f t="shared" si="45"/>
        <v>1.0084842828659908</v>
      </c>
      <c r="G38" s="112">
        <f t="shared" si="45"/>
        <v>0.99993113580020199</v>
      </c>
      <c r="H38" s="112">
        <f t="shared" si="45"/>
        <v>1.0160218097934361</v>
      </c>
      <c r="I38" s="112">
        <f t="shared" si="45"/>
        <v>1.011331205208972</v>
      </c>
      <c r="J38" s="112">
        <f t="shared" si="45"/>
        <v>0.98910393735687374</v>
      </c>
      <c r="K38" s="112">
        <f t="shared" si="45"/>
        <v>0.97420756333374126</v>
      </c>
      <c r="L38" s="112">
        <f t="shared" si="45"/>
        <v>0.99323731276709015</v>
      </c>
      <c r="M38" s="112">
        <f t="shared" si="45"/>
        <v>0.98967952965725325</v>
      </c>
      <c r="N38" s="112">
        <f t="shared" si="45"/>
        <v>0.99757070449569629</v>
      </c>
      <c r="O38" s="112">
        <f t="shared" si="45"/>
        <v>1.0006549252146208</v>
      </c>
      <c r="P38" s="112">
        <f t="shared" si="45"/>
        <v>0.996765619495949</v>
      </c>
      <c r="Q38" s="112">
        <f t="shared" si="45"/>
        <v>1.0334059753954306</v>
      </c>
      <c r="R38" s="112">
        <f t="shared" si="45"/>
        <v>0.99934277423675011</v>
      </c>
      <c r="S38" s="112">
        <f t="shared" si="45"/>
        <v>1.0201829682949048</v>
      </c>
      <c r="T38" s="112">
        <f t="shared" si="45"/>
        <v>1.000065157191725</v>
      </c>
      <c r="U38" s="112">
        <f t="shared" si="45"/>
        <v>0.99252928520200812</v>
      </c>
      <c r="V38" s="112">
        <f t="shared" si="45"/>
        <v>1.0167532146389713</v>
      </c>
      <c r="W38" s="112">
        <f t="shared" si="45"/>
        <v>1.0034603216451359</v>
      </c>
      <c r="X38" s="112">
        <f t="shared" si="45"/>
        <v>0.99000804361426398</v>
      </c>
      <c r="Y38" s="112">
        <f t="shared" si="45"/>
        <v>0.98315441162646411</v>
      </c>
      <c r="Z38" s="112">
        <f t="shared" si="45"/>
        <v>1.0207110582257313</v>
      </c>
      <c r="AA38" s="112">
        <f t="shared" si="45"/>
        <v>1.0127780270031692</v>
      </c>
      <c r="AB38" s="112">
        <f t="shared" si="45"/>
        <v>1.005778246803799</v>
      </c>
      <c r="AC38" s="112">
        <f t="shared" si="45"/>
        <v>1.0050668408725163</v>
      </c>
      <c r="AD38" s="112">
        <f t="shared" si="45"/>
        <v>1.0242696772547519</v>
      </c>
      <c r="AE38" s="112">
        <f t="shared" si="45"/>
        <v>1.0032540067994171</v>
      </c>
      <c r="AF38" s="112">
        <f t="shared" si="45"/>
        <v>1.0002296776310393</v>
      </c>
      <c r="AG38" s="112">
        <f t="shared" si="45"/>
        <v>1.0047597064582372</v>
      </c>
      <c r="AH38" s="112">
        <f t="shared" ref="AH38:AZ38" si="46">AH25/AH$31</f>
        <v>1.0104232972628899</v>
      </c>
      <c r="AI38" s="112">
        <f t="shared" si="46"/>
        <v>1.0040507101454188</v>
      </c>
      <c r="AJ38" s="112">
        <f t="shared" si="46"/>
        <v>1.0164394770609786</v>
      </c>
      <c r="AK38" s="112">
        <f t="shared" si="46"/>
        <v>1.0260445131259068</v>
      </c>
      <c r="AL38" s="112">
        <f t="shared" si="46"/>
        <v>1.017700575578157</v>
      </c>
      <c r="AM38" s="112">
        <f t="shared" si="46"/>
        <v>1.0393680167597765</v>
      </c>
      <c r="AN38" s="112">
        <f t="shared" si="46"/>
        <v>0.99272562802706221</v>
      </c>
      <c r="AO38" s="112">
        <f t="shared" si="46"/>
        <v>1.0147491444695711</v>
      </c>
      <c r="AP38" s="112">
        <f t="shared" si="46"/>
        <v>1.0051293309915377</v>
      </c>
      <c r="AQ38" s="112">
        <f t="shared" si="46"/>
        <v>1.006068376068376</v>
      </c>
      <c r="AR38" s="112">
        <f t="shared" si="46"/>
        <v>1.0291182180042746</v>
      </c>
      <c r="AS38" s="112">
        <f t="shared" si="46"/>
        <v>1.0098151188521665</v>
      </c>
      <c r="AT38" s="112">
        <f t="shared" si="46"/>
        <v>1.0123191749764251</v>
      </c>
      <c r="AU38" s="112">
        <f t="shared" si="46"/>
        <v>1.0294349764306892</v>
      </c>
      <c r="AV38" s="112">
        <f t="shared" si="46"/>
        <v>1.0462494801584696</v>
      </c>
      <c r="AW38" s="112">
        <f t="shared" si="46"/>
        <v>1.0090651790475409</v>
      </c>
      <c r="AX38" s="112">
        <f t="shared" si="46"/>
        <v>1.0087796699902938</v>
      </c>
      <c r="AY38" s="112">
        <f t="shared" si="46"/>
        <v>0.98954403363156196</v>
      </c>
      <c r="AZ38" s="112">
        <f t="shared" si="46"/>
        <v>1.0139270467898052</v>
      </c>
      <c r="BA38" s="112" t="e">
        <f t="shared" ref="BA38:BB38" si="47">BA25/BA$31</f>
        <v>#DIV/0!</v>
      </c>
      <c r="BB38" s="112" t="e">
        <f t="shared" si="47"/>
        <v>#DIV/0!</v>
      </c>
    </row>
    <row r="39" spans="1:54" s="113" customFormat="1" ht="15" customHeight="1" x14ac:dyDescent="0.25">
      <c r="A39" s="122" t="s">
        <v>226</v>
      </c>
      <c r="B39" s="112">
        <f t="shared" ref="B39:AG39" si="48">B26/B$31</f>
        <v>1.0057707828894269</v>
      </c>
      <c r="C39" s="112">
        <f t="shared" si="48"/>
        <v>0.98939794005603365</v>
      </c>
      <c r="D39" s="112">
        <f t="shared" si="48"/>
        <v>1.0273679159597622</v>
      </c>
      <c r="E39" s="112">
        <f t="shared" si="48"/>
        <v>1.0232630329590067</v>
      </c>
      <c r="F39" s="112">
        <f t="shared" si="48"/>
        <v>1.0084842828659908</v>
      </c>
      <c r="G39" s="112">
        <f t="shared" si="48"/>
        <v>0.99993113580020199</v>
      </c>
      <c r="H39" s="112">
        <f t="shared" si="48"/>
        <v>1.0141134528677782</v>
      </c>
      <c r="I39" s="112">
        <f t="shared" si="48"/>
        <v>1.011331205208972</v>
      </c>
      <c r="J39" s="112">
        <f t="shared" si="48"/>
        <v>0.9920588018024673</v>
      </c>
      <c r="K39" s="112">
        <f t="shared" si="48"/>
        <v>0.98063272549259572</v>
      </c>
      <c r="L39" s="112">
        <f t="shared" si="48"/>
        <v>0.99082001179873092</v>
      </c>
      <c r="M39" s="112">
        <f t="shared" si="48"/>
        <v>0.99285180537735984</v>
      </c>
      <c r="N39" s="112">
        <f t="shared" si="48"/>
        <v>0.99929520439072672</v>
      </c>
      <c r="O39" s="112">
        <f t="shared" si="48"/>
        <v>1.0006549252146208</v>
      </c>
      <c r="P39" s="112">
        <f t="shared" si="48"/>
        <v>0.996365324879111</v>
      </c>
      <c r="Q39" s="112">
        <f t="shared" si="48"/>
        <v>1.0070579964850614</v>
      </c>
      <c r="R39" s="112">
        <f t="shared" si="48"/>
        <v>1.0005828228466556</v>
      </c>
      <c r="S39" s="112">
        <f t="shared" si="48"/>
        <v>1.0131773098784915</v>
      </c>
      <c r="T39" s="112">
        <f t="shared" si="48"/>
        <v>0.99314220557093991</v>
      </c>
      <c r="U39" s="112">
        <f t="shared" si="48"/>
        <v>0.98903299067654793</v>
      </c>
      <c r="V39" s="112">
        <f t="shared" si="48"/>
        <v>0.99851632047477745</v>
      </c>
      <c r="W39" s="112">
        <f t="shared" si="48"/>
        <v>1.0035427102557342</v>
      </c>
      <c r="X39" s="112">
        <f t="shared" si="48"/>
        <v>0.99000804361426398</v>
      </c>
      <c r="Y39" s="112">
        <f t="shared" si="48"/>
        <v>0.99533738178946773</v>
      </c>
      <c r="Z39" s="112">
        <f t="shared" si="48"/>
        <v>1.0078470469054013</v>
      </c>
      <c r="AA39" s="112">
        <f t="shared" si="48"/>
        <v>1.0113309118272724</v>
      </c>
      <c r="AB39" s="112">
        <f t="shared" si="48"/>
        <v>1.005778246803799</v>
      </c>
      <c r="AC39" s="112">
        <f t="shared" si="48"/>
        <v>1.0049075062538837</v>
      </c>
      <c r="AD39" s="112">
        <f t="shared" si="48"/>
        <v>1.0194859038142621</v>
      </c>
      <c r="AE39" s="112">
        <f t="shared" si="48"/>
        <v>1.0032540067994171</v>
      </c>
      <c r="AF39" s="112">
        <f t="shared" si="48"/>
        <v>0.99940940037732751</v>
      </c>
      <c r="AG39" s="112">
        <f t="shared" si="48"/>
        <v>1.0047597064582372</v>
      </c>
      <c r="AH39" s="112">
        <f t="shared" ref="AH39:AZ39" si="49">AH26/AH$31</f>
        <v>1.0104232972628899</v>
      </c>
      <c r="AI39" s="112">
        <f t="shared" si="49"/>
        <v>1.0035422528049898</v>
      </c>
      <c r="AJ39" s="112">
        <f t="shared" si="49"/>
        <v>1.0129061052944786</v>
      </c>
      <c r="AK39" s="112">
        <f t="shared" si="49"/>
        <v>1.0260445131259068</v>
      </c>
      <c r="AL39" s="112">
        <f t="shared" si="49"/>
        <v>1.017700575578157</v>
      </c>
      <c r="AM39" s="112">
        <f t="shared" si="49"/>
        <v>1.0393680167597765</v>
      </c>
      <c r="AN39" s="112">
        <f t="shared" si="49"/>
        <v>0.99272562802706221</v>
      </c>
      <c r="AO39" s="112">
        <f t="shared" si="49"/>
        <v>1.0117472833156558</v>
      </c>
      <c r="AP39" s="112">
        <f t="shared" si="49"/>
        <v>1.0051293309915377</v>
      </c>
      <c r="AQ39" s="112">
        <f t="shared" si="49"/>
        <v>1.006068376068376</v>
      </c>
      <c r="AR39" s="112">
        <f t="shared" si="49"/>
        <v>1.0291182180042746</v>
      </c>
      <c r="AS39" s="112">
        <f t="shared" si="49"/>
        <v>1.0098151188521665</v>
      </c>
      <c r="AT39" s="112">
        <f t="shared" si="49"/>
        <v>1.0123191749764251</v>
      </c>
      <c r="AU39" s="112">
        <f t="shared" si="49"/>
        <v>1.0294349764306892</v>
      </c>
      <c r="AV39" s="112">
        <f t="shared" si="49"/>
        <v>1.0051874712719153</v>
      </c>
      <c r="AW39" s="112">
        <f t="shared" si="49"/>
        <v>1.0013946429303908</v>
      </c>
      <c r="AX39" s="112">
        <f t="shared" si="49"/>
        <v>1.0087796699902938</v>
      </c>
      <c r="AY39" s="112">
        <f t="shared" si="49"/>
        <v>0.99687398943624017</v>
      </c>
      <c r="AZ39" s="112">
        <f t="shared" si="49"/>
        <v>1.0240077771672513</v>
      </c>
      <c r="BA39" s="112" t="e">
        <f t="shared" ref="BA39:BB39" si="50">BA26/BA$31</f>
        <v>#DIV/0!</v>
      </c>
      <c r="BB39" s="112" t="e">
        <f t="shared" si="50"/>
        <v>#DIV/0!</v>
      </c>
    </row>
    <row r="40" spans="1:54" s="113" customFormat="1" ht="15" customHeight="1" x14ac:dyDescent="0.25">
      <c r="A40" s="122" t="s">
        <v>227</v>
      </c>
      <c r="B40" s="112">
        <f t="shared" ref="B40:AL40" si="51">B27/B$31</f>
        <v>1.0057707828894269</v>
      </c>
      <c r="C40" s="112">
        <f t="shared" si="51"/>
        <v>0.98939794005603365</v>
      </c>
      <c r="D40" s="112">
        <f t="shared" si="51"/>
        <v>1.0273679159597622</v>
      </c>
      <c r="E40" s="112">
        <f t="shared" si="51"/>
        <v>1.0232630329590067</v>
      </c>
      <c r="F40" s="112">
        <f t="shared" si="51"/>
        <v>1.0084842828659908</v>
      </c>
      <c r="G40" s="112">
        <f t="shared" si="51"/>
        <v>0.99993113580020199</v>
      </c>
      <c r="H40" s="112">
        <f t="shared" si="51"/>
        <v>1.0141134528677782</v>
      </c>
      <c r="I40" s="112">
        <f t="shared" si="51"/>
        <v>1.011331205208972</v>
      </c>
      <c r="J40" s="112">
        <f t="shared" si="51"/>
        <v>0.9920588018024673</v>
      </c>
      <c r="K40" s="112">
        <f t="shared" si="51"/>
        <v>0.98063272549259572</v>
      </c>
      <c r="L40" s="112">
        <f t="shared" si="51"/>
        <v>0.99082001179873092</v>
      </c>
      <c r="M40" s="112">
        <f t="shared" si="51"/>
        <v>0.99285180537735984</v>
      </c>
      <c r="N40" s="112">
        <f t="shared" si="51"/>
        <v>0.99929520439072672</v>
      </c>
      <c r="O40" s="112">
        <f t="shared" si="51"/>
        <v>1.0006549252146208</v>
      </c>
      <c r="P40" s="112">
        <f t="shared" si="51"/>
        <v>0.996365324879111</v>
      </c>
      <c r="Q40" s="112">
        <f t="shared" si="51"/>
        <v>1.0070579964850614</v>
      </c>
      <c r="R40" s="112">
        <f t="shared" si="51"/>
        <v>1.0005828228466556</v>
      </c>
      <c r="S40" s="112">
        <f t="shared" si="51"/>
        <v>1.0131773098784915</v>
      </c>
      <c r="T40" s="112">
        <f t="shared" si="51"/>
        <v>0.99314220557093991</v>
      </c>
      <c r="U40" s="112">
        <f t="shared" si="51"/>
        <v>0.98903299067654793</v>
      </c>
      <c r="V40" s="112">
        <f t="shared" si="51"/>
        <v>0.99851632047477745</v>
      </c>
      <c r="W40" s="112">
        <f t="shared" si="51"/>
        <v>1.0035427102557342</v>
      </c>
      <c r="X40" s="112">
        <f t="shared" si="51"/>
        <v>0.99000804361426398</v>
      </c>
      <c r="Y40" s="112">
        <f t="shared" si="51"/>
        <v>0.99533738178946773</v>
      </c>
      <c r="Z40" s="112">
        <f t="shared" si="51"/>
        <v>1.0078470469054013</v>
      </c>
      <c r="AA40" s="112">
        <f t="shared" si="51"/>
        <v>1.0113309118272724</v>
      </c>
      <c r="AB40" s="112">
        <f t="shared" si="51"/>
        <v>1.005778246803799</v>
      </c>
      <c r="AC40" s="112">
        <f t="shared" si="51"/>
        <v>1.0049075062538837</v>
      </c>
      <c r="AD40" s="112">
        <f t="shared" si="51"/>
        <v>1.0194859038142621</v>
      </c>
      <c r="AE40" s="112">
        <f t="shared" si="51"/>
        <v>1.0032540067994171</v>
      </c>
      <c r="AF40" s="112">
        <f t="shared" si="51"/>
        <v>0.99940940037732751</v>
      </c>
      <c r="AG40" s="112">
        <f t="shared" si="51"/>
        <v>1.0047597064582372</v>
      </c>
      <c r="AH40" s="112">
        <f t="shared" si="51"/>
        <v>1.0104232972628899</v>
      </c>
      <c r="AI40" s="112">
        <f t="shared" si="51"/>
        <v>1.0035422528049898</v>
      </c>
      <c r="AJ40" s="112">
        <f t="shared" si="51"/>
        <v>1.0129061052944786</v>
      </c>
      <c r="AK40" s="112">
        <f t="shared" si="51"/>
        <v>1.0260445131259068</v>
      </c>
      <c r="AL40" s="112">
        <f t="shared" si="51"/>
        <v>1.017700575578157</v>
      </c>
      <c r="AM40" s="112"/>
      <c r="AN40" s="112"/>
      <c r="AO40" s="112"/>
      <c r="AP40" s="112"/>
      <c r="AQ40" s="112"/>
      <c r="AR40" s="112"/>
      <c r="AS40" s="112"/>
      <c r="AT40" s="112"/>
      <c r="AU40" s="112"/>
      <c r="AV40" s="112">
        <f t="shared" ref="AV40:BA40" si="52">AV27/AV$31</f>
        <v>1.0051874712719153</v>
      </c>
      <c r="AW40" s="112">
        <f t="shared" si="52"/>
        <v>1.0013946429303908</v>
      </c>
      <c r="AX40" s="112">
        <f t="shared" si="52"/>
        <v>1.0087796699902938</v>
      </c>
      <c r="AY40" s="112">
        <f t="shared" si="52"/>
        <v>0.99687398943624017</v>
      </c>
      <c r="AZ40" s="112">
        <f t="shared" si="52"/>
        <v>1.0240077771672513</v>
      </c>
      <c r="BA40" s="112" t="e">
        <f t="shared" si="52"/>
        <v>#DIV/0!</v>
      </c>
      <c r="BB40" s="112" t="e">
        <f t="shared" ref="BB40" si="53">BB27/BB$31</f>
        <v>#DIV/0!</v>
      </c>
    </row>
    <row r="41" spans="1:54" s="113" customFormat="1" ht="15" customHeight="1" x14ac:dyDescent="0.25">
      <c r="A41" s="122" t="s">
        <v>228</v>
      </c>
      <c r="B41" s="112">
        <f t="shared" ref="B41:V41" si="54">B29/B$31</f>
        <v>1.0057707828894269</v>
      </c>
      <c r="C41" s="112">
        <f t="shared" si="54"/>
        <v>0.98939794005603365</v>
      </c>
      <c r="D41" s="112">
        <f t="shared" si="54"/>
        <v>1.0273679159597622</v>
      </c>
      <c r="E41" s="112">
        <f t="shared" si="54"/>
        <v>1.0232630329590067</v>
      </c>
      <c r="F41" s="112">
        <f t="shared" si="54"/>
        <v>1.0084842828659908</v>
      </c>
      <c r="G41" s="112">
        <f t="shared" si="54"/>
        <v>0.99993113580020199</v>
      </c>
      <c r="H41" s="112">
        <f t="shared" si="54"/>
        <v>1.0141134528677782</v>
      </c>
      <c r="I41" s="112">
        <f t="shared" si="54"/>
        <v>1.011331205208972</v>
      </c>
      <c r="J41" s="112">
        <f t="shared" si="54"/>
        <v>0.9920588018024673</v>
      </c>
      <c r="K41" s="112">
        <f t="shared" si="54"/>
        <v>0.98063272549259572</v>
      </c>
      <c r="L41" s="112">
        <f t="shared" si="54"/>
        <v>0.99082001179873092</v>
      </c>
      <c r="M41" s="112">
        <f t="shared" si="54"/>
        <v>0.99285180537735984</v>
      </c>
      <c r="N41" s="112">
        <f t="shared" si="54"/>
        <v>0.99929520439072672</v>
      </c>
      <c r="O41" s="112">
        <f t="shared" si="54"/>
        <v>1.0006549252146208</v>
      </c>
      <c r="P41" s="112">
        <f t="shared" si="54"/>
        <v>0.996365324879111</v>
      </c>
      <c r="Q41" s="112">
        <f t="shared" si="54"/>
        <v>1.0070579964850614</v>
      </c>
      <c r="R41" s="112">
        <f t="shared" si="54"/>
        <v>1.0005828228466556</v>
      </c>
      <c r="S41" s="112">
        <f t="shared" si="54"/>
        <v>1.0131773098784915</v>
      </c>
      <c r="T41" s="112">
        <f t="shared" si="54"/>
        <v>0.99314220557093991</v>
      </c>
      <c r="U41" s="112">
        <f t="shared" si="54"/>
        <v>0.98903299067654793</v>
      </c>
      <c r="V41" s="112">
        <f t="shared" si="54"/>
        <v>0.99820722057368938</v>
      </c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>
        <f t="shared" ref="AV41:BA41" si="55">AV29/AV$31</f>
        <v>1.000612865804277</v>
      </c>
      <c r="AW41" s="112">
        <f t="shared" si="55"/>
        <v>1.0047787029820747</v>
      </c>
      <c r="AX41" s="112" t="e">
        <f t="shared" si="55"/>
        <v>#VALUE!</v>
      </c>
      <c r="AY41" s="112">
        <f t="shared" si="55"/>
        <v>1.0019618411124287</v>
      </c>
      <c r="AZ41" s="112">
        <f t="shared" si="55"/>
        <v>0.99526607210786588</v>
      </c>
      <c r="BA41" s="112" t="e">
        <f t="shared" si="55"/>
        <v>#DIV/0!</v>
      </c>
      <c r="BB41" s="112" t="e">
        <f t="shared" ref="BB41" si="56">BB29/BB$31</f>
        <v>#DIV/0!</v>
      </c>
    </row>
    <row r="42" spans="1:54" s="115" customFormat="1" ht="15" customHeight="1" x14ac:dyDescent="0.25">
      <c r="A42" s="123" t="s">
        <v>225</v>
      </c>
      <c r="B42" s="114">
        <f t="shared" ref="B42:AG42" si="57">B28/B$31</f>
        <v>0.99501614205004041</v>
      </c>
      <c r="C42" s="114">
        <f t="shared" si="57"/>
        <v>1.004635881724548</v>
      </c>
      <c r="D42" s="114">
        <f t="shared" si="57"/>
        <v>1.0111562387537916</v>
      </c>
      <c r="E42" s="114">
        <f t="shared" si="57"/>
        <v>1.0099333515931708</v>
      </c>
      <c r="F42" s="114">
        <f t="shared" si="57"/>
        <v>1.0086751792304756</v>
      </c>
      <c r="G42" s="114">
        <f t="shared" si="57"/>
        <v>1.0170324120833716</v>
      </c>
      <c r="H42" s="114">
        <f t="shared" si="57"/>
        <v>1.0161056936143442</v>
      </c>
      <c r="I42" s="114">
        <f t="shared" si="57"/>
        <v>0.9999577193835486</v>
      </c>
      <c r="J42" s="114">
        <f t="shared" si="57"/>
        <v>0.99495826253970598</v>
      </c>
      <c r="K42" s="114">
        <f t="shared" si="57"/>
        <v>1.0013921184677519</v>
      </c>
      <c r="L42" s="114">
        <f t="shared" si="57"/>
        <v>1.0022590253097168</v>
      </c>
      <c r="M42" s="114">
        <f t="shared" si="57"/>
        <v>0.99854780267035126</v>
      </c>
      <c r="N42" s="114">
        <f t="shared" si="57"/>
        <v>0.99295204390726688</v>
      </c>
      <c r="O42" s="114">
        <f t="shared" si="57"/>
        <v>1.0060890344278255</v>
      </c>
      <c r="P42" s="114">
        <f t="shared" si="57"/>
        <v>1.0023377205623338</v>
      </c>
      <c r="Q42" s="114">
        <f t="shared" si="57"/>
        <v>0.99617574692442878</v>
      </c>
      <c r="R42" s="114">
        <f t="shared" si="57"/>
        <v>1.0037945487463109</v>
      </c>
      <c r="S42" s="114">
        <f t="shared" si="57"/>
        <v>1.0115991121033656</v>
      </c>
      <c r="T42" s="114">
        <f t="shared" si="57"/>
        <v>1.0016615083889884</v>
      </c>
      <c r="U42" s="114">
        <f t="shared" si="57"/>
        <v>1</v>
      </c>
      <c r="V42" s="114">
        <f t="shared" si="57"/>
        <v>1.0004636498516319</v>
      </c>
      <c r="W42" s="114">
        <f t="shared" si="57"/>
        <v>1</v>
      </c>
      <c r="X42" s="114">
        <f t="shared" si="57"/>
        <v>0.99973187952453302</v>
      </c>
      <c r="Y42" s="114">
        <f t="shared" si="57"/>
        <v>0.99971798680178237</v>
      </c>
      <c r="Z42" s="114">
        <f t="shared" si="57"/>
        <v>0.99935679943398348</v>
      </c>
      <c r="AA42" s="114">
        <f t="shared" si="57"/>
        <v>1.0036177879397421</v>
      </c>
      <c r="AB42" s="114">
        <f t="shared" si="57"/>
        <v>0.99809698458557516</v>
      </c>
      <c r="AC42" s="114">
        <f t="shared" si="57"/>
        <v>0.99435955450040625</v>
      </c>
      <c r="AD42" s="114">
        <f t="shared" si="57"/>
        <v>0.99896351575456055</v>
      </c>
      <c r="AE42" s="114">
        <f t="shared" si="57"/>
        <v>1.0000161890885544</v>
      </c>
      <c r="AF42" s="114">
        <f t="shared" si="57"/>
        <v>1.0002624887211877</v>
      </c>
      <c r="AG42" s="114">
        <f t="shared" si="57"/>
        <v>1.0004934812715898</v>
      </c>
      <c r="AH42" s="114">
        <f t="shared" ref="AH42:AZ42" si="58">AH28/AH$31</f>
        <v>1.011728198599618</v>
      </c>
      <c r="AI42" s="114">
        <f t="shared" si="58"/>
        <v>1</v>
      </c>
      <c r="AJ42" s="114">
        <f t="shared" si="58"/>
        <v>1.0025291503170737</v>
      </c>
      <c r="AK42" s="114">
        <f t="shared" si="58"/>
        <v>0.99934040668639168</v>
      </c>
      <c r="AL42" s="114">
        <f t="shared" si="58"/>
        <v>1.0037134074639491</v>
      </c>
      <c r="AM42" s="114">
        <f t="shared" si="58"/>
        <v>0.99984724162011174</v>
      </c>
      <c r="AN42" s="114">
        <f t="shared" si="58"/>
        <v>0.99577860279290653</v>
      </c>
      <c r="AO42" s="114">
        <f t="shared" si="58"/>
        <v>1.000600372230783</v>
      </c>
      <c r="AP42" s="114">
        <f t="shared" si="58"/>
        <v>1.000299377295226</v>
      </c>
      <c r="AQ42" s="114">
        <f t="shared" si="58"/>
        <v>1.0002136752136752</v>
      </c>
      <c r="AR42" s="114">
        <f t="shared" si="58"/>
        <v>1.0002352987313476</v>
      </c>
      <c r="AS42" s="114">
        <f t="shared" si="58"/>
        <v>0.99373616960525379</v>
      </c>
      <c r="AT42" s="114">
        <f t="shared" si="58"/>
        <v>1.0005417226781164</v>
      </c>
      <c r="AU42" s="114">
        <f t="shared" si="58"/>
        <v>1.0160825885715505</v>
      </c>
      <c r="AV42" s="114">
        <f t="shared" si="58"/>
        <v>1.000612865804277</v>
      </c>
      <c r="AW42" s="114">
        <f t="shared" si="58"/>
        <v>1.0047787029820747</v>
      </c>
      <c r="AX42" s="114">
        <f t="shared" si="58"/>
        <v>0.99613959234095117</v>
      </c>
      <c r="AY42" s="114">
        <f t="shared" si="58"/>
        <v>0.99991376522582731</v>
      </c>
      <c r="AZ42" s="114">
        <f t="shared" si="58"/>
        <v>0.99526607210786588</v>
      </c>
      <c r="BA42" s="114" t="e">
        <f t="shared" ref="BA42:BB42" si="59">BA28/BA$31</f>
        <v>#DIV/0!</v>
      </c>
      <c r="BB42" s="114" t="e">
        <f t="shared" si="59"/>
        <v>#DIV/0!</v>
      </c>
    </row>
    <row r="44" spans="1:54" x14ac:dyDescent="0.25">
      <c r="B44" s="703">
        <v>49560000</v>
      </c>
      <c r="C44" s="703">
        <v>49613000</v>
      </c>
      <c r="D44" s="703">
        <v>58353000</v>
      </c>
      <c r="E44" s="703">
        <v>54765000</v>
      </c>
      <c r="F44" s="703">
        <v>47146000</v>
      </c>
      <c r="G44" s="703">
        <v>43564000</v>
      </c>
      <c r="H44" s="703">
        <v>47685000</v>
      </c>
      <c r="I44" s="703">
        <v>47303000</v>
      </c>
      <c r="J44" s="703">
        <v>54148000</v>
      </c>
      <c r="K44" s="703">
        <v>65368000</v>
      </c>
      <c r="L44" s="703">
        <v>69499000</v>
      </c>
      <c r="M44" s="703">
        <v>70927000</v>
      </c>
      <c r="N44" s="703">
        <v>66686000</v>
      </c>
      <c r="O44" s="703">
        <v>56495000</v>
      </c>
      <c r="P44" s="703">
        <v>62454000</v>
      </c>
      <c r="Q44" s="703">
        <v>71125000</v>
      </c>
      <c r="R44" s="703">
        <v>80642000</v>
      </c>
      <c r="S44" s="703">
        <v>77937000</v>
      </c>
      <c r="T44" s="703">
        <v>61390000</v>
      </c>
      <c r="U44" s="703">
        <v>66928000</v>
      </c>
      <c r="V44" s="703">
        <v>64704000</v>
      </c>
      <c r="W44" s="703">
        <v>60688000</v>
      </c>
      <c r="X44" s="703">
        <v>55945000</v>
      </c>
      <c r="Y44" s="703">
        <v>53189000</v>
      </c>
      <c r="Z44" s="703">
        <v>62189000</v>
      </c>
      <c r="AA44" s="703">
        <v>69103000</v>
      </c>
      <c r="AB44" s="703">
        <v>57803000</v>
      </c>
      <c r="AC44" s="703">
        <v>62761000</v>
      </c>
      <c r="AD44" s="703">
        <v>62712000</v>
      </c>
      <c r="AE44" s="703">
        <v>61770000</v>
      </c>
      <c r="AF44" s="703">
        <v>60955000</v>
      </c>
      <c r="AG44" s="703">
        <v>62819000</v>
      </c>
      <c r="AH44" s="703">
        <v>62840000</v>
      </c>
      <c r="AI44" s="703">
        <v>59002000</v>
      </c>
      <c r="AJ44" s="703">
        <v>53773000</v>
      </c>
      <c r="AK44" s="703">
        <v>53063000</v>
      </c>
      <c r="AL44" s="703">
        <v>48473000</v>
      </c>
      <c r="AM44" s="703">
        <v>45824000</v>
      </c>
      <c r="AN44" s="703">
        <v>53063000</v>
      </c>
      <c r="AO44" s="703">
        <v>49969000</v>
      </c>
      <c r="AP44" s="703">
        <v>50104000</v>
      </c>
      <c r="AQ44" s="703">
        <v>46800000</v>
      </c>
      <c r="AR44" s="703">
        <v>50999000</v>
      </c>
      <c r="AS44" s="703">
        <v>56036000</v>
      </c>
      <c r="AT44" s="703">
        <v>49841000</v>
      </c>
      <c r="AU44" s="703">
        <v>46883000</v>
      </c>
      <c r="AV44" s="703">
        <v>45687000</v>
      </c>
      <c r="AW44" s="703">
        <v>48758000</v>
      </c>
      <c r="AX44" s="703">
        <v>45332000</v>
      </c>
      <c r="AY44" s="703">
        <v>46381000</v>
      </c>
      <c r="AZ44" s="703">
        <v>46381000</v>
      </c>
      <c r="BA44" s="703">
        <v>46381000</v>
      </c>
      <c r="BB44" s="703">
        <v>46381000</v>
      </c>
    </row>
    <row r="46" spans="1:54" ht="18" customHeight="1" x14ac:dyDescent="0.3">
      <c r="A46" s="894" t="s">
        <v>243</v>
      </c>
      <c r="B46" s="903"/>
      <c r="C46" s="903"/>
      <c r="D46" s="903"/>
      <c r="E46" s="903"/>
      <c r="F46" s="903"/>
      <c r="G46" s="903"/>
      <c r="H46" s="903"/>
      <c r="I46" s="903"/>
      <c r="J46" s="99"/>
      <c r="K46" s="99"/>
      <c r="L46" s="99"/>
      <c r="M46" s="3"/>
      <c r="N46" s="3"/>
      <c r="O46" s="3"/>
      <c r="P46" s="4"/>
      <c r="Q46" s="4"/>
      <c r="R46" s="4"/>
      <c r="S46" s="4"/>
    </row>
    <row r="47" spans="1:54" ht="18" customHeight="1" x14ac:dyDescent="0.25">
      <c r="A47" s="10"/>
      <c r="B47" s="6">
        <v>1965</v>
      </c>
      <c r="C47" s="6">
        <f>B47+1</f>
        <v>1966</v>
      </c>
      <c r="D47" s="6">
        <f t="shared" ref="D47:BB47" si="60">C47+1</f>
        <v>1967</v>
      </c>
      <c r="E47" s="6">
        <f t="shared" si="60"/>
        <v>1968</v>
      </c>
      <c r="F47" s="6">
        <f t="shared" si="60"/>
        <v>1969</v>
      </c>
      <c r="G47" s="6">
        <f t="shared" si="60"/>
        <v>1970</v>
      </c>
      <c r="H47" s="6">
        <f t="shared" si="60"/>
        <v>1971</v>
      </c>
      <c r="I47" s="6">
        <f t="shared" si="60"/>
        <v>1972</v>
      </c>
      <c r="J47" s="6">
        <f t="shared" si="60"/>
        <v>1973</v>
      </c>
      <c r="K47" s="6">
        <f t="shared" si="60"/>
        <v>1974</v>
      </c>
      <c r="L47" s="6">
        <f t="shared" si="60"/>
        <v>1975</v>
      </c>
      <c r="M47" s="6">
        <f t="shared" si="60"/>
        <v>1976</v>
      </c>
      <c r="N47" s="6">
        <f t="shared" si="60"/>
        <v>1977</v>
      </c>
      <c r="O47" s="6">
        <f t="shared" si="60"/>
        <v>1978</v>
      </c>
      <c r="P47" s="6">
        <f t="shared" si="60"/>
        <v>1979</v>
      </c>
      <c r="Q47" s="6">
        <f t="shared" si="60"/>
        <v>1980</v>
      </c>
      <c r="R47" s="6">
        <f t="shared" si="60"/>
        <v>1981</v>
      </c>
      <c r="S47" s="6">
        <f t="shared" si="60"/>
        <v>1982</v>
      </c>
      <c r="T47" s="6">
        <f t="shared" si="60"/>
        <v>1983</v>
      </c>
      <c r="U47" s="6">
        <f t="shared" si="60"/>
        <v>1984</v>
      </c>
      <c r="V47" s="6">
        <f t="shared" si="60"/>
        <v>1985</v>
      </c>
      <c r="W47" s="6">
        <f t="shared" si="60"/>
        <v>1986</v>
      </c>
      <c r="X47" s="6">
        <f t="shared" si="60"/>
        <v>1987</v>
      </c>
      <c r="Y47" s="6">
        <f t="shared" si="60"/>
        <v>1988</v>
      </c>
      <c r="Z47" s="6">
        <f t="shared" si="60"/>
        <v>1989</v>
      </c>
      <c r="AA47" s="6">
        <f t="shared" si="60"/>
        <v>1990</v>
      </c>
      <c r="AB47" s="6">
        <f t="shared" si="60"/>
        <v>1991</v>
      </c>
      <c r="AC47" s="6">
        <f t="shared" si="60"/>
        <v>1992</v>
      </c>
      <c r="AD47" s="6">
        <f t="shared" si="60"/>
        <v>1993</v>
      </c>
      <c r="AE47" s="6">
        <f t="shared" si="60"/>
        <v>1994</v>
      </c>
      <c r="AF47" s="6">
        <f t="shared" si="60"/>
        <v>1995</v>
      </c>
      <c r="AG47" s="6">
        <f t="shared" si="60"/>
        <v>1996</v>
      </c>
      <c r="AH47" s="6">
        <f t="shared" si="60"/>
        <v>1997</v>
      </c>
      <c r="AI47" s="6">
        <f t="shared" si="60"/>
        <v>1998</v>
      </c>
      <c r="AJ47" s="6">
        <f t="shared" si="60"/>
        <v>1999</v>
      </c>
      <c r="AK47" s="6">
        <f t="shared" si="60"/>
        <v>2000</v>
      </c>
      <c r="AL47" s="6">
        <f t="shared" si="60"/>
        <v>2001</v>
      </c>
      <c r="AM47" s="6">
        <f t="shared" si="60"/>
        <v>2002</v>
      </c>
      <c r="AN47" s="6">
        <f t="shared" si="60"/>
        <v>2003</v>
      </c>
      <c r="AO47" s="6">
        <f t="shared" si="60"/>
        <v>2004</v>
      </c>
      <c r="AP47" s="6">
        <f t="shared" si="60"/>
        <v>2005</v>
      </c>
      <c r="AQ47" s="6">
        <f t="shared" si="60"/>
        <v>2006</v>
      </c>
      <c r="AR47" s="6">
        <f t="shared" si="60"/>
        <v>2007</v>
      </c>
      <c r="AS47" s="6">
        <f t="shared" si="60"/>
        <v>2008</v>
      </c>
      <c r="AT47" s="6">
        <f t="shared" si="60"/>
        <v>2009</v>
      </c>
      <c r="AU47" s="6">
        <f t="shared" si="60"/>
        <v>2010</v>
      </c>
      <c r="AV47" s="6">
        <f t="shared" si="60"/>
        <v>2011</v>
      </c>
      <c r="AW47" s="6">
        <f t="shared" si="60"/>
        <v>2012</v>
      </c>
      <c r="AX47" s="6">
        <f t="shared" si="60"/>
        <v>2013</v>
      </c>
      <c r="AY47" s="6">
        <f t="shared" si="60"/>
        <v>2014</v>
      </c>
      <c r="AZ47" s="6">
        <f t="shared" si="60"/>
        <v>2015</v>
      </c>
      <c r="BA47" s="6">
        <f t="shared" si="60"/>
        <v>2016</v>
      </c>
      <c r="BB47" s="6">
        <f t="shared" si="60"/>
        <v>2017</v>
      </c>
    </row>
    <row r="48" spans="1:54" s="126" customFormat="1" ht="18" customHeight="1" x14ac:dyDescent="0.25">
      <c r="A48" s="124" t="s">
        <v>238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>
        <f t="shared" ref="AD48:AZ48" si="61">AD24/AD5</f>
        <v>0.89225193321252194</v>
      </c>
      <c r="AE48" s="125">
        <f t="shared" si="61"/>
        <v>0.86573426573426571</v>
      </c>
      <c r="AF48" s="125">
        <f t="shared" si="61"/>
        <v>0.86565438678114737</v>
      </c>
      <c r="AG48" s="125">
        <f t="shared" si="61"/>
        <v>0.79608250807025227</v>
      </c>
      <c r="AH48" s="125">
        <f t="shared" si="61"/>
        <v>0.88166852154306441</v>
      </c>
      <c r="AI48" s="125">
        <f t="shared" si="61"/>
        <v>0.90262133170214986</v>
      </c>
      <c r="AJ48" s="125">
        <f t="shared" si="61"/>
        <v>0.87896047850989223</v>
      </c>
      <c r="AK48" s="125">
        <f t="shared" si="61"/>
        <v>0.85138816813700047</v>
      </c>
      <c r="AL48" s="125">
        <f t="shared" si="61"/>
        <v>0.83417635450007466</v>
      </c>
      <c r="AM48" s="125">
        <f t="shared" si="61"/>
        <v>0.79825096603620094</v>
      </c>
      <c r="AN48" s="125">
        <f t="shared" si="61"/>
        <v>0.85417443311668317</v>
      </c>
      <c r="AO48" s="125">
        <f t="shared" si="61"/>
        <v>0.84760014799367667</v>
      </c>
      <c r="AP48" s="125">
        <f t="shared" si="61"/>
        <v>0.8738394320043692</v>
      </c>
      <c r="AQ48" s="125">
        <f t="shared" si="61"/>
        <v>0.80695980955048308</v>
      </c>
      <c r="AR48" s="125">
        <f t="shared" si="61"/>
        <v>0.86397028340215243</v>
      </c>
      <c r="AS48" s="125">
        <f t="shared" si="61"/>
        <v>0.88240364873125088</v>
      </c>
      <c r="AT48" s="125">
        <f t="shared" si="61"/>
        <v>0.83393021590095162</v>
      </c>
      <c r="AU48" s="125">
        <f t="shared" si="61"/>
        <v>0.87502554480093631</v>
      </c>
      <c r="AV48" s="125">
        <f t="shared" si="61"/>
        <v>0.82728667206701023</v>
      </c>
      <c r="AW48" s="125">
        <f t="shared" si="61"/>
        <v>0.88001717106675248</v>
      </c>
      <c r="AX48" s="125">
        <f t="shared" si="61"/>
        <v>0.82801418439716312</v>
      </c>
      <c r="AY48" s="125">
        <f t="shared" si="61"/>
        <v>0.82235958075786075</v>
      </c>
      <c r="AZ48" s="125">
        <f t="shared" si="61"/>
        <v>0.86652699261292832</v>
      </c>
      <c r="BA48" s="125">
        <f t="shared" ref="BA48:BB48" si="62">BA24/BA5</f>
        <v>0.86329425533202853</v>
      </c>
      <c r="BB48" s="125">
        <f t="shared" si="62"/>
        <v>0.83716537484530706</v>
      </c>
    </row>
    <row r="49" spans="1:54" s="126" customFormat="1" ht="18" customHeight="1" x14ac:dyDescent="0.25">
      <c r="A49" s="124" t="s">
        <v>219</v>
      </c>
      <c r="B49" s="125">
        <f t="shared" ref="B49:AC49" si="63">B25/B6</f>
        <v>0.87027725399818423</v>
      </c>
      <c r="C49" s="125">
        <f t="shared" si="63"/>
        <v>0.91187234121602789</v>
      </c>
      <c r="D49" s="125">
        <f t="shared" si="63"/>
        <v>0.87739839302179223</v>
      </c>
      <c r="E49" s="125">
        <f t="shared" si="63"/>
        <v>0.9329104862741181</v>
      </c>
      <c r="F49" s="125">
        <f t="shared" si="63"/>
        <v>0.87728103031533111</v>
      </c>
      <c r="G49" s="125">
        <f t="shared" si="63"/>
        <v>0.88905443190399414</v>
      </c>
      <c r="H49" s="125">
        <f t="shared" si="63"/>
        <v>0.89103247875823</v>
      </c>
      <c r="I49" s="125">
        <f t="shared" si="63"/>
        <v>0.86274120829576195</v>
      </c>
      <c r="J49" s="125">
        <f t="shared" si="63"/>
        <v>0.91095878761076998</v>
      </c>
      <c r="K49" s="125">
        <f t="shared" si="63"/>
        <v>0.91257182981528451</v>
      </c>
      <c r="L49" s="125">
        <f t="shared" si="63"/>
        <v>0.92773432250087362</v>
      </c>
      <c r="M49" s="125">
        <f t="shared" si="63"/>
        <v>0.87482396340931468</v>
      </c>
      <c r="N49" s="125">
        <f t="shared" si="63"/>
        <v>0.89365932294465344</v>
      </c>
      <c r="O49" s="125">
        <f t="shared" si="63"/>
        <v>0.85247681520018093</v>
      </c>
      <c r="P49" s="125">
        <f t="shared" si="63"/>
        <v>0.8739944122313168</v>
      </c>
      <c r="Q49" s="125">
        <f t="shared" si="63"/>
        <v>0.908260735248687</v>
      </c>
      <c r="R49" s="125">
        <f t="shared" si="63"/>
        <v>0.90761555095053603</v>
      </c>
      <c r="S49" s="125">
        <f t="shared" si="63"/>
        <v>0.91184329736114778</v>
      </c>
      <c r="T49" s="125">
        <f t="shared" si="63"/>
        <v>0.80106993736951981</v>
      </c>
      <c r="U49" s="125">
        <f t="shared" si="63"/>
        <v>0.83477430381019402</v>
      </c>
      <c r="V49" s="125">
        <f t="shared" si="63"/>
        <v>0.86831650498251167</v>
      </c>
      <c r="W49" s="125">
        <f t="shared" si="63"/>
        <v>0.84572333245378917</v>
      </c>
      <c r="X49" s="125">
        <f t="shared" si="63"/>
        <v>0.84996086736338106</v>
      </c>
      <c r="Y49" s="125">
        <f t="shared" si="63"/>
        <v>0.79331583658236871</v>
      </c>
      <c r="Z49" s="125">
        <f t="shared" si="63"/>
        <v>0.82698646377529084</v>
      </c>
      <c r="AA49" s="125">
        <f t="shared" si="63"/>
        <v>0.90507720559708249</v>
      </c>
      <c r="AB49" s="125">
        <f t="shared" si="63"/>
        <v>0.83016092873156178</v>
      </c>
      <c r="AC49" s="125">
        <f t="shared" si="63"/>
        <v>0.87213626999599048</v>
      </c>
      <c r="AD49" s="125">
        <f t="shared" ref="AD49:AZ49" si="64">AD25/AD6</f>
        <v>0.89044457074732797</v>
      </c>
      <c r="AE49" s="125">
        <f t="shared" si="64"/>
        <v>0.87942044615995918</v>
      </c>
      <c r="AF49" s="125">
        <f t="shared" si="64"/>
        <v>0.87883243243243248</v>
      </c>
      <c r="AG49" s="125">
        <f t="shared" si="64"/>
        <v>0.8346292182375965</v>
      </c>
      <c r="AH49" s="125">
        <f t="shared" si="64"/>
        <v>0.89724023909449324</v>
      </c>
      <c r="AI49" s="125">
        <f t="shared" si="64"/>
        <v>0.90033283180595447</v>
      </c>
      <c r="AJ49" s="125">
        <f t="shared" si="64"/>
        <v>0.86918563045656216</v>
      </c>
      <c r="AK49" s="125">
        <f t="shared" si="64"/>
        <v>0.86494773297747274</v>
      </c>
      <c r="AL49" s="125">
        <f t="shared" si="64"/>
        <v>0.82764579558418894</v>
      </c>
      <c r="AM49" s="125">
        <f t="shared" si="64"/>
        <v>0.79267704085878343</v>
      </c>
      <c r="AN49" s="125">
        <f t="shared" si="64"/>
        <v>0.86440761404660327</v>
      </c>
      <c r="AO49" s="125">
        <f t="shared" si="64"/>
        <v>0.84694917235965195</v>
      </c>
      <c r="AP49" s="125">
        <f t="shared" si="64"/>
        <v>0.86709710743801649</v>
      </c>
      <c r="AQ49" s="125">
        <f t="shared" si="64"/>
        <v>0.81357455117239474</v>
      </c>
      <c r="AR49" s="125">
        <f t="shared" si="64"/>
        <v>0.86743244359970251</v>
      </c>
      <c r="AS49" s="125">
        <f t="shared" si="64"/>
        <v>0.89172195344879213</v>
      </c>
      <c r="AT49" s="125">
        <f t="shared" si="64"/>
        <v>0.84408197406942698</v>
      </c>
      <c r="AU49" s="125">
        <f t="shared" si="64"/>
        <v>0.88873952674707668</v>
      </c>
      <c r="AV49" s="125">
        <f t="shared" si="64"/>
        <v>0.82383964426673106</v>
      </c>
      <c r="AW49" s="125">
        <f t="shared" si="64"/>
        <v>0.88001717106675248</v>
      </c>
      <c r="AX49" s="125">
        <f t="shared" si="64"/>
        <v>0.80895099946930837</v>
      </c>
      <c r="AY49" s="125">
        <f t="shared" si="64"/>
        <v>0.82235958075786075</v>
      </c>
      <c r="AZ49" s="125">
        <f t="shared" si="64"/>
        <v>0.85552524117762441</v>
      </c>
      <c r="BA49" s="125">
        <f t="shared" ref="BA49:BB49" si="65">BA25/BA6</f>
        <v>0.86769914987405539</v>
      </c>
      <c r="BB49" s="125" t="e">
        <f t="shared" si="65"/>
        <v>#DIV/0!</v>
      </c>
    </row>
    <row r="50" spans="1:54" s="126" customFormat="1" ht="18" customHeight="1" x14ac:dyDescent="0.25">
      <c r="A50" s="127" t="s">
        <v>220</v>
      </c>
      <c r="B50" s="125">
        <f t="shared" ref="B50:AG50" si="66">B28/B7</f>
        <v>0.86602156580380041</v>
      </c>
      <c r="C50" s="125">
        <f t="shared" si="66"/>
        <v>0.91433236108818083</v>
      </c>
      <c r="D50" s="125">
        <f t="shared" si="66"/>
        <v>0.86751451885613473</v>
      </c>
      <c r="E50" s="125">
        <f t="shared" si="66"/>
        <v>0.88360092659158085</v>
      </c>
      <c r="F50" s="125">
        <f t="shared" si="66"/>
        <v>0.8755891883929886</v>
      </c>
      <c r="G50" s="125">
        <f t="shared" si="66"/>
        <v>0.89402316477662536</v>
      </c>
      <c r="H50" s="125">
        <f t="shared" si="66"/>
        <v>0.88671925040718846</v>
      </c>
      <c r="I50" s="125">
        <f t="shared" si="66"/>
        <v>0.86092606748935241</v>
      </c>
      <c r="J50" s="125">
        <f t="shared" si="66"/>
        <v>0.91301179501084595</v>
      </c>
      <c r="K50" s="125">
        <f t="shared" si="66"/>
        <v>0.91976843850552914</v>
      </c>
      <c r="L50" s="125">
        <f t="shared" si="66"/>
        <v>0.92757174245955121</v>
      </c>
      <c r="M50" s="125">
        <f t="shared" si="66"/>
        <v>0.88292713332917783</v>
      </c>
      <c r="N50" s="125">
        <f t="shared" si="66"/>
        <v>0.88519330517084649</v>
      </c>
      <c r="O50" s="125">
        <f t="shared" si="66"/>
        <v>0.85997216086180284</v>
      </c>
      <c r="P50" s="125">
        <f t="shared" si="66"/>
        <v>0.87481483551804129</v>
      </c>
      <c r="Q50" s="125">
        <f t="shared" si="66"/>
        <v>0.88092751460897678</v>
      </c>
      <c r="R50" s="125">
        <f t="shared" si="66"/>
        <v>0.91092005761613248</v>
      </c>
      <c r="S50" s="125">
        <f t="shared" si="66"/>
        <v>0.90334223220321508</v>
      </c>
      <c r="T50" s="125">
        <f t="shared" si="66"/>
        <v>0.80049988934741012</v>
      </c>
      <c r="U50" s="125">
        <f t="shared" si="66"/>
        <v>0.84491182002954057</v>
      </c>
      <c r="V50" s="125">
        <f t="shared" si="66"/>
        <v>0.85655309295401916</v>
      </c>
      <c r="W50" s="125">
        <f t="shared" si="66"/>
        <v>0.84250274179889773</v>
      </c>
      <c r="X50" s="125">
        <f t="shared" si="66"/>
        <v>0.84994833140842507</v>
      </c>
      <c r="Y50" s="125">
        <f t="shared" si="66"/>
        <v>0.81145752262357129</v>
      </c>
      <c r="Z50" s="125">
        <f t="shared" si="66"/>
        <v>0.8111857991254976</v>
      </c>
      <c r="AA50" s="125">
        <f t="shared" si="66"/>
        <v>0.89735527779934265</v>
      </c>
      <c r="AB50" s="125">
        <f t="shared" si="66"/>
        <v>0.8252939661831602</v>
      </c>
      <c r="AC50" s="125">
        <f t="shared" si="66"/>
        <v>0.86362126705599074</v>
      </c>
      <c r="AD50" s="125">
        <f t="shared" si="66"/>
        <v>0.86759084865942837</v>
      </c>
      <c r="AE50" s="125">
        <f t="shared" si="66"/>
        <v>0.87716732224762495</v>
      </c>
      <c r="AF50" s="125">
        <f t="shared" si="66"/>
        <v>0.88137675817106842</v>
      </c>
      <c r="AG50" s="125">
        <f t="shared" si="66"/>
        <v>0.83092055685559041</v>
      </c>
      <c r="AH50" s="125">
        <f t="shared" ref="AH50:AZ50" si="67">AH28/AH7</f>
        <v>0.89558945752158781</v>
      </c>
      <c r="AI50" s="125">
        <f t="shared" si="67"/>
        <v>0.89572042325150669</v>
      </c>
      <c r="AJ50" s="125">
        <f t="shared" si="67"/>
        <v>0.85823224122011021</v>
      </c>
      <c r="AK50" s="125">
        <f t="shared" si="67"/>
        <v>0.84805450271074223</v>
      </c>
      <c r="AL50" s="125">
        <f t="shared" si="67"/>
        <v>0.81609272522938092</v>
      </c>
      <c r="AM50" s="125">
        <f t="shared" si="67"/>
        <v>0.75908744491202496</v>
      </c>
      <c r="AN50" s="125">
        <f t="shared" si="67"/>
        <v>0.85638573743922208</v>
      </c>
      <c r="AO50" s="125">
        <f t="shared" si="67"/>
        <v>0.83786908871535337</v>
      </c>
      <c r="AP50" s="125">
        <f t="shared" si="67"/>
        <v>0.87576228835031189</v>
      </c>
      <c r="AQ50" s="125">
        <f t="shared" si="67"/>
        <v>0.8163016183035714</v>
      </c>
      <c r="AR50" s="125">
        <f t="shared" si="67"/>
        <v>0.84409180414674101</v>
      </c>
      <c r="AS50" s="125">
        <f t="shared" si="67"/>
        <v>0.88322997129125891</v>
      </c>
      <c r="AT50" s="125">
        <f t="shared" si="67"/>
        <v>0.84331929717754894</v>
      </c>
      <c r="AU50" s="125">
        <f t="shared" si="67"/>
        <v>0.88870025931384433</v>
      </c>
      <c r="AV50" s="125">
        <f t="shared" si="67"/>
        <v>0.84021025933209581</v>
      </c>
      <c r="AW50" s="125">
        <f t="shared" si="67"/>
        <v>0.87898306301133922</v>
      </c>
      <c r="AX50" s="125">
        <f t="shared" si="67"/>
        <v>0.80413490989386704</v>
      </c>
      <c r="AY50" s="125">
        <f t="shared" si="67"/>
        <v>0.81625074794973773</v>
      </c>
      <c r="AZ50" s="125">
        <f t="shared" si="67"/>
        <v>0.86183295512773594</v>
      </c>
      <c r="BA50" s="125">
        <f t="shared" ref="BA50:BB50" si="68">BA28/BA7</f>
        <v>0.87510467759301347</v>
      </c>
      <c r="BB50" s="125" t="e">
        <f t="shared" si="68"/>
        <v>#DIV/0!</v>
      </c>
    </row>
    <row r="51" spans="1:54" s="126" customFormat="1" ht="18" customHeight="1" x14ac:dyDescent="0.25">
      <c r="A51" s="127" t="s">
        <v>217</v>
      </c>
      <c r="B51" s="128">
        <f t="shared" ref="B51:AG51" si="69">B30/B8</f>
        <v>0.86400167361099001</v>
      </c>
      <c r="C51" s="128">
        <f t="shared" si="69"/>
        <v>0.91675705487636727</v>
      </c>
      <c r="D51" s="128">
        <f t="shared" si="69"/>
        <v>0.86688005192046724</v>
      </c>
      <c r="E51" s="128">
        <f t="shared" si="69"/>
        <v>0.88439010338315782</v>
      </c>
      <c r="F51" s="128">
        <f t="shared" si="69"/>
        <v>0.8765268335820483</v>
      </c>
      <c r="G51" s="128">
        <f t="shared" si="69"/>
        <v>0.89195360491432263</v>
      </c>
      <c r="H51" s="128">
        <f t="shared" si="69"/>
        <v>0.88596915071548044</v>
      </c>
      <c r="I51" s="128">
        <f t="shared" si="69"/>
        <v>0.86133780238997382</v>
      </c>
      <c r="J51" s="128">
        <f t="shared" si="69"/>
        <v>0.91337447861914611</v>
      </c>
      <c r="K51" s="128">
        <f t="shared" si="69"/>
        <v>0.91954200184993129</v>
      </c>
      <c r="L51" s="128">
        <f t="shared" si="69"/>
        <v>0.92758198140600445</v>
      </c>
      <c r="M51" s="128">
        <f t="shared" si="69"/>
        <v>0.88240941622403435</v>
      </c>
      <c r="N51" s="128">
        <f t="shared" si="69"/>
        <v>0.88474287463890622</v>
      </c>
      <c r="O51" s="128">
        <f t="shared" si="69"/>
        <v>0.85943702362085883</v>
      </c>
      <c r="P51" s="128">
        <f t="shared" si="69"/>
        <v>0.87441196236559138</v>
      </c>
      <c r="Q51" s="128">
        <f t="shared" si="69"/>
        <v>0.88029068541736422</v>
      </c>
      <c r="R51" s="128">
        <f t="shared" si="69"/>
        <v>0.91099541201871181</v>
      </c>
      <c r="S51" s="128">
        <f t="shared" si="69"/>
        <v>0.90339368844864854</v>
      </c>
      <c r="T51" s="128">
        <f t="shared" si="69"/>
        <v>0.80333424933589814</v>
      </c>
      <c r="U51" s="128">
        <f t="shared" si="69"/>
        <v>0.84491182002954057</v>
      </c>
      <c r="V51" s="128">
        <f t="shared" si="69"/>
        <v>0.85655309295401916</v>
      </c>
      <c r="W51" s="128">
        <f t="shared" si="69"/>
        <v>0.84257923072653607</v>
      </c>
      <c r="X51" s="128">
        <f t="shared" si="69"/>
        <v>0.85001670869155754</v>
      </c>
      <c r="Y51" s="128">
        <f t="shared" si="69"/>
        <v>0.81168642890933784</v>
      </c>
      <c r="Z51" s="128">
        <f t="shared" si="69"/>
        <v>0.81170789009984989</v>
      </c>
      <c r="AA51" s="128">
        <f t="shared" si="69"/>
        <v>0.89697181548659388</v>
      </c>
      <c r="AB51" s="128">
        <f t="shared" si="69"/>
        <v>0.82525993621372695</v>
      </c>
      <c r="AC51" s="128">
        <f t="shared" si="69"/>
        <v>0.86365271781246544</v>
      </c>
      <c r="AD51" s="128">
        <f t="shared" si="69"/>
        <v>0.8689723977386099</v>
      </c>
      <c r="AE51" s="128">
        <f t="shared" si="69"/>
        <v>0.87805086070875205</v>
      </c>
      <c r="AF51" s="128">
        <f t="shared" si="69"/>
        <v>2.0920293834958121</v>
      </c>
      <c r="AG51" s="128">
        <f t="shared" si="69"/>
        <v>0.83213657581888634</v>
      </c>
      <c r="AH51" s="128">
        <f t="shared" ref="AH51:AZ51" si="70">AH30/AH8</f>
        <v>0.88734874737260694</v>
      </c>
      <c r="AI51" s="128">
        <f t="shared" si="70"/>
        <v>0.89640084471521242</v>
      </c>
      <c r="AJ51" s="128">
        <f t="shared" si="70"/>
        <v>0.85822942245750555</v>
      </c>
      <c r="AK51" s="128">
        <f t="shared" si="70"/>
        <v>0.84837694997525104</v>
      </c>
      <c r="AL51" s="128">
        <f t="shared" si="70"/>
        <v>0.81603100827222852</v>
      </c>
      <c r="AM51" s="128">
        <f t="shared" si="70"/>
        <v>0.75936032281537347</v>
      </c>
      <c r="AN51" s="128">
        <f t="shared" si="70"/>
        <v>0.85391287555720052</v>
      </c>
      <c r="AO51" s="128">
        <f t="shared" si="70"/>
        <v>0.83786908871535337</v>
      </c>
      <c r="AP51" s="128">
        <f t="shared" si="70"/>
        <v>0.87576228835031189</v>
      </c>
      <c r="AQ51" s="128">
        <f t="shared" si="70"/>
        <v>0.8163016183035714</v>
      </c>
      <c r="AR51" s="128">
        <f t="shared" si="70"/>
        <v>0.84409180414674101</v>
      </c>
      <c r="AS51" s="128">
        <f t="shared" si="70"/>
        <v>0.88141091576598674</v>
      </c>
      <c r="AT51" s="128">
        <f t="shared" si="70"/>
        <v>0.84324296917252572</v>
      </c>
      <c r="AU51" s="128">
        <f t="shared" si="70"/>
        <v>0.88853021849868452</v>
      </c>
      <c r="AV51" s="128">
        <f t="shared" si="70"/>
        <v>0.84002646620963439</v>
      </c>
      <c r="AW51" s="128">
        <f t="shared" si="70"/>
        <v>0.87883088420220601</v>
      </c>
      <c r="AX51" s="128">
        <f t="shared" si="70"/>
        <v>0.80610285226545275</v>
      </c>
      <c r="AY51" s="128">
        <f t="shared" si="70"/>
        <v>0.81625074794973773</v>
      </c>
      <c r="AZ51" s="128">
        <f t="shared" si="70"/>
        <v>0.8659322157967938</v>
      </c>
      <c r="BA51" s="128">
        <f t="shared" ref="BA51:BB51" si="71">BA30/BA8</f>
        <v>0</v>
      </c>
      <c r="BB51" s="128" t="e">
        <f t="shared" si="71"/>
        <v>#DIV/0!</v>
      </c>
    </row>
    <row r="52" spans="1:54" s="126" customFormat="1" ht="18" customHeight="1" x14ac:dyDescent="0.25">
      <c r="A52" s="129" t="s">
        <v>25</v>
      </c>
      <c r="B52" s="130">
        <f t="shared" ref="B52:AG52" si="72">B31/B9</f>
        <v>0.86400167361099001</v>
      </c>
      <c r="C52" s="130">
        <f t="shared" si="72"/>
        <v>0.9169762498844839</v>
      </c>
      <c r="D52" s="130">
        <f t="shared" si="72"/>
        <v>0.86752200285442438</v>
      </c>
      <c r="E52" s="130">
        <f t="shared" si="72"/>
        <v>0.88530552861299705</v>
      </c>
      <c r="F52" s="130">
        <f t="shared" si="72"/>
        <v>0.88205799812909258</v>
      </c>
      <c r="G52" s="130">
        <f t="shared" si="72"/>
        <v>0.89382219577750877</v>
      </c>
      <c r="H52" s="130">
        <f t="shared" si="72"/>
        <v>0.88597599494630452</v>
      </c>
      <c r="I52" s="130">
        <f t="shared" si="72"/>
        <v>0.86141715076575676</v>
      </c>
      <c r="J52" s="130">
        <f t="shared" si="72"/>
        <v>0.91382860228845308</v>
      </c>
      <c r="K52" s="130">
        <f t="shared" si="72"/>
        <v>0.92010584989583921</v>
      </c>
      <c r="L52" s="130">
        <f t="shared" si="72"/>
        <v>0.92789052069425904</v>
      </c>
      <c r="M52" s="130">
        <f t="shared" si="72"/>
        <v>0.88223148205734192</v>
      </c>
      <c r="N52" s="130">
        <f t="shared" si="72"/>
        <v>0.88431242540777089</v>
      </c>
      <c r="O52" s="130">
        <f t="shared" si="72"/>
        <v>0.8561275364075831</v>
      </c>
      <c r="P52" s="130">
        <f t="shared" si="72"/>
        <v>0.87441196236559138</v>
      </c>
      <c r="Q52" s="130">
        <f t="shared" si="72"/>
        <v>0.88039065207704115</v>
      </c>
      <c r="R52" s="130">
        <f t="shared" si="72"/>
        <v>0.91378001382420593</v>
      </c>
      <c r="S52" s="130">
        <f t="shared" si="72"/>
        <v>0.903806011689396</v>
      </c>
      <c r="T52" s="130">
        <f t="shared" si="72"/>
        <v>0.80333424933589814</v>
      </c>
      <c r="U52" s="130">
        <f t="shared" si="72"/>
        <v>0.84491182002954057</v>
      </c>
      <c r="V52" s="130">
        <f t="shared" si="72"/>
        <v>0.85660951876613489</v>
      </c>
      <c r="W52" s="130">
        <f t="shared" si="72"/>
        <v>0.84291230311953114</v>
      </c>
      <c r="X52" s="130">
        <f t="shared" si="72"/>
        <v>0.84985340807243004</v>
      </c>
      <c r="Y52" s="130">
        <f t="shared" si="72"/>
        <v>0.81168642890933784</v>
      </c>
      <c r="Z52" s="130">
        <f t="shared" si="72"/>
        <v>0.81170789009984989</v>
      </c>
      <c r="AA52" s="130">
        <f t="shared" si="72"/>
        <v>0.89696395425812225</v>
      </c>
      <c r="AB52" s="130">
        <f t="shared" si="72"/>
        <v>0.82716332050199626</v>
      </c>
      <c r="AC52" s="130">
        <f t="shared" si="72"/>
        <v>0.8690372339689002</v>
      </c>
      <c r="AD52" s="130">
        <f t="shared" si="72"/>
        <v>0.8689723977386099</v>
      </c>
      <c r="AE52" s="130">
        <f t="shared" si="72"/>
        <v>0.87805086070875205</v>
      </c>
      <c r="AF52" s="130">
        <f t="shared" si="72"/>
        <v>0.88300908287580937</v>
      </c>
      <c r="AG52" s="130">
        <f t="shared" si="72"/>
        <v>0.83641568470807537</v>
      </c>
      <c r="AH52" s="130">
        <f t="shared" ref="AH52:AZ52" si="73">AH31/AH9</f>
        <v>0.89246151224223147</v>
      </c>
      <c r="AI52" s="130">
        <f t="shared" si="73"/>
        <v>0.89640084471521242</v>
      </c>
      <c r="AJ52" s="130">
        <f t="shared" si="73"/>
        <v>0.85811630282139661</v>
      </c>
      <c r="AK52" s="130">
        <f t="shared" si="73"/>
        <v>0.84834289916705308</v>
      </c>
      <c r="AL52" s="130">
        <f t="shared" si="73"/>
        <v>0.81560438820837255</v>
      </c>
      <c r="AM52" s="130">
        <f t="shared" si="73"/>
        <v>0.75970688683311782</v>
      </c>
      <c r="AN52" s="130">
        <f t="shared" si="73"/>
        <v>0.85391287555720052</v>
      </c>
      <c r="AO52" s="130">
        <f t="shared" si="73"/>
        <v>0.83778753940044259</v>
      </c>
      <c r="AP52" s="130">
        <f t="shared" si="73"/>
        <v>0.87572971650295384</v>
      </c>
      <c r="AQ52" s="130">
        <f t="shared" si="73"/>
        <v>0.81626957826071789</v>
      </c>
      <c r="AR52" s="130">
        <f t="shared" si="73"/>
        <v>0.84351637446245453</v>
      </c>
      <c r="AS52" s="130">
        <f t="shared" si="73"/>
        <v>0.88083373940927745</v>
      </c>
      <c r="AT52" s="130">
        <f t="shared" si="73"/>
        <v>0.84451937577308234</v>
      </c>
      <c r="AU52" s="130">
        <f t="shared" si="73"/>
        <v>0.89097301406309393</v>
      </c>
      <c r="AV52" s="130">
        <f t="shared" si="73"/>
        <v>0.84173775263923944</v>
      </c>
      <c r="AW52" s="130">
        <f t="shared" si="73"/>
        <v>0.88179549318190042</v>
      </c>
      <c r="AX52" s="130">
        <f t="shared" si="73"/>
        <v>0.80610285226545275</v>
      </c>
      <c r="AY52" s="130">
        <f t="shared" si="73"/>
        <v>0.8160482750127549</v>
      </c>
      <c r="AZ52" s="130">
        <f t="shared" si="73"/>
        <v>0.86034291532573315</v>
      </c>
      <c r="BA52" s="130">
        <f t="shared" ref="BA52:BB52" si="74">BA31/BA9</f>
        <v>0</v>
      </c>
      <c r="BB52" s="130" t="e">
        <f t="shared" si="74"/>
        <v>#DIV/0!</v>
      </c>
    </row>
  </sheetData>
  <mergeCells count="3">
    <mergeCell ref="A1:I1"/>
    <mergeCell ref="A22:I22"/>
    <mergeCell ref="A46:I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US Prodn-$</vt:lpstr>
      <vt:lpstr>2 World S-D</vt:lpstr>
      <vt:lpstr>3 US MY S-D</vt:lpstr>
      <vt:lpstr>4 US MY Wheat Class S-D </vt:lpstr>
      <vt:lpstr>5 US Qtrly S-D</vt:lpstr>
      <vt:lpstr>6 Qrtly S-D(2)</vt:lpstr>
      <vt:lpstr>7 US Prodn Est</vt:lpstr>
      <vt:lpstr>7a U.S. States Production</vt:lpstr>
      <vt:lpstr>8 US Acres Est</vt:lpstr>
      <vt:lpstr>9 US Yield Est</vt:lpstr>
      <vt:lpstr>10 Major Wheat Exporters</vt:lpstr>
      <vt:lpstr>11 Major Wheat Importers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A. Roberts</dc:creator>
  <cp:lastModifiedBy>Dan O'Brien</cp:lastModifiedBy>
  <cp:lastPrinted>2012-09-28T13:03:09Z</cp:lastPrinted>
  <dcterms:created xsi:type="dcterms:W3CDTF">1999-01-06T18:26:05Z</dcterms:created>
  <dcterms:modified xsi:type="dcterms:W3CDTF">2017-06-08T16:04:03Z</dcterms:modified>
</cp:coreProperties>
</file>